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6195" windowWidth="28830" windowHeight="6240" tabRatio="681"/>
  </bookViews>
  <sheets>
    <sheet name="RESUMEN" sheetId="32" r:id="rId1"/>
    <sheet name="CUENTAS" sheetId="33" r:id="rId2"/>
    <sheet name="VENTAS" sheetId="47" r:id="rId3"/>
    <sheet name="GASTOS" sheetId="36" r:id="rId4"/>
    <sheet name="RRHH" sheetId="34" r:id="rId5"/>
    <sheet name="INVERSIÓN" sheetId="40" r:id="rId6"/>
    <sheet name="PTMO ENISA" sheetId="37" r:id="rId7"/>
    <sheet name="Estados Financieros" sheetId="58" r:id="rId8"/>
    <sheet name="Datos Inversión" sheetId="35" r:id="rId9"/>
  </sheets>
  <externalReferences>
    <externalReference r:id="rId10"/>
  </externalReferences>
  <definedNames>
    <definedName name="Ancho_banda_voz" localSheetId="7">#REF!</definedName>
    <definedName name="Ancho_banda_voz" localSheetId="2">#REF!</definedName>
    <definedName name="Ancho_banda_voz">#REF!</definedName>
    <definedName name="Dias_mes" localSheetId="2">#REF!</definedName>
    <definedName name="Dias_mes">#REF!</definedName>
    <definedName name="Días_mes" localSheetId="2">#REF!</definedName>
    <definedName name="Días_mes">#REF!</definedName>
    <definedName name="e27ç">#REF!</definedName>
    <definedName name="i">'[1]Préstamo carencia y cuota fija '!$D$6</definedName>
    <definedName name="Interés_financiación" localSheetId="7">#REF!</definedName>
    <definedName name="Interés_financiación" localSheetId="2">#REF!</definedName>
    <definedName name="Interés_financiación">#REF!</definedName>
    <definedName name="j">'[1]Préstamo carencia y cuota fija '!$D$8</definedName>
    <definedName name="n">'[1]Préstamo carencia y cuota fija '!$D$9</definedName>
    <definedName name="Periodo_amortización" localSheetId="7">#REF!</definedName>
    <definedName name="Periodo_amortización" localSheetId="2">#REF!</definedName>
    <definedName name="Periodo_amortización">#REF!</definedName>
    <definedName name="_xlnm.Print_Area" localSheetId="1">CUENTAS!$A$1:$J$88</definedName>
    <definedName name="_xlnm.Print_Area" localSheetId="3">GASTOS!$A$1:$G$34</definedName>
    <definedName name="_xlnm.Print_Area" localSheetId="2">VENTAS!$A$1:$G$20</definedName>
    <definedName name="_xlnm.Print_Titles" localSheetId="1">CUENTAS!$1:$1</definedName>
    <definedName name="q">'[1]Préstamo carencia y cuota fija '!$D$7</definedName>
    <definedName name="Rebaja_oir" localSheetId="7">#REF!</definedName>
    <definedName name="Rebaja_oir" localSheetId="2">#REF!</definedName>
    <definedName name="Rebaja_oir">#REF!</definedName>
    <definedName name="tarifa_desarrollo" localSheetId="7">#REF!</definedName>
    <definedName name="tarifa_desarrollo">#REF!</definedName>
    <definedName name="tarifa_diseño">#REF!</definedName>
    <definedName name="tarifa_marketing">#REF!</definedName>
    <definedName name="tarifa_sistemas">#REF!</definedName>
    <definedName name="Tipo_Licencia" localSheetId="2">#REF!</definedName>
    <definedName name="Tipo_Licencia">#REF!</definedName>
    <definedName name="VA">'[1]Préstamo carencia y cuota fija '!$D$5</definedName>
    <definedName name="xxxxxxxxxxx" localSheetId="7">#REF!</definedName>
    <definedName name="xxxxxxxxxxx">#REF!</definedName>
  </definedNames>
  <calcPr calcId="144525"/>
  <pivotCaches>
    <pivotCache cacheId="55" r:id="rId11"/>
  </pivotCaches>
</workbook>
</file>

<file path=xl/calcChain.xml><?xml version="1.0" encoding="utf-8"?>
<calcChain xmlns="http://schemas.openxmlformats.org/spreadsheetml/2006/main">
  <c r="E154" i="35" l="1"/>
  <c r="FG11" i="34"/>
  <c r="FF11" i="34"/>
  <c r="FE11" i="34"/>
  <c r="FD11" i="34"/>
  <c r="FC11" i="34"/>
  <c r="FB11" i="34"/>
  <c r="FA11" i="34"/>
  <c r="EZ11" i="34"/>
  <c r="EY11" i="34"/>
  <c r="EX11" i="34"/>
  <c r="EW11" i="34"/>
  <c r="EV11" i="34"/>
  <c r="EU11" i="34"/>
  <c r="ET11" i="34"/>
  <c r="ES11" i="34"/>
  <c r="ER11" i="34"/>
  <c r="EQ11" i="34"/>
  <c r="EP11" i="34"/>
  <c r="EO11" i="34"/>
  <c r="EN11" i="34"/>
  <c r="EM11" i="34"/>
  <c r="EL11" i="34"/>
  <c r="EK11" i="34"/>
  <c r="EJ11" i="34"/>
  <c r="EI11" i="34"/>
  <c r="EH11" i="34"/>
  <c r="EG11" i="34"/>
  <c r="EF11" i="34"/>
  <c r="EE11" i="34"/>
  <c r="ED11" i="34"/>
  <c r="EC11" i="34"/>
  <c r="EB11" i="34"/>
  <c r="EA11" i="34"/>
  <c r="DZ11" i="34"/>
  <c r="DY11" i="34"/>
  <c r="DX11" i="34"/>
  <c r="DW11" i="34"/>
  <c r="DV11" i="34"/>
  <c r="DU11" i="34"/>
  <c r="DT11" i="34"/>
  <c r="DS11" i="34"/>
  <c r="DR11" i="34"/>
  <c r="DQ11" i="34"/>
  <c r="DP11" i="34"/>
  <c r="DO11" i="34"/>
  <c r="DN11" i="34"/>
  <c r="DM11" i="34"/>
  <c r="DL11" i="34"/>
  <c r="DK11" i="34"/>
  <c r="DJ11" i="34"/>
  <c r="DI11" i="34"/>
  <c r="DH11" i="34"/>
  <c r="DG11" i="34"/>
  <c r="DF11" i="34"/>
  <c r="DE11" i="34"/>
  <c r="DD11" i="34"/>
  <c r="DC11" i="34"/>
  <c r="DB11" i="34"/>
  <c r="DA11" i="34"/>
  <c r="CZ11" i="34"/>
  <c r="CY11" i="34"/>
  <c r="CX11" i="34"/>
  <c r="CW11" i="34"/>
  <c r="CV11" i="34"/>
  <c r="CU11" i="34"/>
  <c r="CT11" i="34"/>
  <c r="CR11" i="34"/>
  <c r="CQ11" i="34"/>
  <c r="CP11" i="34"/>
  <c r="CO11" i="34"/>
  <c r="CN11" i="34"/>
  <c r="CS11" i="34"/>
  <c r="L15" i="36"/>
  <c r="I14" i="36"/>
  <c r="J14" i="47"/>
  <c r="I18" i="47" l="1"/>
  <c r="K8" i="36"/>
  <c r="K18" i="47"/>
  <c r="W10" i="47"/>
  <c r="J8" i="47"/>
  <c r="E6" i="34"/>
  <c r="I22" i="36"/>
  <c r="I23" i="36"/>
  <c r="I24" i="36"/>
  <c r="I21" i="36"/>
  <c r="E14" i="36"/>
  <c r="F14" i="36" s="1"/>
  <c r="G14" i="36" s="1"/>
  <c r="F6" i="58"/>
  <c r="P19" i="37"/>
  <c r="B5" i="47"/>
  <c r="J5" i="47"/>
  <c r="Q19" i="37" s="1"/>
  <c r="A3" i="32"/>
  <c r="A1" i="32"/>
  <c r="B10" i="35"/>
  <c r="B8" i="35"/>
  <c r="A3" i="58"/>
  <c r="A1" i="58"/>
  <c r="A3" i="37"/>
  <c r="A1" i="37"/>
  <c r="BQ3" i="36"/>
  <c r="A3" i="34"/>
  <c r="CN3" i="34" s="1"/>
  <c r="A3" i="40"/>
  <c r="A1" i="40"/>
  <c r="T3" i="34"/>
  <c r="CN2" i="34"/>
  <c r="T2" i="34"/>
  <c r="G2" i="34"/>
  <c r="A1" i="34"/>
  <c r="BQ2" i="36"/>
  <c r="BE2" i="36"/>
  <c r="AS2" i="36"/>
  <c r="AG2" i="36"/>
  <c r="U2" i="36"/>
  <c r="I2" i="36"/>
  <c r="A1" i="36"/>
  <c r="A3" i="33"/>
  <c r="A1" i="33"/>
  <c r="BQ3" i="47"/>
  <c r="BE3" i="47"/>
  <c r="AS3" i="47"/>
  <c r="AG3" i="47"/>
  <c r="U3" i="47"/>
  <c r="I3" i="47"/>
  <c r="BQ2" i="47"/>
  <c r="BE2" i="47"/>
  <c r="AS2" i="47"/>
  <c r="AG2" i="47"/>
  <c r="U2" i="47"/>
  <c r="I2" i="47"/>
  <c r="K5" i="47" l="1"/>
  <c r="AG3" i="36"/>
  <c r="I3" i="36"/>
  <c r="BE3" i="36"/>
  <c r="U3" i="36"/>
  <c r="AS3" i="36"/>
  <c r="G3" i="34"/>
  <c r="E73" i="33"/>
  <c r="D79" i="33"/>
  <c r="C79" i="33"/>
  <c r="Q20" i="37"/>
  <c r="Q21" i="37" s="1"/>
  <c r="J33" i="36" s="1"/>
  <c r="P25" i="37"/>
  <c r="M20" i="37"/>
  <c r="L21" i="37"/>
  <c r="M21" i="37" s="1"/>
  <c r="P18" i="37"/>
  <c r="E8" i="34"/>
  <c r="L5" i="47" l="1"/>
  <c r="R19" i="37"/>
  <c r="L22" i="37"/>
  <c r="L23" i="37" s="1"/>
  <c r="L24" i="37" s="1"/>
  <c r="U8" i="34"/>
  <c r="W8" i="34"/>
  <c r="Y8" i="34"/>
  <c r="AA8" i="34"/>
  <c r="AC8" i="34"/>
  <c r="AE8" i="34"/>
  <c r="T8" i="34"/>
  <c r="V8" i="34"/>
  <c r="X8" i="34"/>
  <c r="Z8" i="34"/>
  <c r="AB8" i="34"/>
  <c r="AD8" i="34"/>
  <c r="S19" i="37" l="1"/>
  <c r="M5" i="47"/>
  <c r="M23" i="37"/>
  <c r="M22" i="37"/>
  <c r="L25" i="37"/>
  <c r="M24" i="37"/>
  <c r="N5" i="47" l="1"/>
  <c r="T19" i="37"/>
  <c r="L26" i="37"/>
  <c r="L27" i="37" s="1"/>
  <c r="M25" i="37"/>
  <c r="O5" i="47" l="1"/>
  <c r="U19" i="37"/>
  <c r="L28" i="37"/>
  <c r="M27" i="37"/>
  <c r="M26" i="37"/>
  <c r="P5" i="47" l="1"/>
  <c r="V19" i="37"/>
  <c r="L29" i="37"/>
  <c r="M28" i="37"/>
  <c r="D14" i="33"/>
  <c r="D15" i="33"/>
  <c r="D16" i="33"/>
  <c r="D17" i="33"/>
  <c r="D18" i="33"/>
  <c r="D6" i="33"/>
  <c r="D7" i="33"/>
  <c r="D8" i="33"/>
  <c r="D9" i="33"/>
  <c r="D102" i="33" s="1"/>
  <c r="D10" i="33"/>
  <c r="D11" i="33"/>
  <c r="L8" i="33"/>
  <c r="Q5" i="47" l="1"/>
  <c r="W19" i="37"/>
  <c r="L30" i="37"/>
  <c r="M29" i="37"/>
  <c r="R5" i="47" l="1"/>
  <c r="X19" i="37"/>
  <c r="L31" i="37"/>
  <c r="M30" i="37"/>
  <c r="CO19" i="34"/>
  <c r="CP19" i="34"/>
  <c r="CQ19" i="34"/>
  <c r="CR19" i="34"/>
  <c r="CS19" i="34"/>
  <c r="CT19" i="34"/>
  <c r="CU19" i="34"/>
  <c r="CV19" i="34"/>
  <c r="CW19" i="34"/>
  <c r="CX19" i="34"/>
  <c r="CY19" i="34"/>
  <c r="CZ19" i="34"/>
  <c r="DA19" i="34"/>
  <c r="DB19" i="34"/>
  <c r="DC19" i="34"/>
  <c r="DD19" i="34"/>
  <c r="DE19" i="34"/>
  <c r="DF19" i="34"/>
  <c r="DG19" i="34"/>
  <c r="DH19" i="34"/>
  <c r="DI19" i="34"/>
  <c r="DJ19" i="34"/>
  <c r="DK19" i="34"/>
  <c r="DL19" i="34"/>
  <c r="DM19" i="34"/>
  <c r="DN19" i="34"/>
  <c r="DO19" i="34"/>
  <c r="DP19" i="34"/>
  <c r="DQ19" i="34"/>
  <c r="DR19" i="34"/>
  <c r="DS19" i="34"/>
  <c r="DT19" i="34"/>
  <c r="DU19" i="34"/>
  <c r="DV19" i="34"/>
  <c r="DW19" i="34"/>
  <c r="DX19" i="34"/>
  <c r="DY19" i="34"/>
  <c r="DZ19" i="34"/>
  <c r="EA19" i="34"/>
  <c r="EB19" i="34"/>
  <c r="EC19" i="34"/>
  <c r="ED19" i="34"/>
  <c r="EE19" i="34"/>
  <c r="EF19" i="34"/>
  <c r="EG19" i="34"/>
  <c r="EH19" i="34"/>
  <c r="EI19" i="34"/>
  <c r="EJ19" i="34"/>
  <c r="EK19" i="34"/>
  <c r="EL19" i="34"/>
  <c r="EM19" i="34"/>
  <c r="EN19" i="34"/>
  <c r="EO19" i="34"/>
  <c r="EP19" i="34"/>
  <c r="EQ19" i="34"/>
  <c r="ER19" i="34"/>
  <c r="ES19" i="34"/>
  <c r="ET19" i="34"/>
  <c r="EU19" i="34"/>
  <c r="EV19" i="34"/>
  <c r="EW19" i="34"/>
  <c r="EX19" i="34"/>
  <c r="EY19" i="34"/>
  <c r="EZ19" i="34"/>
  <c r="FA19" i="34"/>
  <c r="FB19" i="34"/>
  <c r="FC19" i="34"/>
  <c r="FD19" i="34"/>
  <c r="FE19" i="34"/>
  <c r="FF19" i="34"/>
  <c r="FG19" i="34"/>
  <c r="CO21" i="34"/>
  <c r="CP21" i="34"/>
  <c r="CQ21" i="34"/>
  <c r="CR21" i="34"/>
  <c r="CS21" i="34"/>
  <c r="CT21" i="34"/>
  <c r="CU21" i="34"/>
  <c r="CV21" i="34"/>
  <c r="CW21" i="34"/>
  <c r="CX21" i="34"/>
  <c r="CY21" i="34"/>
  <c r="CZ21" i="34"/>
  <c r="DA21" i="34"/>
  <c r="DB21" i="34"/>
  <c r="DC21" i="34"/>
  <c r="DD21" i="34"/>
  <c r="DE21" i="34"/>
  <c r="DF21" i="34"/>
  <c r="DG21" i="34"/>
  <c r="DH21" i="34"/>
  <c r="DI21" i="34"/>
  <c r="DJ21" i="34"/>
  <c r="DK21" i="34"/>
  <c r="DL21" i="34"/>
  <c r="DM21" i="34"/>
  <c r="DN21" i="34"/>
  <c r="DO21" i="34"/>
  <c r="DP21" i="34"/>
  <c r="DQ21" i="34"/>
  <c r="DR21" i="34"/>
  <c r="DS21" i="34"/>
  <c r="DT21" i="34"/>
  <c r="DU21" i="34"/>
  <c r="DV21" i="34"/>
  <c r="DW21" i="34"/>
  <c r="DX21" i="34"/>
  <c r="DY21" i="34"/>
  <c r="DZ21" i="34"/>
  <c r="EA21" i="34"/>
  <c r="EB21" i="34"/>
  <c r="EC21" i="34"/>
  <c r="ED21" i="34"/>
  <c r="EE21" i="34"/>
  <c r="EF21" i="34"/>
  <c r="EG21" i="34"/>
  <c r="EH21" i="34"/>
  <c r="EI21" i="34"/>
  <c r="EJ21" i="34"/>
  <c r="EK21" i="34"/>
  <c r="EL21" i="34"/>
  <c r="EM21" i="34"/>
  <c r="EN21" i="34"/>
  <c r="EO21" i="34"/>
  <c r="EP21" i="34"/>
  <c r="EQ21" i="34"/>
  <c r="ER21" i="34"/>
  <c r="ES21" i="34"/>
  <c r="ET21" i="34"/>
  <c r="EU21" i="34"/>
  <c r="EV21" i="34"/>
  <c r="EW21" i="34"/>
  <c r="EX21" i="34"/>
  <c r="EY21" i="34"/>
  <c r="EZ21" i="34"/>
  <c r="FA21" i="34"/>
  <c r="FB21" i="34"/>
  <c r="FC21" i="34"/>
  <c r="FD21" i="34"/>
  <c r="FE21" i="34"/>
  <c r="FF21" i="34"/>
  <c r="FG21" i="34"/>
  <c r="CO22" i="34"/>
  <c r="CP22" i="34"/>
  <c r="CQ22" i="34"/>
  <c r="CR22" i="34"/>
  <c r="CS22" i="34"/>
  <c r="CT22" i="34"/>
  <c r="CU22" i="34"/>
  <c r="CV22" i="34"/>
  <c r="CW22" i="34"/>
  <c r="CX22" i="34"/>
  <c r="CY22" i="34"/>
  <c r="CZ22" i="34"/>
  <c r="DA22" i="34"/>
  <c r="DB22" i="34"/>
  <c r="DC22" i="34"/>
  <c r="DD22" i="34"/>
  <c r="DE22" i="34"/>
  <c r="DF22" i="34"/>
  <c r="DG22" i="34"/>
  <c r="DH22" i="34"/>
  <c r="DI22" i="34"/>
  <c r="DJ22" i="34"/>
  <c r="DK22" i="34"/>
  <c r="DL22" i="34"/>
  <c r="DM22" i="34"/>
  <c r="DN22" i="34"/>
  <c r="DO22" i="34"/>
  <c r="DP22" i="34"/>
  <c r="DQ22" i="34"/>
  <c r="DR22" i="34"/>
  <c r="DS22" i="34"/>
  <c r="DT22" i="34"/>
  <c r="DU22" i="34"/>
  <c r="DV22" i="34"/>
  <c r="DW22" i="34"/>
  <c r="DX22" i="34"/>
  <c r="DY22" i="34"/>
  <c r="DZ22" i="34"/>
  <c r="EA22" i="34"/>
  <c r="EB22" i="34"/>
  <c r="EC22" i="34"/>
  <c r="ED22" i="34"/>
  <c r="EE22" i="34"/>
  <c r="EF22" i="34"/>
  <c r="EG22" i="34"/>
  <c r="EH22" i="34"/>
  <c r="EI22" i="34"/>
  <c r="EJ22" i="34"/>
  <c r="EK22" i="34"/>
  <c r="EL22" i="34"/>
  <c r="EM22" i="34"/>
  <c r="EN22" i="34"/>
  <c r="EO22" i="34"/>
  <c r="EP22" i="34"/>
  <c r="EQ22" i="34"/>
  <c r="ER22" i="34"/>
  <c r="ES22" i="34"/>
  <c r="ET22" i="34"/>
  <c r="EU22" i="34"/>
  <c r="EV22" i="34"/>
  <c r="EW22" i="34"/>
  <c r="EX22" i="34"/>
  <c r="EY22" i="34"/>
  <c r="EZ22" i="34"/>
  <c r="FA22" i="34"/>
  <c r="FB22" i="34"/>
  <c r="FC22" i="34"/>
  <c r="FD22" i="34"/>
  <c r="FE22" i="34"/>
  <c r="FF22" i="34"/>
  <c r="FG22" i="34"/>
  <c r="CN21" i="34"/>
  <c r="CN22" i="34"/>
  <c r="CN19" i="34"/>
  <c r="F141" i="35"/>
  <c r="I141" i="35"/>
  <c r="Y141" i="35" s="1"/>
  <c r="AW141" i="35"/>
  <c r="F142" i="35"/>
  <c r="I142" i="35"/>
  <c r="F143" i="35"/>
  <c r="I143" i="35"/>
  <c r="Y143" i="35" s="1"/>
  <c r="Q143" i="35"/>
  <c r="AG143" i="35"/>
  <c r="AO143" i="35"/>
  <c r="AW143" i="35"/>
  <c r="BM143" i="35"/>
  <c r="DO143" i="35"/>
  <c r="DS143" i="35"/>
  <c r="F144" i="35"/>
  <c r="I144" i="35"/>
  <c r="Y144" i="35" s="1"/>
  <c r="Q144" i="35"/>
  <c r="AG144" i="35"/>
  <c r="AK144" i="35"/>
  <c r="AO144" i="35"/>
  <c r="AW144" i="35"/>
  <c r="BA144" i="35"/>
  <c r="BE144" i="35"/>
  <c r="BM144" i="35"/>
  <c r="BQ144" i="35"/>
  <c r="DQ144" i="35"/>
  <c r="DY144" i="35"/>
  <c r="F145" i="35"/>
  <c r="I145" i="35"/>
  <c r="Y145" i="35" s="1"/>
  <c r="F146" i="35"/>
  <c r="I146" i="35"/>
  <c r="F147" i="35"/>
  <c r="I147" i="35"/>
  <c r="Y147" i="35"/>
  <c r="AO147" i="35"/>
  <c r="F148" i="35"/>
  <c r="I148" i="35"/>
  <c r="M148" i="35"/>
  <c r="Q148" i="35"/>
  <c r="U148" i="35"/>
  <c r="Y148" i="35"/>
  <c r="AC148" i="35"/>
  <c r="AG148" i="35"/>
  <c r="AK148" i="35"/>
  <c r="AO148" i="35"/>
  <c r="AS148" i="35"/>
  <c r="AW148" i="35"/>
  <c r="BA148" i="35"/>
  <c r="BE148" i="35"/>
  <c r="BI148" i="35"/>
  <c r="BM148" i="35"/>
  <c r="BQ148" i="35"/>
  <c r="BU148" i="35"/>
  <c r="DU148" i="35"/>
  <c r="DY148" i="35"/>
  <c r="F149" i="35"/>
  <c r="I149" i="35"/>
  <c r="AO149" i="35"/>
  <c r="BU149" i="35"/>
  <c r="F150" i="35"/>
  <c r="I150" i="35"/>
  <c r="Y150" i="35"/>
  <c r="AO150" i="35"/>
  <c r="AY150" i="35"/>
  <c r="BG150" i="35"/>
  <c r="BO150" i="35"/>
  <c r="BW150" i="35"/>
  <c r="F151" i="35"/>
  <c r="I151" i="35"/>
  <c r="Y151" i="35" s="1"/>
  <c r="Q151" i="35"/>
  <c r="AG151" i="35"/>
  <c r="AO151" i="35"/>
  <c r="AW151" i="35"/>
  <c r="BM151" i="35"/>
  <c r="BU151" i="35"/>
  <c r="F152" i="35"/>
  <c r="I152" i="35"/>
  <c r="Q152" i="35"/>
  <c r="Y152" i="35"/>
  <c r="AG152" i="35"/>
  <c r="AO152" i="35"/>
  <c r="AW152" i="35"/>
  <c r="BE152" i="35"/>
  <c r="BM152" i="35"/>
  <c r="BU152" i="35"/>
  <c r="F153" i="35"/>
  <c r="I153" i="35"/>
  <c r="EA153" i="35" s="1"/>
  <c r="M153" i="35"/>
  <c r="Q153" i="35"/>
  <c r="S153" i="35"/>
  <c r="U153" i="35"/>
  <c r="Y153" i="35"/>
  <c r="AA153" i="35"/>
  <c r="AC153" i="35"/>
  <c r="AG153" i="35"/>
  <c r="AI153" i="35"/>
  <c r="AK153" i="35"/>
  <c r="AO153" i="35"/>
  <c r="AQ153" i="35"/>
  <c r="AS153" i="35"/>
  <c r="AW153" i="35"/>
  <c r="AY153" i="35"/>
  <c r="BA153" i="35"/>
  <c r="BE153" i="35"/>
  <c r="BG153" i="35"/>
  <c r="BI153" i="35"/>
  <c r="BM153" i="35"/>
  <c r="BO153" i="35"/>
  <c r="BQ153" i="35"/>
  <c r="BU153" i="35"/>
  <c r="BW153" i="35"/>
  <c r="BY153" i="35"/>
  <c r="F154" i="35"/>
  <c r="I154" i="35"/>
  <c r="DZ154" i="35" s="1"/>
  <c r="AO154" i="35"/>
  <c r="F155" i="35"/>
  <c r="I155" i="35"/>
  <c r="EA155" i="35" s="1"/>
  <c r="Y155" i="35"/>
  <c r="BE155" i="35"/>
  <c r="BU155" i="35"/>
  <c r="F156" i="35"/>
  <c r="I156" i="35"/>
  <c r="DZ156" i="35" s="1"/>
  <c r="AK156" i="35"/>
  <c r="BA156" i="35"/>
  <c r="BQ156" i="35"/>
  <c r="F90" i="35"/>
  <c r="I90" i="35"/>
  <c r="CK90" i="35" s="1"/>
  <c r="BU90" i="35"/>
  <c r="DA90" i="35"/>
  <c r="DQ90" i="35"/>
  <c r="F91" i="35"/>
  <c r="I91" i="35"/>
  <c r="BO91" i="35"/>
  <c r="BW91" i="35"/>
  <c r="CE91" i="35"/>
  <c r="CM91" i="35"/>
  <c r="CU91" i="35"/>
  <c r="DC91" i="35"/>
  <c r="DK91" i="35"/>
  <c r="DS91" i="35"/>
  <c r="F92" i="35"/>
  <c r="I92" i="35"/>
  <c r="DR92" i="35" s="1"/>
  <c r="CL92" i="35"/>
  <c r="F93" i="35"/>
  <c r="I93" i="35"/>
  <c r="BO93" i="35"/>
  <c r="DK93" i="35"/>
  <c r="DQ93" i="35"/>
  <c r="F94" i="35"/>
  <c r="I94" i="35"/>
  <c r="O94" i="35"/>
  <c r="S94" i="35"/>
  <c r="BS94" i="35"/>
  <c r="BW94" i="35"/>
  <c r="CA94" i="35"/>
  <c r="CE94" i="35"/>
  <c r="CI94" i="35"/>
  <c r="CM94" i="35"/>
  <c r="CQ94" i="35"/>
  <c r="CU94" i="35"/>
  <c r="CY94" i="35"/>
  <c r="DC94" i="35"/>
  <c r="DG94" i="35"/>
  <c r="DK94" i="35"/>
  <c r="DO94" i="35"/>
  <c r="DS94" i="35"/>
  <c r="DW94" i="35"/>
  <c r="F95" i="35"/>
  <c r="I95" i="35"/>
  <c r="CE95" i="35"/>
  <c r="DC95" i="35"/>
  <c r="F96" i="35"/>
  <c r="I96" i="35"/>
  <c r="S96" i="35"/>
  <c r="CM96" i="35"/>
  <c r="CU96" i="35"/>
  <c r="DC96" i="35"/>
  <c r="DS96" i="35"/>
  <c r="F97" i="35"/>
  <c r="I97" i="35"/>
  <c r="BX97" i="35" s="1"/>
  <c r="T97" i="35"/>
  <c r="CF97" i="35"/>
  <c r="CN97" i="35"/>
  <c r="CV97" i="35"/>
  <c r="DL97" i="35"/>
  <c r="DT97" i="35"/>
  <c r="F98" i="35"/>
  <c r="I98" i="35"/>
  <c r="Q98" i="35"/>
  <c r="BT98" i="35"/>
  <c r="CB98" i="35"/>
  <c r="CJ98" i="35"/>
  <c r="CR98" i="35"/>
  <c r="CZ98" i="35"/>
  <c r="DH98" i="35"/>
  <c r="DP98" i="35"/>
  <c r="DX98" i="35"/>
  <c r="F99" i="35"/>
  <c r="I99" i="35"/>
  <c r="BX99" i="35"/>
  <c r="F100" i="35"/>
  <c r="I100" i="35"/>
  <c r="P100" i="35"/>
  <c r="T100" i="35"/>
  <c r="X100" i="35"/>
  <c r="BX100" i="35"/>
  <c r="CB100" i="35"/>
  <c r="CF100" i="35"/>
  <c r="CJ100" i="35"/>
  <c r="CN100" i="35"/>
  <c r="CR100" i="35"/>
  <c r="CV100" i="35"/>
  <c r="CZ100" i="35"/>
  <c r="DD100" i="35"/>
  <c r="DH100" i="35"/>
  <c r="DL100" i="35"/>
  <c r="DP100" i="35"/>
  <c r="DT100" i="35"/>
  <c r="DX100" i="35"/>
  <c r="F101" i="35"/>
  <c r="I101" i="35"/>
  <c r="F102" i="35"/>
  <c r="I102" i="35"/>
  <c r="Q102" i="35" s="1"/>
  <c r="U102" i="35"/>
  <c r="CG102" i="35"/>
  <c r="CO102" i="35"/>
  <c r="CW102" i="35"/>
  <c r="DM102" i="35"/>
  <c r="DU102" i="35"/>
  <c r="F103" i="35"/>
  <c r="I103" i="35"/>
  <c r="CU103" i="35"/>
  <c r="F104" i="35"/>
  <c r="I104" i="35"/>
  <c r="CN104" i="35" s="1"/>
  <c r="F105" i="35"/>
  <c r="I105" i="35"/>
  <c r="Q105" i="35"/>
  <c r="Y105" i="35"/>
  <c r="CK105" i="35"/>
  <c r="CO105" i="35"/>
  <c r="CR105" i="35"/>
  <c r="CZ105" i="35"/>
  <c r="DD105" i="35"/>
  <c r="DH105" i="35"/>
  <c r="DN105" i="35"/>
  <c r="DT105" i="35"/>
  <c r="DV105" i="35"/>
  <c r="F106" i="35"/>
  <c r="I106" i="35"/>
  <c r="DA106" i="35"/>
  <c r="F107" i="35"/>
  <c r="I107" i="35"/>
  <c r="M107" i="35" s="1"/>
  <c r="U107" i="35"/>
  <c r="AC107" i="35"/>
  <c r="CG107" i="35"/>
  <c r="CO107" i="35"/>
  <c r="CW107" i="35"/>
  <c r="DE107" i="35"/>
  <c r="DM107" i="35"/>
  <c r="DU107" i="35"/>
  <c r="F108" i="35"/>
  <c r="I108" i="35"/>
  <c r="F109" i="35"/>
  <c r="I109" i="35"/>
  <c r="K109" i="35"/>
  <c r="M109" i="35"/>
  <c r="O109" i="35"/>
  <c r="Q109" i="35"/>
  <c r="S109" i="35"/>
  <c r="U109" i="35"/>
  <c r="W109" i="35"/>
  <c r="Y109" i="35"/>
  <c r="AA109" i="35"/>
  <c r="AC109" i="35"/>
  <c r="AE109" i="35"/>
  <c r="AG109" i="35"/>
  <c r="CE109" i="35"/>
  <c r="CG109" i="35"/>
  <c r="CI109" i="35"/>
  <c r="CK109" i="35"/>
  <c r="CM109" i="35"/>
  <c r="CO109" i="35"/>
  <c r="CQ109" i="35"/>
  <c r="CS109" i="35"/>
  <c r="CU109" i="35"/>
  <c r="CW109" i="35"/>
  <c r="CY109" i="35"/>
  <c r="DA109" i="35"/>
  <c r="DC109" i="35"/>
  <c r="DE109" i="35"/>
  <c r="DG109" i="35"/>
  <c r="DI109" i="35"/>
  <c r="DK109" i="35"/>
  <c r="DM109" i="35"/>
  <c r="DO109" i="35"/>
  <c r="DQ109" i="35"/>
  <c r="DS109" i="35"/>
  <c r="DU109" i="35"/>
  <c r="DW109" i="35"/>
  <c r="DY109" i="35"/>
  <c r="F110" i="35"/>
  <c r="I110" i="35"/>
  <c r="DU110" i="35" s="1"/>
  <c r="CO110" i="35"/>
  <c r="F111" i="35"/>
  <c r="I111" i="35"/>
  <c r="CN111" i="35" s="1"/>
  <c r="Y111" i="35"/>
  <c r="DD111" i="35"/>
  <c r="DL111" i="35"/>
  <c r="DT111" i="35"/>
  <c r="F112" i="35"/>
  <c r="I112" i="35"/>
  <c r="O112" i="35"/>
  <c r="CO112" i="35"/>
  <c r="CS112" i="35"/>
  <c r="DQ112" i="35"/>
  <c r="DU112" i="35"/>
  <c r="F113" i="35"/>
  <c r="I113" i="35"/>
  <c r="DU113" i="35"/>
  <c r="F114" i="35"/>
  <c r="I114" i="35"/>
  <c r="DL114" i="35"/>
  <c r="F115" i="35"/>
  <c r="I115" i="35"/>
  <c r="K115" i="35" s="1"/>
  <c r="M115" i="35"/>
  <c r="O115" i="35"/>
  <c r="Q115" i="35"/>
  <c r="S115" i="35"/>
  <c r="U115" i="35"/>
  <c r="W115" i="35"/>
  <c r="Y115" i="35"/>
  <c r="AA115" i="35"/>
  <c r="AC115" i="35"/>
  <c r="AE115" i="35"/>
  <c r="AG115" i="35"/>
  <c r="AI115" i="35"/>
  <c r="AK115" i="35"/>
  <c r="AM115" i="35"/>
  <c r="CK115" i="35"/>
  <c r="CM115" i="35"/>
  <c r="CO115" i="35"/>
  <c r="CQ115" i="35"/>
  <c r="CS115" i="35"/>
  <c r="CU115" i="35"/>
  <c r="CW115" i="35"/>
  <c r="CY115" i="35"/>
  <c r="DA115" i="35"/>
  <c r="DC115" i="35"/>
  <c r="DE115" i="35"/>
  <c r="DG115" i="35"/>
  <c r="DI115" i="35"/>
  <c r="DK115" i="35"/>
  <c r="DM115" i="35"/>
  <c r="DO115" i="35"/>
  <c r="DQ115" i="35"/>
  <c r="DS115" i="35"/>
  <c r="DU115" i="35"/>
  <c r="DW115" i="35"/>
  <c r="DY115" i="35"/>
  <c r="F116" i="35"/>
  <c r="I116" i="35"/>
  <c r="Y116" i="35"/>
  <c r="AO116" i="35"/>
  <c r="CY116" i="35"/>
  <c r="DG116" i="35"/>
  <c r="DO116" i="35"/>
  <c r="F117" i="35"/>
  <c r="I117" i="35"/>
  <c r="AG117" i="35"/>
  <c r="AO117" i="35"/>
  <c r="CQ117" i="35"/>
  <c r="DO117" i="35"/>
  <c r="DW117" i="35"/>
  <c r="F118" i="35"/>
  <c r="I118" i="35"/>
  <c r="Y118" i="35"/>
  <c r="AO118" i="35"/>
  <c r="DP118" i="35"/>
  <c r="F119" i="35"/>
  <c r="I119" i="35"/>
  <c r="Q119" i="35"/>
  <c r="U119" i="35"/>
  <c r="AG119" i="35"/>
  <c r="AK119" i="35"/>
  <c r="AO119" i="35"/>
  <c r="CW119" i="35"/>
  <c r="DA119" i="35"/>
  <c r="DI119" i="35"/>
  <c r="DQ119" i="35"/>
  <c r="DY119" i="35"/>
  <c r="F120" i="35"/>
  <c r="I120" i="35"/>
  <c r="Y120" i="35" s="1"/>
  <c r="AO120" i="35"/>
  <c r="DE120" i="35"/>
  <c r="DU120" i="35"/>
  <c r="F121" i="35"/>
  <c r="I121" i="35"/>
  <c r="Q121" i="35"/>
  <c r="Y121" i="35"/>
  <c r="CZ121" i="35"/>
  <c r="DP121" i="35"/>
  <c r="F122" i="35"/>
  <c r="I122" i="35"/>
  <c r="M122" i="35" s="1"/>
  <c r="Q122" i="35"/>
  <c r="Y122" i="35"/>
  <c r="AG122" i="35"/>
  <c r="AO122" i="35"/>
  <c r="CS122" i="35"/>
  <c r="DA122" i="35"/>
  <c r="DI122" i="35"/>
  <c r="DQ122" i="35"/>
  <c r="DY122" i="35"/>
  <c r="F123" i="35"/>
  <c r="I123" i="35"/>
  <c r="DB123" i="35"/>
  <c r="DJ123" i="35"/>
  <c r="F124" i="35"/>
  <c r="I124" i="35"/>
  <c r="J124" i="35"/>
  <c r="O124" i="35"/>
  <c r="V124" i="35"/>
  <c r="Y124" i="35"/>
  <c r="AC124" i="35"/>
  <c r="AH124" i="35"/>
  <c r="AI124" i="35"/>
  <c r="AM124" i="35"/>
  <c r="AS124" i="35"/>
  <c r="AT124" i="35"/>
  <c r="CT124" i="35"/>
  <c r="CY124" i="35"/>
  <c r="DA124" i="35"/>
  <c r="DE124" i="35"/>
  <c r="DJ124" i="35"/>
  <c r="DK124" i="35"/>
  <c r="DO124" i="35"/>
  <c r="DU124" i="35"/>
  <c r="DV124" i="35"/>
  <c r="F125" i="35"/>
  <c r="I125" i="35"/>
  <c r="Q125" i="35"/>
  <c r="U125" i="35"/>
  <c r="AC125" i="35"/>
  <c r="AE125" i="35"/>
  <c r="AM125" i="35"/>
  <c r="AO125" i="35"/>
  <c r="AW125" i="35"/>
  <c r="CX125" i="35"/>
  <c r="DF125" i="35"/>
  <c r="DH125" i="35"/>
  <c r="DN125" i="35"/>
  <c r="DP125" i="35"/>
  <c r="DR125" i="35"/>
  <c r="DX125" i="35"/>
  <c r="F126" i="35"/>
  <c r="I126" i="35"/>
  <c r="Q126" i="35" s="1"/>
  <c r="AG126" i="35"/>
  <c r="AW126" i="35"/>
  <c r="DI126" i="35"/>
  <c r="DY126" i="35"/>
  <c r="F127" i="35"/>
  <c r="I127" i="35"/>
  <c r="Q127" i="35"/>
  <c r="DJ127" i="35"/>
  <c r="DR127" i="35"/>
  <c r="F128" i="35"/>
  <c r="I128" i="35"/>
  <c r="K128" i="35"/>
  <c r="M128" i="35"/>
  <c r="O128" i="35"/>
  <c r="Q128" i="35"/>
  <c r="S128" i="35"/>
  <c r="U128" i="35"/>
  <c r="W128" i="35"/>
  <c r="Y128" i="35"/>
  <c r="AA128" i="35"/>
  <c r="AC128" i="35"/>
  <c r="AE128" i="35"/>
  <c r="AG128" i="35"/>
  <c r="AI128" i="35"/>
  <c r="AK128" i="35"/>
  <c r="AM128" i="35"/>
  <c r="AO128" i="35"/>
  <c r="AQ128" i="35"/>
  <c r="AS128" i="35"/>
  <c r="AU128" i="35"/>
  <c r="AW128" i="35"/>
  <c r="AY128" i="35"/>
  <c r="BA128" i="35"/>
  <c r="CX128" i="35"/>
  <c r="CZ128" i="35"/>
  <c r="DB128" i="35"/>
  <c r="DD128" i="35"/>
  <c r="DF128" i="35"/>
  <c r="DH128" i="35"/>
  <c r="DJ128" i="35"/>
  <c r="DL128" i="35"/>
  <c r="DN128" i="35"/>
  <c r="DP128" i="35"/>
  <c r="DR128" i="35"/>
  <c r="DT128" i="35"/>
  <c r="DV128" i="35"/>
  <c r="DX128" i="35"/>
  <c r="F129" i="35"/>
  <c r="I129" i="35"/>
  <c r="AO129" i="35"/>
  <c r="DM129" i="35"/>
  <c r="F130" i="35"/>
  <c r="I130" i="35"/>
  <c r="K130" i="35"/>
  <c r="W130" i="35"/>
  <c r="AA130" i="35"/>
  <c r="AM130" i="35"/>
  <c r="AO130" i="35"/>
  <c r="AY130" i="35"/>
  <c r="BC130" i="35"/>
  <c r="DI130" i="35"/>
  <c r="DO130" i="35"/>
  <c r="DY130" i="35"/>
  <c r="F131" i="35"/>
  <c r="I131" i="35"/>
  <c r="M131" i="35"/>
  <c r="Q131" i="35"/>
  <c r="U131" i="35"/>
  <c r="Y131" i="35"/>
  <c r="AC131" i="35"/>
  <c r="AG131" i="35"/>
  <c r="AK131" i="35"/>
  <c r="AO131" i="35"/>
  <c r="AS131" i="35"/>
  <c r="AW131" i="35"/>
  <c r="BA131" i="35"/>
  <c r="DA131" i="35"/>
  <c r="DE131" i="35"/>
  <c r="DI131" i="35"/>
  <c r="DM131" i="35"/>
  <c r="DQ131" i="35"/>
  <c r="DU131" i="35"/>
  <c r="DY131" i="35"/>
  <c r="F132" i="35"/>
  <c r="I132" i="35"/>
  <c r="K132" i="35"/>
  <c r="M132" i="35"/>
  <c r="O132" i="35"/>
  <c r="Q132" i="35"/>
  <c r="S132" i="35"/>
  <c r="U132" i="35"/>
  <c r="W132" i="35"/>
  <c r="Y132" i="35"/>
  <c r="AA132" i="35"/>
  <c r="AC132" i="35"/>
  <c r="AE132" i="35"/>
  <c r="AG132" i="35"/>
  <c r="AI132" i="35"/>
  <c r="AK132" i="35"/>
  <c r="AM132" i="35"/>
  <c r="AO132" i="35"/>
  <c r="AQ132" i="35"/>
  <c r="AS132" i="35"/>
  <c r="AU132" i="35"/>
  <c r="AW132" i="35"/>
  <c r="AY132" i="35"/>
  <c r="BA132" i="35"/>
  <c r="BC132" i="35"/>
  <c r="BE132" i="35"/>
  <c r="DB132" i="35"/>
  <c r="DD132" i="35"/>
  <c r="DF132" i="35"/>
  <c r="DH132" i="35"/>
  <c r="DJ132" i="35"/>
  <c r="DL132" i="35"/>
  <c r="DN132" i="35"/>
  <c r="DP132" i="35"/>
  <c r="DR132" i="35"/>
  <c r="DT132" i="35"/>
  <c r="DV132" i="35"/>
  <c r="DX132" i="35"/>
  <c r="F133" i="35"/>
  <c r="I133" i="35"/>
  <c r="K133" i="35"/>
  <c r="W133" i="35"/>
  <c r="Y133" i="35"/>
  <c r="AI133" i="35"/>
  <c r="AO133" i="35"/>
  <c r="AY133" i="35"/>
  <c r="BC133" i="35"/>
  <c r="DI133" i="35"/>
  <c r="DK133" i="35"/>
  <c r="DW133" i="35"/>
  <c r="F134" i="35"/>
  <c r="I134" i="35"/>
  <c r="K134" i="35"/>
  <c r="M134" i="35"/>
  <c r="O134" i="35"/>
  <c r="Q134" i="35"/>
  <c r="S134" i="35"/>
  <c r="U134" i="35"/>
  <c r="W134" i="35"/>
  <c r="Y134" i="35"/>
  <c r="AA134" i="35"/>
  <c r="AC134" i="35"/>
  <c r="AE134" i="35"/>
  <c r="AG134" i="35"/>
  <c r="AI134" i="35"/>
  <c r="AK134" i="35"/>
  <c r="AM134" i="35"/>
  <c r="AO134" i="35"/>
  <c r="AQ134" i="35"/>
  <c r="AS134" i="35"/>
  <c r="AU134" i="35"/>
  <c r="AW134" i="35"/>
  <c r="AY134" i="35"/>
  <c r="BA134" i="35"/>
  <c r="BC134" i="35"/>
  <c r="BE134" i="35"/>
  <c r="BG134" i="35"/>
  <c r="DD134" i="35"/>
  <c r="DF134" i="35"/>
  <c r="DH134" i="35"/>
  <c r="DJ134" i="35"/>
  <c r="DL134" i="35"/>
  <c r="DN134" i="35"/>
  <c r="DP134" i="35"/>
  <c r="DR134" i="35"/>
  <c r="DT134" i="35"/>
  <c r="DV134" i="35"/>
  <c r="DX134" i="35"/>
  <c r="F135" i="35"/>
  <c r="I135" i="35"/>
  <c r="J135" i="35"/>
  <c r="L135" i="35"/>
  <c r="M135" i="35"/>
  <c r="N135" i="35"/>
  <c r="P135" i="35"/>
  <c r="Q135" i="35"/>
  <c r="R135" i="35"/>
  <c r="T135" i="35"/>
  <c r="U135" i="35"/>
  <c r="V135" i="35"/>
  <c r="X135" i="35"/>
  <c r="Y135" i="35"/>
  <c r="Z135" i="35"/>
  <c r="AB135" i="35"/>
  <c r="AC135" i="35"/>
  <c r="AD135" i="35"/>
  <c r="AF135" i="35"/>
  <c r="AG135" i="35"/>
  <c r="AH135" i="35"/>
  <c r="AJ135" i="35"/>
  <c r="AK135" i="35"/>
  <c r="AL135" i="35"/>
  <c r="AN135" i="35"/>
  <c r="AO135" i="35"/>
  <c r="AP135" i="35"/>
  <c r="AR135" i="35"/>
  <c r="AS135" i="35"/>
  <c r="AT135" i="35"/>
  <c r="AV135" i="35"/>
  <c r="AW135" i="35"/>
  <c r="AX135" i="35"/>
  <c r="AZ135" i="35"/>
  <c r="BA135" i="35"/>
  <c r="BB135" i="35"/>
  <c r="BD135" i="35"/>
  <c r="BE135" i="35"/>
  <c r="BF135" i="35"/>
  <c r="BH135" i="35"/>
  <c r="DE135" i="35"/>
  <c r="DF135" i="35"/>
  <c r="DH135" i="35"/>
  <c r="DI135" i="35"/>
  <c r="DJ135" i="35"/>
  <c r="DL135" i="35"/>
  <c r="DM135" i="35"/>
  <c r="DN135" i="35"/>
  <c r="DP135" i="35"/>
  <c r="DQ135" i="35"/>
  <c r="DR135" i="35"/>
  <c r="DT135" i="35"/>
  <c r="DU135" i="35"/>
  <c r="DV135" i="35"/>
  <c r="DX135" i="35"/>
  <c r="DY135" i="35"/>
  <c r="F136" i="35"/>
  <c r="I136" i="35"/>
  <c r="J136" i="35"/>
  <c r="K136" i="35"/>
  <c r="L136" i="35"/>
  <c r="M136" i="35"/>
  <c r="N136" i="35"/>
  <c r="O136" i="35"/>
  <c r="P136" i="35"/>
  <c r="Q136" i="35"/>
  <c r="R136" i="35"/>
  <c r="S136" i="35"/>
  <c r="T136" i="35"/>
  <c r="U136" i="35"/>
  <c r="V136" i="35"/>
  <c r="W136" i="35"/>
  <c r="X136" i="35"/>
  <c r="Y136" i="35"/>
  <c r="Z136" i="35"/>
  <c r="AA136" i="35"/>
  <c r="AB136" i="35"/>
  <c r="AC136" i="35"/>
  <c r="AD136" i="35"/>
  <c r="AE136" i="35"/>
  <c r="AF136" i="35"/>
  <c r="AG136" i="35"/>
  <c r="AH136" i="35"/>
  <c r="AI136" i="35"/>
  <c r="AJ136" i="35"/>
  <c r="AK136" i="35"/>
  <c r="AL136" i="35"/>
  <c r="AM136" i="35"/>
  <c r="AN136" i="35"/>
  <c r="AO136" i="35"/>
  <c r="AP136" i="35"/>
  <c r="AQ136" i="35"/>
  <c r="AR136" i="35"/>
  <c r="AS136" i="35"/>
  <c r="AT136" i="35"/>
  <c r="AU136" i="35"/>
  <c r="AV136" i="35"/>
  <c r="AW136" i="35"/>
  <c r="AX136" i="35"/>
  <c r="AY136" i="35"/>
  <c r="AZ136" i="35"/>
  <c r="BA136" i="35"/>
  <c r="BB136" i="35"/>
  <c r="BC136" i="35"/>
  <c r="BD136" i="35"/>
  <c r="BE136" i="35"/>
  <c r="BF136" i="35"/>
  <c r="BG136" i="35"/>
  <c r="BH136" i="35"/>
  <c r="BI136" i="35"/>
  <c r="DF136" i="35"/>
  <c r="DG136" i="35"/>
  <c r="DH136" i="35"/>
  <c r="DI136" i="35"/>
  <c r="DJ136" i="35"/>
  <c r="DK136" i="35"/>
  <c r="DL136" i="35"/>
  <c r="DM136" i="35"/>
  <c r="DN136" i="35"/>
  <c r="DO136" i="35"/>
  <c r="DP136" i="35"/>
  <c r="DQ136" i="35"/>
  <c r="DR136" i="35"/>
  <c r="DS136" i="35"/>
  <c r="DT136" i="35"/>
  <c r="DU136" i="35"/>
  <c r="DV136" i="35"/>
  <c r="DW136" i="35"/>
  <c r="DX136" i="35"/>
  <c r="DY136" i="35"/>
  <c r="F137" i="35"/>
  <c r="I137" i="35"/>
  <c r="K137" i="35"/>
  <c r="Q137" i="35"/>
  <c r="S137" i="35"/>
  <c r="W137" i="35"/>
  <c r="AA137" i="35"/>
  <c r="AE137" i="35"/>
  <c r="AG137" i="35"/>
  <c r="AM137" i="35"/>
  <c r="AO137" i="35"/>
  <c r="AQ137" i="35"/>
  <c r="AW137" i="35"/>
  <c r="AY137" i="35"/>
  <c r="BC137" i="35"/>
  <c r="BG137" i="35"/>
  <c r="DG137" i="35"/>
  <c r="DI137" i="35"/>
  <c r="DO137" i="35"/>
  <c r="DQ137" i="35"/>
  <c r="DS137" i="35"/>
  <c r="DY137" i="35"/>
  <c r="F138" i="35"/>
  <c r="I138" i="35"/>
  <c r="M138" i="35"/>
  <c r="Q138" i="35"/>
  <c r="U138" i="35"/>
  <c r="Y138" i="35"/>
  <c r="AC138" i="35"/>
  <c r="AG138" i="35"/>
  <c r="AK138" i="35"/>
  <c r="AO138" i="35"/>
  <c r="AS138" i="35"/>
  <c r="AW138" i="35"/>
  <c r="BA138" i="35"/>
  <c r="BE138" i="35"/>
  <c r="BI138" i="35"/>
  <c r="DH138" i="35"/>
  <c r="DL138" i="35"/>
  <c r="DP138" i="35"/>
  <c r="DT138" i="35"/>
  <c r="DX138" i="35"/>
  <c r="F139" i="35"/>
  <c r="I139" i="35"/>
  <c r="K139" i="35"/>
  <c r="M139" i="35"/>
  <c r="O139" i="35"/>
  <c r="Q139" i="35"/>
  <c r="S139" i="35"/>
  <c r="U139" i="35"/>
  <c r="W139" i="35"/>
  <c r="Y139" i="35"/>
  <c r="AA139" i="35"/>
  <c r="AC139" i="35"/>
  <c r="AE139" i="35"/>
  <c r="AG139" i="35"/>
  <c r="AI139" i="35"/>
  <c r="AK139" i="35"/>
  <c r="AM139" i="35"/>
  <c r="AO139" i="35"/>
  <c r="AQ139" i="35"/>
  <c r="AS139" i="35"/>
  <c r="AU139" i="35"/>
  <c r="AW139" i="35"/>
  <c r="AY139" i="35"/>
  <c r="BA139" i="35"/>
  <c r="BC139" i="35"/>
  <c r="BE139" i="35"/>
  <c r="BG139" i="35"/>
  <c r="BI139" i="35"/>
  <c r="BK139" i="35"/>
  <c r="DJ139" i="35"/>
  <c r="DL139" i="35"/>
  <c r="DN139" i="35"/>
  <c r="DP139" i="35"/>
  <c r="DR139" i="35"/>
  <c r="DT139" i="35"/>
  <c r="DV139" i="35"/>
  <c r="DX139" i="35"/>
  <c r="F140" i="35"/>
  <c r="I140" i="35"/>
  <c r="Y140" i="35"/>
  <c r="AO140" i="35"/>
  <c r="BE140" i="35"/>
  <c r="BM140" i="35"/>
  <c r="DQ140" i="35"/>
  <c r="F87" i="35"/>
  <c r="I87" i="35"/>
  <c r="F88" i="35"/>
  <c r="I88" i="35"/>
  <c r="BJ88" i="35"/>
  <c r="BS88" i="35"/>
  <c r="BU88" i="35"/>
  <c r="BW88" i="35"/>
  <c r="CC88" i="35"/>
  <c r="CE88" i="35"/>
  <c r="CI88" i="35"/>
  <c r="CM88" i="35"/>
  <c r="CQ88" i="35"/>
  <c r="CS88" i="35"/>
  <c r="CY88" i="35"/>
  <c r="DA88" i="35"/>
  <c r="DC88" i="35"/>
  <c r="DI88" i="35"/>
  <c r="DK88" i="35"/>
  <c r="DO88" i="35"/>
  <c r="DS88" i="35"/>
  <c r="DW88" i="35"/>
  <c r="DY88" i="35"/>
  <c r="F89" i="35"/>
  <c r="I89" i="35"/>
  <c r="BV89" i="35" s="1"/>
  <c r="CL89" i="35"/>
  <c r="DR89" i="35"/>
  <c r="I13" i="35"/>
  <c r="F13" i="35"/>
  <c r="F16" i="35"/>
  <c r="I16" i="35"/>
  <c r="CV16" i="35" s="1"/>
  <c r="F17" i="35"/>
  <c r="I17" i="35"/>
  <c r="F18" i="35"/>
  <c r="I18" i="35"/>
  <c r="CG18" i="35"/>
  <c r="CU18" i="35"/>
  <c r="DG18" i="35"/>
  <c r="DW18" i="35"/>
  <c r="F19" i="35"/>
  <c r="I19" i="35"/>
  <c r="DD19" i="35"/>
  <c r="DL19" i="35"/>
  <c r="F20" i="35"/>
  <c r="I20" i="35"/>
  <c r="F21" i="35"/>
  <c r="I21" i="35"/>
  <c r="DM21" i="35"/>
  <c r="F22" i="35"/>
  <c r="I22" i="35"/>
  <c r="F23" i="35"/>
  <c r="I23" i="35"/>
  <c r="F24" i="35"/>
  <c r="I24" i="35"/>
  <c r="M24" i="35"/>
  <c r="Q24" i="35"/>
  <c r="U24" i="35"/>
  <c r="CD24" i="35"/>
  <c r="CH24" i="35"/>
  <c r="CL24" i="35"/>
  <c r="CP24" i="35"/>
  <c r="CT24" i="35"/>
  <c r="CX24" i="35"/>
  <c r="DB24" i="35"/>
  <c r="DD24" i="35"/>
  <c r="DF24" i="35"/>
  <c r="DH24" i="35"/>
  <c r="DJ24" i="35"/>
  <c r="DL24" i="35"/>
  <c r="DN24" i="35"/>
  <c r="DP24" i="35"/>
  <c r="DR24" i="35"/>
  <c r="DT24" i="35"/>
  <c r="DV24" i="35"/>
  <c r="DX24" i="35"/>
  <c r="F25" i="35"/>
  <c r="I25" i="35"/>
  <c r="F26" i="35"/>
  <c r="I26" i="35"/>
  <c r="CH26" i="35"/>
  <c r="CX26" i="35"/>
  <c r="F27" i="35"/>
  <c r="I27" i="35"/>
  <c r="F28" i="35"/>
  <c r="I28" i="35"/>
  <c r="Y28" i="35"/>
  <c r="CU28" i="35"/>
  <c r="DK28" i="35"/>
  <c r="F29" i="35"/>
  <c r="I29" i="35"/>
  <c r="DK29" i="35"/>
  <c r="F30" i="35"/>
  <c r="I30" i="35"/>
  <c r="CS30" i="35"/>
  <c r="DQ30" i="35"/>
  <c r="F31" i="35"/>
  <c r="I31" i="35"/>
  <c r="DG31" i="35" s="1"/>
  <c r="F32" i="35"/>
  <c r="I32" i="35"/>
  <c r="F33" i="35"/>
  <c r="I33" i="35"/>
  <c r="CW33" i="35" s="1"/>
  <c r="F34" i="35"/>
  <c r="I34" i="35"/>
  <c r="CY34" i="35" s="1"/>
  <c r="F35" i="35"/>
  <c r="I35" i="35"/>
  <c r="Q35" i="35"/>
  <c r="Y35" i="35"/>
  <c r="CO35" i="35"/>
  <c r="CW35" i="35"/>
  <c r="DE35" i="35"/>
  <c r="DM35" i="35"/>
  <c r="DU35" i="35"/>
  <c r="F36" i="35"/>
  <c r="I36" i="35"/>
  <c r="F37" i="35"/>
  <c r="I37" i="35"/>
  <c r="F38" i="35"/>
  <c r="I38" i="35"/>
  <c r="CU38" i="35"/>
  <c r="F39" i="35"/>
  <c r="I39" i="35"/>
  <c r="DK39" i="35" s="1"/>
  <c r="F40" i="35"/>
  <c r="I40" i="35"/>
  <c r="Y40" i="35"/>
  <c r="CT40" i="35"/>
  <c r="DB40" i="35"/>
  <c r="DJ40" i="35"/>
  <c r="DR40" i="35"/>
  <c r="F41" i="35"/>
  <c r="I41" i="35"/>
  <c r="DG41" i="35" s="1"/>
  <c r="F42" i="35"/>
  <c r="I42" i="35"/>
  <c r="F43" i="35"/>
  <c r="I43" i="35"/>
  <c r="Y43" i="35"/>
  <c r="AG43" i="35"/>
  <c r="CX43" i="35"/>
  <c r="DN43" i="35"/>
  <c r="DV43" i="35"/>
  <c r="F44" i="35"/>
  <c r="I44" i="35"/>
  <c r="Q44" i="35" s="1"/>
  <c r="Y44" i="35"/>
  <c r="AO44" i="35"/>
  <c r="DM44" i="35"/>
  <c r="F45" i="35"/>
  <c r="I45" i="35"/>
  <c r="F46" i="35"/>
  <c r="I46" i="35"/>
  <c r="AO46" i="35"/>
  <c r="F47" i="35"/>
  <c r="I47" i="35"/>
  <c r="Y47" i="35" s="1"/>
  <c r="AO47" i="35"/>
  <c r="F48" i="35"/>
  <c r="I48" i="35"/>
  <c r="F49" i="35"/>
  <c r="I49" i="35"/>
  <c r="AO49" i="35"/>
  <c r="F50" i="35"/>
  <c r="I50" i="35"/>
  <c r="F51" i="35"/>
  <c r="I51" i="35"/>
  <c r="U51" i="35"/>
  <c r="AO51" i="35"/>
  <c r="DE51" i="35"/>
  <c r="DY51" i="35"/>
  <c r="F52" i="35"/>
  <c r="I52" i="35"/>
  <c r="Y52" i="35" s="1"/>
  <c r="AO52" i="35"/>
  <c r="F53" i="35"/>
  <c r="I53" i="35"/>
  <c r="F54" i="35"/>
  <c r="I54" i="35"/>
  <c r="Q54" i="35"/>
  <c r="Y54" i="35"/>
  <c r="DM54" i="35"/>
  <c r="F55" i="35"/>
  <c r="I55" i="35"/>
  <c r="DJ55" i="35" s="1"/>
  <c r="F56" i="35"/>
  <c r="I56" i="35"/>
  <c r="F57" i="35"/>
  <c r="I57" i="35"/>
  <c r="AO57" i="35"/>
  <c r="F58" i="35"/>
  <c r="I58" i="35"/>
  <c r="AG58" i="35"/>
  <c r="F59" i="35"/>
  <c r="I59" i="35"/>
  <c r="Y59" i="35" s="1"/>
  <c r="F60" i="35"/>
  <c r="I60" i="35"/>
  <c r="F61" i="35"/>
  <c r="I61" i="35"/>
  <c r="K61" i="35"/>
  <c r="M61" i="35"/>
  <c r="O61" i="35"/>
  <c r="Q61" i="35"/>
  <c r="S61" i="35"/>
  <c r="U61" i="35"/>
  <c r="W61" i="35"/>
  <c r="Y61" i="35"/>
  <c r="AA61" i="35"/>
  <c r="AC61" i="35"/>
  <c r="AE61" i="35"/>
  <c r="AG61" i="35"/>
  <c r="AI61" i="35"/>
  <c r="AK61" i="35"/>
  <c r="AM61" i="35"/>
  <c r="AO61" i="35"/>
  <c r="AQ61" i="35"/>
  <c r="AS61" i="35"/>
  <c r="AU61" i="35"/>
  <c r="AW61" i="35"/>
  <c r="AY61" i="35"/>
  <c r="BA61" i="35"/>
  <c r="BC61" i="35"/>
  <c r="BE61" i="35"/>
  <c r="DP61" i="35"/>
  <c r="DR61" i="35"/>
  <c r="DT61" i="35"/>
  <c r="DV61" i="35"/>
  <c r="DX61" i="35"/>
  <c r="F62" i="35"/>
  <c r="I62" i="35"/>
  <c r="F63" i="35"/>
  <c r="I63" i="35"/>
  <c r="Y63" i="35"/>
  <c r="AO63" i="35"/>
  <c r="F64" i="35"/>
  <c r="I64" i="35"/>
  <c r="F65" i="35"/>
  <c r="I65" i="35"/>
  <c r="K65" i="35"/>
  <c r="M65" i="35"/>
  <c r="O65" i="35"/>
  <c r="Q65" i="35"/>
  <c r="S65" i="35"/>
  <c r="U65" i="35"/>
  <c r="W65" i="35"/>
  <c r="Y65" i="35"/>
  <c r="AA65" i="35"/>
  <c r="AC65" i="35"/>
  <c r="AE65" i="35"/>
  <c r="AG65" i="35"/>
  <c r="AI65" i="35"/>
  <c r="AK65" i="35"/>
  <c r="AM65" i="35"/>
  <c r="AO65" i="35"/>
  <c r="AQ65" i="35"/>
  <c r="AS65" i="35"/>
  <c r="AU65" i="35"/>
  <c r="AW65" i="35"/>
  <c r="AY65" i="35"/>
  <c r="BA65" i="35"/>
  <c r="BC65" i="35"/>
  <c r="BE65" i="35"/>
  <c r="BG65" i="35"/>
  <c r="BI65" i="35"/>
  <c r="DS65" i="35"/>
  <c r="DU65" i="35"/>
  <c r="DW65" i="35"/>
  <c r="DY65" i="35"/>
  <c r="F66" i="35"/>
  <c r="I66" i="35"/>
  <c r="F67" i="35"/>
  <c r="I67" i="35"/>
  <c r="Q67" i="35"/>
  <c r="AE67" i="35"/>
  <c r="AU67" i="35"/>
  <c r="AY67" i="35"/>
  <c r="BK67" i="35"/>
  <c r="F68" i="35"/>
  <c r="I68" i="35"/>
  <c r="AO68" i="35"/>
  <c r="F69" i="35"/>
  <c r="I69" i="35"/>
  <c r="AO69" i="35" s="1"/>
  <c r="F70" i="35"/>
  <c r="I70" i="35"/>
  <c r="AO70" i="35" s="1"/>
  <c r="F71" i="35"/>
  <c r="I71" i="35"/>
  <c r="J71" i="35" s="1"/>
  <c r="K71" i="35"/>
  <c r="M71" i="35"/>
  <c r="O71" i="35"/>
  <c r="Q71" i="35"/>
  <c r="S71" i="35"/>
  <c r="U71" i="35"/>
  <c r="W71" i="35"/>
  <c r="Y71" i="35"/>
  <c r="AA71" i="35"/>
  <c r="AC71" i="35"/>
  <c r="AE71" i="35"/>
  <c r="AG71" i="35"/>
  <c r="AI71" i="35"/>
  <c r="AK71" i="35"/>
  <c r="AM71" i="35"/>
  <c r="AO71" i="35"/>
  <c r="AQ71" i="35"/>
  <c r="AS71" i="35"/>
  <c r="AU71" i="35"/>
  <c r="AW71" i="35"/>
  <c r="AY71" i="35"/>
  <c r="BA71" i="35"/>
  <c r="BC71" i="35"/>
  <c r="BE71" i="35"/>
  <c r="BG71" i="35"/>
  <c r="BI71" i="35"/>
  <c r="BK71" i="35"/>
  <c r="BM71" i="35"/>
  <c r="BO71" i="35"/>
  <c r="DY71" i="35"/>
  <c r="F72" i="35"/>
  <c r="I72" i="35"/>
  <c r="AO72" i="35" s="1"/>
  <c r="BE72" i="35"/>
  <c r="F73" i="35"/>
  <c r="I73" i="35"/>
  <c r="AG73" i="35"/>
  <c r="AO73" i="35"/>
  <c r="F74" i="35"/>
  <c r="I74" i="35"/>
  <c r="AO74" i="35"/>
  <c r="F75" i="35"/>
  <c r="I75" i="35"/>
  <c r="F76" i="35"/>
  <c r="I76" i="35"/>
  <c r="AU76" i="35" s="1"/>
  <c r="F77" i="35"/>
  <c r="I77" i="35"/>
  <c r="Q77" i="35"/>
  <c r="Y77" i="35"/>
  <c r="AG77" i="35"/>
  <c r="AO77" i="35"/>
  <c r="AS77" i="35"/>
  <c r="BA77" i="35"/>
  <c r="BE77" i="35"/>
  <c r="BI77" i="35"/>
  <c r="BQ77" i="35"/>
  <c r="BU77" i="35"/>
  <c r="F78" i="35"/>
  <c r="I78" i="35"/>
  <c r="F79" i="35"/>
  <c r="I79" i="35"/>
  <c r="AO79" i="35"/>
  <c r="F80" i="35"/>
  <c r="I80" i="35"/>
  <c r="AO80" i="35"/>
  <c r="F81" i="35"/>
  <c r="I81" i="35"/>
  <c r="AC81" i="35"/>
  <c r="AW81" i="35"/>
  <c r="BU81" i="35"/>
  <c r="F82" i="35"/>
  <c r="I82" i="35"/>
  <c r="K82" i="35" s="1"/>
  <c r="M82" i="35"/>
  <c r="Q82" i="35"/>
  <c r="U82" i="35"/>
  <c r="Y82" i="35"/>
  <c r="AC82" i="35"/>
  <c r="AG82" i="35"/>
  <c r="AK82" i="35"/>
  <c r="AO82" i="35"/>
  <c r="AS82" i="35"/>
  <c r="AW82" i="35"/>
  <c r="BA82" i="35"/>
  <c r="BE82" i="35"/>
  <c r="BI82" i="35"/>
  <c r="BM82" i="35"/>
  <c r="BQ82" i="35"/>
  <c r="BU82" i="35"/>
  <c r="BY82" i="35"/>
  <c r="F83" i="35"/>
  <c r="I83" i="35"/>
  <c r="BU83" i="35" s="1"/>
  <c r="F84" i="35"/>
  <c r="I84" i="35"/>
  <c r="BU84" i="35" s="1"/>
  <c r="J34" i="36"/>
  <c r="M62" i="33" s="1"/>
  <c r="I25" i="36"/>
  <c r="J22" i="36"/>
  <c r="J23" i="36"/>
  <c r="K23" i="36" s="1"/>
  <c r="L23" i="36" s="1"/>
  <c r="M23" i="36" s="1"/>
  <c r="N23" i="36" s="1"/>
  <c r="O23" i="36" s="1"/>
  <c r="P23" i="36" s="1"/>
  <c r="Q23" i="36" s="1"/>
  <c r="R23" i="36" s="1"/>
  <c r="S23" i="36" s="1"/>
  <c r="T23" i="36" s="1"/>
  <c r="U23" i="36" s="1"/>
  <c r="V23" i="36" s="1"/>
  <c r="W23" i="36" s="1"/>
  <c r="X23" i="36" s="1"/>
  <c r="Y23" i="36" s="1"/>
  <c r="Z23" i="36" s="1"/>
  <c r="AA23" i="36" s="1"/>
  <c r="AB23" i="36" s="1"/>
  <c r="AC23" i="36" s="1"/>
  <c r="AD23" i="36" s="1"/>
  <c r="AE23" i="36" s="1"/>
  <c r="AF23" i="36" s="1"/>
  <c r="AG23" i="36" s="1"/>
  <c r="AH23" i="36" s="1"/>
  <c r="AI23" i="36" s="1"/>
  <c r="AJ23" i="36" s="1"/>
  <c r="AK23" i="36" s="1"/>
  <c r="AL23" i="36" s="1"/>
  <c r="AM23" i="36" s="1"/>
  <c r="AN23" i="36" s="1"/>
  <c r="AO23" i="36" s="1"/>
  <c r="AP23" i="36" s="1"/>
  <c r="AQ23" i="36" s="1"/>
  <c r="AR23" i="36" s="1"/>
  <c r="AS23" i="36" s="1"/>
  <c r="AT23" i="36" s="1"/>
  <c r="AU23" i="36" s="1"/>
  <c r="AV23" i="36" s="1"/>
  <c r="AW23" i="36" s="1"/>
  <c r="AX23" i="36" s="1"/>
  <c r="AY23" i="36" s="1"/>
  <c r="AZ23" i="36" s="1"/>
  <c r="BA23" i="36" s="1"/>
  <c r="BB23" i="36" s="1"/>
  <c r="BC23" i="36" s="1"/>
  <c r="BD23" i="36" s="1"/>
  <c r="BE23" i="36" s="1"/>
  <c r="BF23" i="36" s="1"/>
  <c r="BG23" i="36" s="1"/>
  <c r="BH23" i="36" s="1"/>
  <c r="BI23" i="36" s="1"/>
  <c r="BJ23" i="36" s="1"/>
  <c r="BK23" i="36" s="1"/>
  <c r="BL23" i="36" s="1"/>
  <c r="BM23" i="36" s="1"/>
  <c r="BN23" i="36" s="1"/>
  <c r="BO23" i="36" s="1"/>
  <c r="BP23" i="36" s="1"/>
  <c r="BQ23" i="36" s="1"/>
  <c r="BR23" i="36" s="1"/>
  <c r="BS23" i="36" s="1"/>
  <c r="BT23" i="36" s="1"/>
  <c r="BU23" i="36" s="1"/>
  <c r="BV23" i="36" s="1"/>
  <c r="BW23" i="36" s="1"/>
  <c r="BX23" i="36" s="1"/>
  <c r="BY23" i="36" s="1"/>
  <c r="BZ23" i="36" s="1"/>
  <c r="CA23" i="36" s="1"/>
  <c r="CB23" i="36" s="1"/>
  <c r="J24" i="36"/>
  <c r="K24" i="36" s="1"/>
  <c r="L24" i="36" s="1"/>
  <c r="M24" i="36" s="1"/>
  <c r="N24" i="36" s="1"/>
  <c r="O24" i="36" s="1"/>
  <c r="P24" i="36" s="1"/>
  <c r="Q24" i="36" s="1"/>
  <c r="R24" i="36" s="1"/>
  <c r="S24" i="36" s="1"/>
  <c r="T24" i="36" s="1"/>
  <c r="U24" i="36" s="1"/>
  <c r="V24" i="36" s="1"/>
  <c r="W24" i="36" s="1"/>
  <c r="X24" i="36" s="1"/>
  <c r="Y24" i="36" s="1"/>
  <c r="Z24" i="36" s="1"/>
  <c r="AA24" i="36" s="1"/>
  <c r="AB24" i="36" s="1"/>
  <c r="AC24" i="36" s="1"/>
  <c r="AD24" i="36" s="1"/>
  <c r="AE24" i="36" s="1"/>
  <c r="AF24" i="36" s="1"/>
  <c r="AG24" i="36" s="1"/>
  <c r="AH24" i="36" s="1"/>
  <c r="AI24" i="36" s="1"/>
  <c r="AJ24" i="36" s="1"/>
  <c r="AK24" i="36" s="1"/>
  <c r="AL24" i="36" s="1"/>
  <c r="AM24" i="36" s="1"/>
  <c r="AN24" i="36" s="1"/>
  <c r="AO24" i="36" s="1"/>
  <c r="AP24" i="36" s="1"/>
  <c r="AQ24" i="36" s="1"/>
  <c r="AR24" i="36" s="1"/>
  <c r="AS24" i="36" s="1"/>
  <c r="AT24" i="36" s="1"/>
  <c r="AU24" i="36" s="1"/>
  <c r="AV24" i="36" s="1"/>
  <c r="AW24" i="36" s="1"/>
  <c r="AX24" i="36" s="1"/>
  <c r="AY24" i="36" s="1"/>
  <c r="AZ24" i="36" s="1"/>
  <c r="BA24" i="36" s="1"/>
  <c r="BB24" i="36" s="1"/>
  <c r="BC24" i="36" s="1"/>
  <c r="BD24" i="36" s="1"/>
  <c r="BE24" i="36" s="1"/>
  <c r="BF24" i="36" s="1"/>
  <c r="BG24" i="36" s="1"/>
  <c r="BH24" i="36" s="1"/>
  <c r="BI24" i="36" s="1"/>
  <c r="BJ24" i="36" s="1"/>
  <c r="BK24" i="36" s="1"/>
  <c r="BL24" i="36" s="1"/>
  <c r="BM24" i="36" s="1"/>
  <c r="BN24" i="36" s="1"/>
  <c r="BO24" i="36" s="1"/>
  <c r="BP24" i="36" s="1"/>
  <c r="BQ24" i="36" s="1"/>
  <c r="BR24" i="36" s="1"/>
  <c r="BS24" i="36" s="1"/>
  <c r="BT24" i="36" s="1"/>
  <c r="BU24" i="36" s="1"/>
  <c r="BV24" i="36" s="1"/>
  <c r="BW24" i="36" s="1"/>
  <c r="BX24" i="36" s="1"/>
  <c r="BY24" i="36" s="1"/>
  <c r="BZ24" i="36" s="1"/>
  <c r="CA24" i="36" s="1"/>
  <c r="CB24" i="36" s="1"/>
  <c r="K22" i="36"/>
  <c r="L22" i="36" s="1"/>
  <c r="M22" i="36" s="1"/>
  <c r="N22" i="36" s="1"/>
  <c r="O22" i="36" s="1"/>
  <c r="P22" i="36" s="1"/>
  <c r="Q22" i="36" s="1"/>
  <c r="R22" i="36" s="1"/>
  <c r="S22" i="36" s="1"/>
  <c r="T22" i="36" s="1"/>
  <c r="U22" i="36" s="1"/>
  <c r="V22" i="36" s="1"/>
  <c r="W22" i="36" s="1"/>
  <c r="X22" i="36" s="1"/>
  <c r="Y22" i="36" s="1"/>
  <c r="Z22" i="36" s="1"/>
  <c r="AA22" i="36" s="1"/>
  <c r="AB22" i="36" s="1"/>
  <c r="AC22" i="36" s="1"/>
  <c r="AD22" i="36" s="1"/>
  <c r="AE22" i="36" s="1"/>
  <c r="AF22" i="36" s="1"/>
  <c r="AG22" i="36" s="1"/>
  <c r="AH22" i="36" s="1"/>
  <c r="AI22" i="36" s="1"/>
  <c r="AJ22" i="36" s="1"/>
  <c r="AK22" i="36" s="1"/>
  <c r="AL22" i="36" s="1"/>
  <c r="AM22" i="36" s="1"/>
  <c r="AN22" i="36" s="1"/>
  <c r="AO22" i="36" s="1"/>
  <c r="AP22" i="36" s="1"/>
  <c r="AQ22" i="36" s="1"/>
  <c r="AR22" i="36" s="1"/>
  <c r="AS22" i="36" s="1"/>
  <c r="AT22" i="36" s="1"/>
  <c r="AU22" i="36" s="1"/>
  <c r="AV22" i="36" s="1"/>
  <c r="AW22" i="36" s="1"/>
  <c r="AX22" i="36" s="1"/>
  <c r="AY22" i="36" s="1"/>
  <c r="AZ22" i="36" s="1"/>
  <c r="BA22" i="36" s="1"/>
  <c r="BB22" i="36" s="1"/>
  <c r="BC22" i="36" s="1"/>
  <c r="BD22" i="36" s="1"/>
  <c r="BE22" i="36" s="1"/>
  <c r="BF22" i="36" s="1"/>
  <c r="BG22" i="36" s="1"/>
  <c r="BH22" i="36" s="1"/>
  <c r="BI22" i="36" s="1"/>
  <c r="BJ22" i="36" s="1"/>
  <c r="BK22" i="36" s="1"/>
  <c r="BL22" i="36" s="1"/>
  <c r="BM22" i="36" s="1"/>
  <c r="BN22" i="36" s="1"/>
  <c r="BO22" i="36" s="1"/>
  <c r="BP22" i="36" s="1"/>
  <c r="BQ22" i="36" s="1"/>
  <c r="BR22" i="36" s="1"/>
  <c r="BS22" i="36" s="1"/>
  <c r="BT22" i="36" s="1"/>
  <c r="BU22" i="36" s="1"/>
  <c r="BV22" i="36" s="1"/>
  <c r="BW22" i="36" s="1"/>
  <c r="BX22" i="36" s="1"/>
  <c r="BY22" i="36" s="1"/>
  <c r="BZ22" i="36" s="1"/>
  <c r="CA22" i="36" s="1"/>
  <c r="CB22" i="36" s="1"/>
  <c r="J21" i="36"/>
  <c r="BT24" i="33"/>
  <c r="BH24" i="33"/>
  <c r="AV24" i="33"/>
  <c r="AJ24" i="33"/>
  <c r="X24" i="33"/>
  <c r="L24" i="33"/>
  <c r="BT23" i="33"/>
  <c r="BH23" i="33"/>
  <c r="AV23" i="33"/>
  <c r="AJ23" i="33"/>
  <c r="X23" i="33"/>
  <c r="L23" i="33"/>
  <c r="A69" i="33"/>
  <c r="BH69" i="33" s="1"/>
  <c r="BT68" i="33"/>
  <c r="BH68" i="33"/>
  <c r="AV68" i="33"/>
  <c r="AJ68" i="33"/>
  <c r="X68" i="33"/>
  <c r="L68" i="33"/>
  <c r="A49" i="33"/>
  <c r="BT49" i="33" s="1"/>
  <c r="BT48" i="33"/>
  <c r="BH48" i="33"/>
  <c r="AV48" i="33"/>
  <c r="AJ48" i="33"/>
  <c r="X48" i="33"/>
  <c r="L48" i="33"/>
  <c r="BT3" i="33"/>
  <c r="BT2" i="33"/>
  <c r="BH3" i="33"/>
  <c r="BH2" i="33"/>
  <c r="AV3" i="33"/>
  <c r="AV2" i="33"/>
  <c r="L3" i="33"/>
  <c r="L2" i="33"/>
  <c r="X3" i="33"/>
  <c r="X2" i="33"/>
  <c r="AJ3" i="33"/>
  <c r="AJ2" i="33"/>
  <c r="M5" i="33"/>
  <c r="M51" i="33" s="1"/>
  <c r="M71" i="33" s="1"/>
  <c r="N5" i="33"/>
  <c r="N51" i="33" s="1"/>
  <c r="N71" i="33" s="1"/>
  <c r="O5" i="33"/>
  <c r="O51" i="33" s="1"/>
  <c r="O71" i="33" s="1"/>
  <c r="P5" i="33"/>
  <c r="P51" i="33" s="1"/>
  <c r="P71" i="33" s="1"/>
  <c r="Q5" i="33"/>
  <c r="Q51" i="33" s="1"/>
  <c r="Q71" i="33" s="1"/>
  <c r="R5" i="33"/>
  <c r="R51" i="33" s="1"/>
  <c r="R71" i="33" s="1"/>
  <c r="S5" i="33"/>
  <c r="S51" i="33" s="1"/>
  <c r="S71" i="33" s="1"/>
  <c r="T5" i="33"/>
  <c r="T51" i="33" s="1"/>
  <c r="T71" i="33" s="1"/>
  <c r="U5" i="33"/>
  <c r="U51" i="33" s="1"/>
  <c r="U71" i="33" s="1"/>
  <c r="L5" i="33"/>
  <c r="L51" i="33" s="1"/>
  <c r="L71" i="33" s="1"/>
  <c r="C6" i="33"/>
  <c r="C39" i="32" s="1"/>
  <c r="C7" i="33"/>
  <c r="C40" i="32" s="1"/>
  <c r="D40" i="32" s="1"/>
  <c r="C11" i="33"/>
  <c r="B11" i="33"/>
  <c r="B7" i="33"/>
  <c r="B6" i="33"/>
  <c r="C22" i="58"/>
  <c r="B22" i="58"/>
  <c r="C14" i="58"/>
  <c r="C37" i="58"/>
  <c r="C45" i="58"/>
  <c r="C53" i="58"/>
  <c r="C73" i="58"/>
  <c r="C79" i="58"/>
  <c r="B79" i="58"/>
  <c r="B62" i="33" s="1"/>
  <c r="B73" i="58"/>
  <c r="B80" i="58" s="1"/>
  <c r="B82" i="58" s="1"/>
  <c r="B85" i="58" s="1"/>
  <c r="B53" i="58"/>
  <c r="B45" i="58"/>
  <c r="B37" i="58"/>
  <c r="B14" i="58"/>
  <c r="C52" i="33"/>
  <c r="C18" i="32" s="1"/>
  <c r="D52" i="33"/>
  <c r="D18" i="32" s="1"/>
  <c r="C54" i="33"/>
  <c r="C59" i="33" s="1"/>
  <c r="D54" i="33"/>
  <c r="C55" i="33"/>
  <c r="D55" i="33"/>
  <c r="C56" i="33"/>
  <c r="D56" i="33"/>
  <c r="C57" i="33"/>
  <c r="D57" i="33"/>
  <c r="C58" i="33"/>
  <c r="D58" i="33"/>
  <c r="C61" i="33"/>
  <c r="D61" i="33"/>
  <c r="C62" i="33"/>
  <c r="C82" i="33" s="1"/>
  <c r="B63" i="33"/>
  <c r="B61" i="33"/>
  <c r="B57" i="33"/>
  <c r="B58" i="33"/>
  <c r="B56" i="33"/>
  <c r="B55" i="33"/>
  <c r="B54" i="33"/>
  <c r="B52" i="33"/>
  <c r="B18" i="32" s="1"/>
  <c r="C8" i="33"/>
  <c r="M8" i="33"/>
  <c r="N8" i="33" s="1"/>
  <c r="O8" i="33" s="1"/>
  <c r="P8" i="33" s="1"/>
  <c r="Q8" i="33" s="1"/>
  <c r="R8" i="33" s="1"/>
  <c r="S8" i="33" s="1"/>
  <c r="T8" i="33" s="1"/>
  <c r="U8" i="33" s="1"/>
  <c r="V8" i="33" s="1"/>
  <c r="W8" i="33" s="1"/>
  <c r="E8" i="33" s="1"/>
  <c r="C9" i="33"/>
  <c r="C102" i="33" s="1"/>
  <c r="C10" i="33"/>
  <c r="L10" i="33"/>
  <c r="M10" i="33" s="1"/>
  <c r="N10" i="33" s="1"/>
  <c r="O10" i="33" s="1"/>
  <c r="P10" i="33" s="1"/>
  <c r="Q10" i="33" s="1"/>
  <c r="R10" i="33" s="1"/>
  <c r="S10" i="33" s="1"/>
  <c r="T10" i="33" s="1"/>
  <c r="U10" i="33" s="1"/>
  <c r="V10" i="33" s="1"/>
  <c r="W10" i="33" s="1"/>
  <c r="E10" i="33" s="1"/>
  <c r="C14" i="33"/>
  <c r="C15" i="33"/>
  <c r="C16" i="33"/>
  <c r="L16" i="33"/>
  <c r="M16" i="33" s="1"/>
  <c r="N16" i="33" s="1"/>
  <c r="O16" i="33" s="1"/>
  <c r="P16" i="33" s="1"/>
  <c r="Q16" i="33" s="1"/>
  <c r="R16" i="33" s="1"/>
  <c r="S16" i="33" s="1"/>
  <c r="T16" i="33" s="1"/>
  <c r="U16" i="33" s="1"/>
  <c r="V16" i="33" s="1"/>
  <c r="W16" i="33" s="1"/>
  <c r="E16" i="33" s="1"/>
  <c r="C17" i="33"/>
  <c r="L17" i="33"/>
  <c r="M17" i="33" s="1"/>
  <c r="N17" i="33" s="1"/>
  <c r="O17" i="33" s="1"/>
  <c r="P17" i="33" s="1"/>
  <c r="Q17" i="33" s="1"/>
  <c r="R17" i="33" s="1"/>
  <c r="S17" i="33" s="1"/>
  <c r="T17" i="33" s="1"/>
  <c r="U17" i="33" s="1"/>
  <c r="V17" i="33" s="1"/>
  <c r="W17" i="33" s="1"/>
  <c r="E17" i="33" s="1"/>
  <c r="C18" i="33"/>
  <c r="D19" i="33"/>
  <c r="D7" i="32" s="1"/>
  <c r="C28" i="33"/>
  <c r="D28" i="33"/>
  <c r="L28" i="33" s="1"/>
  <c r="C29" i="33"/>
  <c r="C30" i="33"/>
  <c r="D30" i="33"/>
  <c r="C31" i="33"/>
  <c r="D31" i="33"/>
  <c r="L31" i="33" s="1"/>
  <c r="M31" i="33" s="1"/>
  <c r="N31" i="33" s="1"/>
  <c r="O31" i="33" s="1"/>
  <c r="P31" i="33" s="1"/>
  <c r="Q31" i="33" s="1"/>
  <c r="R31" i="33" s="1"/>
  <c r="S31" i="33" s="1"/>
  <c r="T31" i="33" s="1"/>
  <c r="U31" i="33" s="1"/>
  <c r="V31" i="33" s="1"/>
  <c r="W31" i="33" s="1"/>
  <c r="E31" i="33" s="1"/>
  <c r="C35" i="33"/>
  <c r="D35" i="33"/>
  <c r="D37" i="33" s="1"/>
  <c r="D12" i="32" s="1"/>
  <c r="C36" i="33"/>
  <c r="C37" i="33" s="1"/>
  <c r="C12" i="32" s="1"/>
  <c r="D36" i="33"/>
  <c r="C40" i="33"/>
  <c r="D40" i="33"/>
  <c r="C41" i="33"/>
  <c r="D41" i="33"/>
  <c r="C42" i="33"/>
  <c r="D42" i="33"/>
  <c r="L42" i="33" s="1"/>
  <c r="M42" i="33" s="1"/>
  <c r="N42" i="33" s="1"/>
  <c r="O42" i="33" s="1"/>
  <c r="P42" i="33" s="1"/>
  <c r="Q42" i="33" s="1"/>
  <c r="R42" i="33" s="1"/>
  <c r="S42" i="33" s="1"/>
  <c r="T42" i="33" s="1"/>
  <c r="U42" i="33" s="1"/>
  <c r="V42" i="33" s="1"/>
  <c r="W42" i="33" s="1"/>
  <c r="E42" i="33" s="1"/>
  <c r="C43" i="33"/>
  <c r="C13" i="32" s="1"/>
  <c r="B42" i="33"/>
  <c r="B41" i="33"/>
  <c r="B40" i="33"/>
  <c r="B36" i="33"/>
  <c r="B35" i="33"/>
  <c r="B31" i="33"/>
  <c r="B30" i="33"/>
  <c r="B29" i="33"/>
  <c r="B28" i="33"/>
  <c r="B18" i="33"/>
  <c r="B88" i="33" s="1"/>
  <c r="B17" i="33"/>
  <c r="B16" i="33"/>
  <c r="B15" i="33"/>
  <c r="B14" i="33"/>
  <c r="B10" i="33"/>
  <c r="B9" i="33"/>
  <c r="B102" i="33" s="1"/>
  <c r="B8" i="33"/>
  <c r="BT4" i="33"/>
  <c r="BT50" i="33" s="1"/>
  <c r="BT70" i="33" s="1"/>
  <c r="BE4" i="36"/>
  <c r="AV4" i="33"/>
  <c r="AV50" i="33" s="1"/>
  <c r="AV70" i="33" s="1"/>
  <c r="AG4" i="36"/>
  <c r="X4" i="33"/>
  <c r="X50" i="33" s="1"/>
  <c r="X70" i="33" s="1"/>
  <c r="I4" i="36"/>
  <c r="B5" i="33"/>
  <c r="F79" i="58"/>
  <c r="D79" i="58"/>
  <c r="D62" i="33" s="1"/>
  <c r="D82" i="33" s="1"/>
  <c r="F73" i="58"/>
  <c r="F80" i="58" s="1"/>
  <c r="D73" i="58"/>
  <c r="F53" i="58"/>
  <c r="D53" i="58"/>
  <c r="F45" i="58"/>
  <c r="D45" i="58"/>
  <c r="F22" i="58"/>
  <c r="D22" i="58"/>
  <c r="D59" i="33" l="1"/>
  <c r="K81" i="35"/>
  <c r="U81" i="35"/>
  <c r="AK81" i="35"/>
  <c r="BA81" i="35"/>
  <c r="BQ81" i="35"/>
  <c r="Q50" i="35"/>
  <c r="AO50" i="35"/>
  <c r="Y50" i="35"/>
  <c r="Q30" i="35"/>
  <c r="CO30" i="35"/>
  <c r="DE30" i="35"/>
  <c r="DU30" i="35"/>
  <c r="Y30" i="35"/>
  <c r="DA30" i="35"/>
  <c r="DY30" i="35"/>
  <c r="M29" i="35"/>
  <c r="CQ29" i="35"/>
  <c r="DG29" i="35"/>
  <c r="DW29" i="35"/>
  <c r="U29" i="35"/>
  <c r="DC29" i="35"/>
  <c r="M18" i="35"/>
  <c r="CC18" i="35"/>
  <c r="CK18" i="35"/>
  <c r="CS18" i="35"/>
  <c r="DA18" i="35"/>
  <c r="DI18" i="35"/>
  <c r="DQ18" i="35"/>
  <c r="DY18" i="35"/>
  <c r="K18" i="35"/>
  <c r="CE18" i="35"/>
  <c r="CO18" i="35"/>
  <c r="CY18" i="35"/>
  <c r="DK18" i="35"/>
  <c r="DU18" i="35"/>
  <c r="Q129" i="35"/>
  <c r="AG129" i="35"/>
  <c r="AW129" i="35"/>
  <c r="DI129" i="35"/>
  <c r="DY129" i="35"/>
  <c r="M129" i="35"/>
  <c r="AK129" i="35"/>
  <c r="DA129" i="35"/>
  <c r="DU129" i="35"/>
  <c r="BE146" i="35"/>
  <c r="Y146" i="35"/>
  <c r="AO146" i="35"/>
  <c r="DZ142" i="35"/>
  <c r="M142" i="35"/>
  <c r="AC142" i="35"/>
  <c r="AL142" i="35"/>
  <c r="AT142" i="35"/>
  <c r="BB142" i="35"/>
  <c r="BJ142" i="35"/>
  <c r="DN142" i="35"/>
  <c r="DV142" i="35"/>
  <c r="U142" i="35"/>
  <c r="AH142" i="35"/>
  <c r="AP142" i="35"/>
  <c r="AX142" i="35"/>
  <c r="BF142" i="35"/>
  <c r="BN142" i="35"/>
  <c r="DR142" i="35"/>
  <c r="Q142" i="35"/>
  <c r="AN142" i="35"/>
  <c r="BD142" i="35"/>
  <c r="DP142" i="35"/>
  <c r="AF142" i="35"/>
  <c r="AV142" i="35"/>
  <c r="BL142" i="35"/>
  <c r="DX142" i="35"/>
  <c r="AR142" i="35"/>
  <c r="DT142" i="35"/>
  <c r="Y142" i="35"/>
  <c r="DL142" i="35"/>
  <c r="AJ142" i="35"/>
  <c r="D43" i="33"/>
  <c r="D13" i="32" s="1"/>
  <c r="BM81" i="35"/>
  <c r="AS81" i="35"/>
  <c r="Y81" i="35"/>
  <c r="Q80" i="35"/>
  <c r="Y80" i="35"/>
  <c r="Y79" i="35"/>
  <c r="BG79" i="35"/>
  <c r="BK76" i="35"/>
  <c r="M58" i="35"/>
  <c r="AO58" i="35"/>
  <c r="Y58" i="35"/>
  <c r="DW58" i="35"/>
  <c r="M51" i="35"/>
  <c r="AC51" i="35"/>
  <c r="AS51" i="35"/>
  <c r="DQ51" i="35"/>
  <c r="Q51" i="35"/>
  <c r="AK51" i="35"/>
  <c r="DM51" i="35"/>
  <c r="Q38" i="35"/>
  <c r="DK38" i="35"/>
  <c r="Y38" i="35"/>
  <c r="DM30" i="35"/>
  <c r="CK30" i="35"/>
  <c r="CY29" i="35"/>
  <c r="DS18" i="35"/>
  <c r="DE18" i="35"/>
  <c r="CQ18" i="35"/>
  <c r="CA18" i="35"/>
  <c r="BT87" i="35"/>
  <c r="DP87" i="35"/>
  <c r="M133" i="35"/>
  <c r="U133" i="35"/>
  <c r="AC133" i="35"/>
  <c r="AK133" i="35"/>
  <c r="AS133" i="35"/>
  <c r="BA133" i="35"/>
  <c r="DE133" i="35"/>
  <c r="DM133" i="35"/>
  <c r="DU133" i="35"/>
  <c r="Q133" i="35"/>
  <c r="AA133" i="35"/>
  <c r="AM133" i="35"/>
  <c r="AW133" i="35"/>
  <c r="DC133" i="35"/>
  <c r="DO133" i="35"/>
  <c r="DY133" i="35"/>
  <c r="M130" i="35"/>
  <c r="U130" i="35"/>
  <c r="AC130" i="35"/>
  <c r="AK130" i="35"/>
  <c r="AS130" i="35"/>
  <c r="BA130" i="35"/>
  <c r="DE130" i="35"/>
  <c r="DM130" i="35"/>
  <c r="DU130" i="35"/>
  <c r="O130" i="35"/>
  <c r="Y130" i="35"/>
  <c r="AI130" i="35"/>
  <c r="AU130" i="35"/>
  <c r="DA130" i="35"/>
  <c r="DK130" i="35"/>
  <c r="DW130" i="35"/>
  <c r="DE129" i="35"/>
  <c r="AC129" i="35"/>
  <c r="M127" i="35"/>
  <c r="Y127" i="35"/>
  <c r="DB127" i="35"/>
  <c r="AO127" i="35"/>
  <c r="K112" i="35"/>
  <c r="W112" i="35"/>
  <c r="AE112" i="35"/>
  <c r="CI112" i="35"/>
  <c r="CQ112" i="35"/>
  <c r="CY112" i="35"/>
  <c r="DG112" i="35"/>
  <c r="DO112" i="35"/>
  <c r="DW112" i="35"/>
  <c r="S112" i="35"/>
  <c r="AG112" i="35"/>
  <c r="CM112" i="35"/>
  <c r="CW112" i="35"/>
  <c r="DI112" i="35"/>
  <c r="DS112" i="35"/>
  <c r="Y112" i="35"/>
  <c r="AK112" i="35"/>
  <c r="CU112" i="35"/>
  <c r="DK112" i="35"/>
  <c r="DY112" i="35"/>
  <c r="AA112" i="35"/>
  <c r="CK112" i="35"/>
  <c r="DA112" i="35"/>
  <c r="DM112" i="35"/>
  <c r="CF99" i="35"/>
  <c r="DL99" i="35"/>
  <c r="T99" i="35"/>
  <c r="CV99" i="35"/>
  <c r="CN99" i="35"/>
  <c r="DD99" i="35"/>
  <c r="DT99" i="35"/>
  <c r="M93" i="35"/>
  <c r="BQ93" i="35"/>
  <c r="BY93" i="35"/>
  <c r="CG93" i="35"/>
  <c r="CO93" i="35"/>
  <c r="CW93" i="35"/>
  <c r="DE93" i="35"/>
  <c r="DM93" i="35"/>
  <c r="DU93" i="35"/>
  <c r="K93" i="35"/>
  <c r="BS93" i="35"/>
  <c r="CC93" i="35"/>
  <c r="CM93" i="35"/>
  <c r="CY93" i="35"/>
  <c r="DI93" i="35"/>
  <c r="DS93" i="35"/>
  <c r="Q93" i="35"/>
  <c r="BW93" i="35"/>
  <c r="CI93" i="35"/>
  <c r="CS93" i="35"/>
  <c r="DC93" i="35"/>
  <c r="DO93" i="35"/>
  <c r="DY93" i="35"/>
  <c r="O93" i="35"/>
  <c r="CE93" i="35"/>
  <c r="DA93" i="35"/>
  <c r="DW93" i="35"/>
  <c r="BU93" i="35"/>
  <c r="CU93" i="35"/>
  <c r="CA93" i="35"/>
  <c r="DG93" i="35"/>
  <c r="AS141" i="35"/>
  <c r="BE84" i="35"/>
  <c r="BI81" i="35"/>
  <c r="AO81" i="35"/>
  <c r="Q81" i="35"/>
  <c r="BU80" i="35"/>
  <c r="BC76" i="35"/>
  <c r="Y75" i="35"/>
  <c r="AO75" i="35"/>
  <c r="M73" i="35"/>
  <c r="Q73" i="35"/>
  <c r="AW73" i="35"/>
  <c r="Y73" i="35"/>
  <c r="BM73" i="35"/>
  <c r="Y67" i="35"/>
  <c r="AQ67" i="35"/>
  <c r="BG67" i="35"/>
  <c r="AI67" i="35"/>
  <c r="BC67" i="35"/>
  <c r="Q63" i="35"/>
  <c r="BE63" i="35"/>
  <c r="DO58" i="35"/>
  <c r="AG54" i="35"/>
  <c r="DU54" i="35"/>
  <c r="AO54" i="35"/>
  <c r="DU51" i="35"/>
  <c r="AG51" i="35"/>
  <c r="DI30" i="35"/>
  <c r="U30" i="35"/>
  <c r="DS29" i="35"/>
  <c r="CU29" i="35"/>
  <c r="CV19" i="35"/>
  <c r="CG19" i="35"/>
  <c r="DO18" i="35"/>
  <c r="DC18" i="35"/>
  <c r="CM18" i="35"/>
  <c r="BY18" i="35"/>
  <c r="DS133" i="35"/>
  <c r="DG133" i="35"/>
  <c r="AU133" i="35"/>
  <c r="AG133" i="35"/>
  <c r="S133" i="35"/>
  <c r="DS130" i="35"/>
  <c r="DG130" i="35"/>
  <c r="AW130" i="35"/>
  <c r="AG130" i="35"/>
  <c r="S130" i="35"/>
  <c r="BA129" i="35"/>
  <c r="Y129" i="35"/>
  <c r="AW127" i="35"/>
  <c r="L124" i="35"/>
  <c r="P124" i="35"/>
  <c r="T124" i="35"/>
  <c r="X124" i="35"/>
  <c r="M124" i="35"/>
  <c r="R124" i="35"/>
  <c r="W124" i="35"/>
  <c r="AB124" i="35"/>
  <c r="AF124" i="35"/>
  <c r="AJ124" i="35"/>
  <c r="AN124" i="35"/>
  <c r="AR124" i="35"/>
  <c r="AV124" i="35"/>
  <c r="CV124" i="35"/>
  <c r="CZ124" i="35"/>
  <c r="DD124" i="35"/>
  <c r="DH124" i="35"/>
  <c r="DL124" i="35"/>
  <c r="DP124" i="35"/>
  <c r="DT124" i="35"/>
  <c r="DX124" i="35"/>
  <c r="K124" i="35"/>
  <c r="S124" i="35"/>
  <c r="Z124" i="35"/>
  <c r="AE124" i="35"/>
  <c r="AK124" i="35"/>
  <c r="AP124" i="35"/>
  <c r="AU124" i="35"/>
  <c r="CW124" i="35"/>
  <c r="DB124" i="35"/>
  <c r="DG124" i="35"/>
  <c r="DM124" i="35"/>
  <c r="DR124" i="35"/>
  <c r="DW124" i="35"/>
  <c r="N124" i="35"/>
  <c r="U124" i="35"/>
  <c r="AA124" i="35"/>
  <c r="AG124" i="35"/>
  <c r="AL124" i="35"/>
  <c r="AQ124" i="35"/>
  <c r="AW124" i="35"/>
  <c r="CX124" i="35"/>
  <c r="DC124" i="35"/>
  <c r="DI124" i="35"/>
  <c r="DN124" i="35"/>
  <c r="DS124" i="35"/>
  <c r="DY124" i="35"/>
  <c r="M123" i="35"/>
  <c r="Q123" i="35"/>
  <c r="CT123" i="35"/>
  <c r="AO123" i="35"/>
  <c r="Y123" i="35"/>
  <c r="DR123" i="35"/>
  <c r="AG123" i="35"/>
  <c r="DE112" i="35"/>
  <c r="AI112" i="35"/>
  <c r="CV108" i="35"/>
  <c r="DL108" i="35"/>
  <c r="CF108" i="35"/>
  <c r="DV108" i="35"/>
  <c r="CQ93" i="35"/>
  <c r="BH142" i="35"/>
  <c r="DQ141" i="35"/>
  <c r="AC141" i="35"/>
  <c r="AO84" i="35"/>
  <c r="BY81" i="35"/>
  <c r="BE81" i="35"/>
  <c r="AG81" i="35"/>
  <c r="M81" i="35"/>
  <c r="BE80" i="35"/>
  <c r="BW79" i="35"/>
  <c r="M77" i="35"/>
  <c r="U77" i="35"/>
  <c r="AK77" i="35"/>
  <c r="AC77" i="35"/>
  <c r="AW77" i="35"/>
  <c r="BM77" i="35"/>
  <c r="BE73" i="35"/>
  <c r="DX67" i="35"/>
  <c r="AM67" i="35"/>
  <c r="AW58" i="35"/>
  <c r="AW54" i="35"/>
  <c r="DI51" i="35"/>
  <c r="Y51" i="35"/>
  <c r="DM50" i="35"/>
  <c r="DK49" i="35"/>
  <c r="Y49" i="35"/>
  <c r="Y46" i="35"/>
  <c r="DM46" i="35"/>
  <c r="CW30" i="35"/>
  <c r="M30" i="35"/>
  <c r="DO29" i="35"/>
  <c r="CI29" i="35"/>
  <c r="Q21" i="35"/>
  <c r="CG21" i="35"/>
  <c r="CW21" i="35"/>
  <c r="DT19" i="35"/>
  <c r="DM18" i="35"/>
  <c r="CW18" i="35"/>
  <c r="CI18" i="35"/>
  <c r="O18" i="35"/>
  <c r="K88" i="35"/>
  <c r="BQ88" i="35"/>
  <c r="BY88" i="35"/>
  <c r="CG88" i="35"/>
  <c r="CO88" i="35"/>
  <c r="CW88" i="35"/>
  <c r="DE88" i="35"/>
  <c r="DM88" i="35"/>
  <c r="DU88" i="35"/>
  <c r="BN88" i="35"/>
  <c r="CA88" i="35"/>
  <c r="CK88" i="35"/>
  <c r="CU88" i="35"/>
  <c r="DG88" i="35"/>
  <c r="DQ88" i="35"/>
  <c r="M137" i="35"/>
  <c r="U137" i="35"/>
  <c r="AC137" i="35"/>
  <c r="AK137" i="35"/>
  <c r="AS137" i="35"/>
  <c r="BA137" i="35"/>
  <c r="BI137" i="35"/>
  <c r="DM137" i="35"/>
  <c r="DU137" i="35"/>
  <c r="O137" i="35"/>
  <c r="Y137" i="35"/>
  <c r="AI137" i="35"/>
  <c r="AU137" i="35"/>
  <c r="BE137" i="35"/>
  <c r="DK137" i="35"/>
  <c r="DW137" i="35"/>
  <c r="DQ133" i="35"/>
  <c r="BE133" i="35"/>
  <c r="AQ133" i="35"/>
  <c r="AE133" i="35"/>
  <c r="O133" i="35"/>
  <c r="DQ130" i="35"/>
  <c r="DC130" i="35"/>
  <c r="AQ130" i="35"/>
  <c r="AE130" i="35"/>
  <c r="Q130" i="35"/>
  <c r="DQ129" i="35"/>
  <c r="AS129" i="35"/>
  <c r="U129" i="35"/>
  <c r="AG127" i="35"/>
  <c r="K125" i="35"/>
  <c r="S125" i="35"/>
  <c r="AA125" i="35"/>
  <c r="AI125" i="35"/>
  <c r="AQ125" i="35"/>
  <c r="CV125" i="35"/>
  <c r="DD125" i="35"/>
  <c r="DL125" i="35"/>
  <c r="DT125" i="35"/>
  <c r="M125" i="35"/>
  <c r="W125" i="35"/>
  <c r="AG125" i="35"/>
  <c r="AS125" i="35"/>
  <c r="CZ125" i="35"/>
  <c r="DJ125" i="35"/>
  <c r="DV125" i="35"/>
  <c r="O125" i="35"/>
  <c r="Y125" i="35"/>
  <c r="AK125" i="35"/>
  <c r="AU125" i="35"/>
  <c r="DB125" i="35"/>
  <c r="DQ124" i="35"/>
  <c r="DF124" i="35"/>
  <c r="CU124" i="35"/>
  <c r="AO124" i="35"/>
  <c r="AD124" i="35"/>
  <c r="Q124" i="35"/>
  <c r="DC112" i="35"/>
  <c r="AC112" i="35"/>
  <c r="CC101" i="35"/>
  <c r="CS101" i="35"/>
  <c r="DY101" i="35"/>
  <c r="DI101" i="35"/>
  <c r="CK93" i="35"/>
  <c r="DQ146" i="35"/>
  <c r="AZ142" i="35"/>
  <c r="BM141" i="35"/>
  <c r="AM76" i="35"/>
  <c r="BS76" i="35"/>
  <c r="AE76" i="35"/>
  <c r="Q59" i="35"/>
  <c r="DO59" i="35"/>
  <c r="AO59" i="35"/>
  <c r="EA141" i="35"/>
  <c r="L141" i="35"/>
  <c r="P141" i="35"/>
  <c r="T141" i="35"/>
  <c r="X141" i="35"/>
  <c r="AB141" i="35"/>
  <c r="AF141" i="35"/>
  <c r="AJ141" i="35"/>
  <c r="AN141" i="35"/>
  <c r="AR141" i="35"/>
  <c r="AV141" i="35"/>
  <c r="AZ141" i="35"/>
  <c r="BD141" i="35"/>
  <c r="BH141" i="35"/>
  <c r="BL141" i="35"/>
  <c r="DL141" i="35"/>
  <c r="DP141" i="35"/>
  <c r="DT141" i="35"/>
  <c r="DX141" i="35"/>
  <c r="J141" i="35"/>
  <c r="N141" i="35"/>
  <c r="R141" i="35"/>
  <c r="V141" i="35"/>
  <c r="Z141" i="35"/>
  <c r="AD141" i="35"/>
  <c r="AH141" i="35"/>
  <c r="AL141" i="35"/>
  <c r="AP141" i="35"/>
  <c r="AT141" i="35"/>
  <c r="AX141" i="35"/>
  <c r="BB141" i="35"/>
  <c r="BF141" i="35"/>
  <c r="BJ141" i="35"/>
  <c r="BN141" i="35"/>
  <c r="DN141" i="35"/>
  <c r="DR141" i="35"/>
  <c r="DV141" i="35"/>
  <c r="O141" i="35"/>
  <c r="W141" i="35"/>
  <c r="AE141" i="35"/>
  <c r="AM141" i="35"/>
  <c r="AU141" i="35"/>
  <c r="BC141" i="35"/>
  <c r="BK141" i="35"/>
  <c r="DO141" i="35"/>
  <c r="DW141" i="35"/>
  <c r="K141" i="35"/>
  <c r="S141" i="35"/>
  <c r="AA141" i="35"/>
  <c r="AI141" i="35"/>
  <c r="AQ141" i="35"/>
  <c r="AY141" i="35"/>
  <c r="BG141" i="35"/>
  <c r="DK141" i="35"/>
  <c r="DS141" i="35"/>
  <c r="U141" i="35"/>
  <c r="AK141" i="35"/>
  <c r="BA141" i="35"/>
  <c r="DM141" i="35"/>
  <c r="M141" i="35"/>
  <c r="AG141" i="35"/>
  <c r="BE141" i="35"/>
  <c r="DU141" i="35"/>
  <c r="Q141" i="35"/>
  <c r="AO141" i="35"/>
  <c r="BI141" i="35"/>
  <c r="DY141" i="35"/>
  <c r="AG121" i="35"/>
  <c r="DH121" i="35"/>
  <c r="AO121" i="35"/>
  <c r="DX121" i="35"/>
  <c r="Y114" i="35"/>
  <c r="AK114" i="35"/>
  <c r="CV114" i="35"/>
  <c r="U105" i="35"/>
  <c r="CG105" i="35"/>
  <c r="CT105" i="35"/>
  <c r="DB105" i="35"/>
  <c r="DJ105" i="35"/>
  <c r="DR105" i="35"/>
  <c r="M105" i="35"/>
  <c r="CC105" i="35"/>
  <c r="CV105" i="35"/>
  <c r="DF105" i="35"/>
  <c r="DP105" i="35"/>
  <c r="M147" i="35"/>
  <c r="AC147" i="35"/>
  <c r="AS147" i="35"/>
  <c r="BI147" i="35"/>
  <c r="DU147" i="35"/>
  <c r="U147" i="35"/>
  <c r="AK147" i="35"/>
  <c r="BA147" i="35"/>
  <c r="BQ147" i="35"/>
  <c r="Q147" i="35"/>
  <c r="AW147" i="35"/>
  <c r="DY147" i="35"/>
  <c r="AG147" i="35"/>
  <c r="BM147" i="35"/>
  <c r="BE147" i="35"/>
  <c r="D80" i="58"/>
  <c r="D63" i="33" s="1"/>
  <c r="M43" i="35"/>
  <c r="Q43" i="35"/>
  <c r="DF43" i="35"/>
  <c r="Q26" i="35"/>
  <c r="DN26" i="35"/>
  <c r="M140" i="35"/>
  <c r="AW140" i="35"/>
  <c r="DY140" i="35"/>
  <c r="K135" i="35"/>
  <c r="O135" i="35"/>
  <c r="S135" i="35"/>
  <c r="W135" i="35"/>
  <c r="AA135" i="35"/>
  <c r="AE135" i="35"/>
  <c r="AI135" i="35"/>
  <c r="AM135" i="35"/>
  <c r="AQ135" i="35"/>
  <c r="AU135" i="35"/>
  <c r="AY135" i="35"/>
  <c r="BC135" i="35"/>
  <c r="BG135" i="35"/>
  <c r="DG135" i="35"/>
  <c r="DK135" i="35"/>
  <c r="DO135" i="35"/>
  <c r="DS135" i="35"/>
  <c r="DW135" i="35"/>
  <c r="CR121" i="35"/>
  <c r="M119" i="35"/>
  <c r="AC119" i="35"/>
  <c r="CO119" i="35"/>
  <c r="DE119" i="35"/>
  <c r="DU119" i="35"/>
  <c r="Y119" i="35"/>
  <c r="CS119" i="35"/>
  <c r="DM119" i="35"/>
  <c r="M117" i="35"/>
  <c r="Y117" i="35"/>
  <c r="CY117" i="35"/>
  <c r="Q117" i="35"/>
  <c r="DG117" i="35"/>
  <c r="DX105" i="35"/>
  <c r="DL105" i="35"/>
  <c r="CX105" i="35"/>
  <c r="AC105" i="35"/>
  <c r="BS96" i="35"/>
  <c r="CI96" i="35"/>
  <c r="O96" i="35"/>
  <c r="CE96" i="35"/>
  <c r="CY96" i="35"/>
  <c r="DO96" i="35"/>
  <c r="BW96" i="35"/>
  <c r="CQ96" i="35"/>
  <c r="DG96" i="35"/>
  <c r="DW96" i="35"/>
  <c r="CA96" i="35"/>
  <c r="DK96" i="35"/>
  <c r="S95" i="35"/>
  <c r="CU95" i="35"/>
  <c r="BW95" i="35"/>
  <c r="DK95" i="35"/>
  <c r="CM95" i="35"/>
  <c r="DS95" i="35"/>
  <c r="DQ147" i="35"/>
  <c r="Q118" i="35"/>
  <c r="CZ118" i="35"/>
  <c r="Q116" i="35"/>
  <c r="CQ116" i="35"/>
  <c r="DW116" i="35"/>
  <c r="AC113" i="35"/>
  <c r="CO113" i="35"/>
  <c r="M100" i="35"/>
  <c r="V100" i="35"/>
  <c r="BZ100" i="35"/>
  <c r="CH100" i="35"/>
  <c r="CP100" i="35"/>
  <c r="CX100" i="35"/>
  <c r="DF100" i="35"/>
  <c r="DN100" i="35"/>
  <c r="DV100" i="35"/>
  <c r="R100" i="35"/>
  <c r="BV100" i="35"/>
  <c r="CD100" i="35"/>
  <c r="CL100" i="35"/>
  <c r="CT100" i="35"/>
  <c r="DB100" i="35"/>
  <c r="DJ100" i="35"/>
  <c r="DR100" i="35"/>
  <c r="DE102" i="35"/>
  <c r="BY102" i="35"/>
  <c r="DD97" i="35"/>
  <c r="DZ150" i="35"/>
  <c r="Q150" i="35"/>
  <c r="AU150" i="35"/>
  <c r="BK150" i="35"/>
  <c r="DV150" i="35"/>
  <c r="AG150" i="35"/>
  <c r="BC150" i="35"/>
  <c r="BS150" i="35"/>
  <c r="BE149" i="35"/>
  <c r="Y149" i="35"/>
  <c r="K148" i="35"/>
  <c r="S148" i="35"/>
  <c r="AA148" i="35"/>
  <c r="AI148" i="35"/>
  <c r="AQ148" i="35"/>
  <c r="AY148" i="35"/>
  <c r="BG148" i="35"/>
  <c r="BO148" i="35"/>
  <c r="DS148" i="35"/>
  <c r="O148" i="35"/>
  <c r="W148" i="35"/>
  <c r="AE148" i="35"/>
  <c r="AM148" i="35"/>
  <c r="AU148" i="35"/>
  <c r="BC148" i="35"/>
  <c r="BK148" i="35"/>
  <c r="BS148" i="35"/>
  <c r="DW148" i="35"/>
  <c r="DW143" i="35"/>
  <c r="BE143" i="35"/>
  <c r="CC90" i="35"/>
  <c r="DI90" i="35"/>
  <c r="BM90" i="35"/>
  <c r="CS90" i="35"/>
  <c r="DY90" i="35"/>
  <c r="EA143" i="35"/>
  <c r="M143" i="35"/>
  <c r="AC143" i="35"/>
  <c r="AS143" i="35"/>
  <c r="BI143" i="35"/>
  <c r="DQ143" i="35"/>
  <c r="DY143" i="35"/>
  <c r="U143" i="35"/>
  <c r="AK143" i="35"/>
  <c r="BA143" i="35"/>
  <c r="DM143" i="35"/>
  <c r="DU143" i="35"/>
  <c r="AO155" i="35"/>
  <c r="BU154" i="35"/>
  <c r="DX153" i="35"/>
  <c r="BS153" i="35"/>
  <c r="BK153" i="35"/>
  <c r="BC153" i="35"/>
  <c r="AU153" i="35"/>
  <c r="AM153" i="35"/>
  <c r="AE153" i="35"/>
  <c r="W153" i="35"/>
  <c r="O153" i="35"/>
  <c r="BE151" i="35"/>
  <c r="DU144" i="35"/>
  <c r="BI144" i="35"/>
  <c r="AS144" i="35"/>
  <c r="S5" i="47"/>
  <c r="Y19" i="37"/>
  <c r="B51" i="33"/>
  <c r="B71" i="33" s="1"/>
  <c r="B5" i="32"/>
  <c r="B38" i="32" s="1"/>
  <c r="C25" i="32"/>
  <c r="B21" i="32"/>
  <c r="E25" i="32"/>
  <c r="D21" i="32"/>
  <c r="D25" i="32"/>
  <c r="C21" i="32"/>
  <c r="D39" i="32"/>
  <c r="C41" i="32"/>
  <c r="C19" i="33"/>
  <c r="C7" i="32" s="1"/>
  <c r="M99" i="35"/>
  <c r="R99" i="35"/>
  <c r="V99" i="35"/>
  <c r="BV99" i="35"/>
  <c r="BZ99" i="35"/>
  <c r="CD99" i="35"/>
  <c r="CH99" i="35"/>
  <c r="CL99" i="35"/>
  <c r="CP99" i="35"/>
  <c r="CT99" i="35"/>
  <c r="CX99" i="35"/>
  <c r="DB99" i="35"/>
  <c r="DF99" i="35"/>
  <c r="DJ99" i="35"/>
  <c r="DN99" i="35"/>
  <c r="DR99" i="35"/>
  <c r="DV99" i="35"/>
  <c r="M97" i="35"/>
  <c r="R97" i="35"/>
  <c r="V97" i="35"/>
  <c r="BV97" i="35"/>
  <c r="BZ97" i="35"/>
  <c r="CD97" i="35"/>
  <c r="CH97" i="35"/>
  <c r="CL97" i="35"/>
  <c r="CP97" i="35"/>
  <c r="CT97" i="35"/>
  <c r="CX97" i="35"/>
  <c r="DB97" i="35"/>
  <c r="DF97" i="35"/>
  <c r="DJ97" i="35"/>
  <c r="DN97" i="35"/>
  <c r="DR97" i="35"/>
  <c r="DV97" i="35"/>
  <c r="M95" i="35"/>
  <c r="Q95" i="35"/>
  <c r="BQ95" i="35"/>
  <c r="BU95" i="35"/>
  <c r="BY95" i="35"/>
  <c r="CC95" i="35"/>
  <c r="CG95" i="35"/>
  <c r="CK95" i="35"/>
  <c r="CO95" i="35"/>
  <c r="CS95" i="35"/>
  <c r="CW95" i="35"/>
  <c r="DA95" i="35"/>
  <c r="DE95" i="35"/>
  <c r="DI95" i="35"/>
  <c r="DM95" i="35"/>
  <c r="DQ95" i="35"/>
  <c r="DU95" i="35"/>
  <c r="DY95" i="35"/>
  <c r="M91" i="35"/>
  <c r="BM91" i="35"/>
  <c r="BQ91" i="35"/>
  <c r="BU91" i="35"/>
  <c r="BY91" i="35"/>
  <c r="CC91" i="35"/>
  <c r="CG91" i="35"/>
  <c r="CK91" i="35"/>
  <c r="CO91" i="35"/>
  <c r="CS91" i="35"/>
  <c r="CW91" i="35"/>
  <c r="DA91" i="35"/>
  <c r="DE91" i="35"/>
  <c r="DI91" i="35"/>
  <c r="DM91" i="35"/>
  <c r="DQ91" i="35"/>
  <c r="DU91" i="35"/>
  <c r="DY91" i="35"/>
  <c r="K90" i="35"/>
  <c r="O90" i="35"/>
  <c r="BO90" i="35"/>
  <c r="BS90" i="35"/>
  <c r="BW90" i="35"/>
  <c r="CA90" i="35"/>
  <c r="CE90" i="35"/>
  <c r="CI90" i="35"/>
  <c r="CM90" i="35"/>
  <c r="CQ90" i="35"/>
  <c r="CU90" i="35"/>
  <c r="CY90" i="35"/>
  <c r="DC90" i="35"/>
  <c r="DG90" i="35"/>
  <c r="DK90" i="35"/>
  <c r="DO90" i="35"/>
  <c r="DS90" i="35"/>
  <c r="DW90" i="35"/>
  <c r="J151" i="35"/>
  <c r="K151" i="35"/>
  <c r="O151" i="35"/>
  <c r="S151" i="35"/>
  <c r="W151" i="35"/>
  <c r="AA151" i="35"/>
  <c r="AE151" i="35"/>
  <c r="AI151" i="35"/>
  <c r="AM151" i="35"/>
  <c r="AQ151" i="35"/>
  <c r="AU151" i="35"/>
  <c r="AY151" i="35"/>
  <c r="BC151" i="35"/>
  <c r="BG151" i="35"/>
  <c r="BK151" i="35"/>
  <c r="BO151" i="35"/>
  <c r="BS151" i="35"/>
  <c r="BW151" i="35"/>
  <c r="DZ146" i="35"/>
  <c r="M146" i="35"/>
  <c r="U146" i="35"/>
  <c r="AC146" i="35"/>
  <c r="AK146" i="35"/>
  <c r="AS146" i="35"/>
  <c r="BA146" i="35"/>
  <c r="BI146" i="35"/>
  <c r="BQ146" i="35"/>
  <c r="DU146" i="35"/>
  <c r="DZ144" i="35"/>
  <c r="K144" i="35"/>
  <c r="O144" i="35"/>
  <c r="S144" i="35"/>
  <c r="W144" i="35"/>
  <c r="AA144" i="35"/>
  <c r="AE144" i="35"/>
  <c r="AH144" i="35"/>
  <c r="AJ144" i="35"/>
  <c r="AL144" i="35"/>
  <c r="AN144" i="35"/>
  <c r="AP144" i="35"/>
  <c r="AR144" i="35"/>
  <c r="AT144" i="35"/>
  <c r="AV144" i="35"/>
  <c r="AX144" i="35"/>
  <c r="AZ144" i="35"/>
  <c r="BB144" i="35"/>
  <c r="BD144" i="35"/>
  <c r="BF144" i="35"/>
  <c r="BH144" i="35"/>
  <c r="BJ144" i="35"/>
  <c r="BL144" i="35"/>
  <c r="BN144" i="35"/>
  <c r="BP144" i="35"/>
  <c r="DN144" i="35"/>
  <c r="DP144" i="35"/>
  <c r="DR144" i="35"/>
  <c r="DT144" i="35"/>
  <c r="DV144" i="35"/>
  <c r="DX144" i="35"/>
  <c r="K100" i="35"/>
  <c r="O100" i="35"/>
  <c r="Q100" i="35"/>
  <c r="S100" i="35"/>
  <c r="U100" i="35"/>
  <c r="W100" i="35"/>
  <c r="Y100" i="35"/>
  <c r="BW100" i="35"/>
  <c r="BY100" i="35"/>
  <c r="CA100" i="35"/>
  <c r="CC100" i="35"/>
  <c r="CE100" i="35"/>
  <c r="CG100" i="35"/>
  <c r="CI100" i="35"/>
  <c r="CK100" i="35"/>
  <c r="CM100" i="35"/>
  <c r="CO100" i="35"/>
  <c r="CQ100" i="35"/>
  <c r="CS100" i="35"/>
  <c r="CU100" i="35"/>
  <c r="CW100" i="35"/>
  <c r="CY100" i="35"/>
  <c r="DA100" i="35"/>
  <c r="DC100" i="35"/>
  <c r="DE100" i="35"/>
  <c r="DG100" i="35"/>
  <c r="DI100" i="35"/>
  <c r="DK100" i="35"/>
  <c r="DM100" i="35"/>
  <c r="DO100" i="35"/>
  <c r="DQ100" i="35"/>
  <c r="DS100" i="35"/>
  <c r="DU100" i="35"/>
  <c r="DW100" i="35"/>
  <c r="DY100" i="35"/>
  <c r="M98" i="35"/>
  <c r="U98" i="35"/>
  <c r="BX98" i="35"/>
  <c r="CF98" i="35"/>
  <c r="CN98" i="35"/>
  <c r="CV98" i="35"/>
  <c r="DD98" i="35"/>
  <c r="DL98" i="35"/>
  <c r="DT98" i="35"/>
  <c r="DZ152" i="35"/>
  <c r="M152" i="35"/>
  <c r="U152" i="35"/>
  <c r="AC152" i="35"/>
  <c r="AK152" i="35"/>
  <c r="AS152" i="35"/>
  <c r="BA152" i="35"/>
  <c r="BI152" i="35"/>
  <c r="BQ152" i="35"/>
  <c r="BY152" i="35"/>
  <c r="M149" i="35"/>
  <c r="Q149" i="35"/>
  <c r="AG149" i="35"/>
  <c r="AW149" i="35"/>
  <c r="BM149" i="35"/>
  <c r="DY149" i="35"/>
  <c r="DZ148" i="35"/>
  <c r="J148" i="35"/>
  <c r="L148" i="35"/>
  <c r="N148" i="35"/>
  <c r="P148" i="35"/>
  <c r="R148" i="35"/>
  <c r="T148" i="35"/>
  <c r="V148" i="35"/>
  <c r="X148" i="35"/>
  <c r="Z148" i="35"/>
  <c r="AB148" i="35"/>
  <c r="AD148" i="35"/>
  <c r="AF148" i="35"/>
  <c r="AH148" i="35"/>
  <c r="AJ148" i="35"/>
  <c r="AL148" i="35"/>
  <c r="AN148" i="35"/>
  <c r="AP148" i="35"/>
  <c r="AR148" i="35"/>
  <c r="AT148" i="35"/>
  <c r="AV148" i="35"/>
  <c r="AX148" i="35"/>
  <c r="AZ148" i="35"/>
  <c r="BB148" i="35"/>
  <c r="BD148" i="35"/>
  <c r="BF148" i="35"/>
  <c r="BH148" i="35"/>
  <c r="BJ148" i="35"/>
  <c r="BL148" i="35"/>
  <c r="BN148" i="35"/>
  <c r="BP148" i="35"/>
  <c r="BR148" i="35"/>
  <c r="BT148" i="35"/>
  <c r="DR148" i="35"/>
  <c r="DT148" i="35"/>
  <c r="DV148" i="35"/>
  <c r="DX148" i="35"/>
  <c r="J147" i="35"/>
  <c r="K147" i="35"/>
  <c r="O147" i="35"/>
  <c r="S147" i="35"/>
  <c r="W147" i="35"/>
  <c r="AA147" i="35"/>
  <c r="AE147" i="35"/>
  <c r="AI147" i="35"/>
  <c r="AM147" i="35"/>
  <c r="AQ147" i="35"/>
  <c r="AU147" i="35"/>
  <c r="AY147" i="35"/>
  <c r="BC147" i="35"/>
  <c r="BG147" i="35"/>
  <c r="BK147" i="35"/>
  <c r="BO147" i="35"/>
  <c r="BS147" i="35"/>
  <c r="DS147" i="35"/>
  <c r="DW147" i="35"/>
  <c r="CA82" i="35"/>
  <c r="BW82" i="35"/>
  <c r="BS82" i="35"/>
  <c r="BO82" i="35"/>
  <c r="BK82" i="35"/>
  <c r="BG82" i="35"/>
  <c r="BC82" i="35"/>
  <c r="AY82" i="35"/>
  <c r="AU82" i="35"/>
  <c r="AQ82" i="35"/>
  <c r="AM82" i="35"/>
  <c r="AI82" i="35"/>
  <c r="AE82" i="35"/>
  <c r="AA82" i="35"/>
  <c r="W82" i="35"/>
  <c r="S82" i="35"/>
  <c r="O82" i="35"/>
  <c r="BW81" i="35"/>
  <c r="BS81" i="35"/>
  <c r="BO81" i="35"/>
  <c r="BK81" i="35"/>
  <c r="BG81" i="35"/>
  <c r="BC81" i="35"/>
  <c r="AY81" i="35"/>
  <c r="AU81" i="35"/>
  <c r="AQ81" i="35"/>
  <c r="AM81" i="35"/>
  <c r="AI81" i="35"/>
  <c r="AE81" i="35"/>
  <c r="AA81" i="35"/>
  <c r="W81" i="35"/>
  <c r="S81" i="35"/>
  <c r="O81" i="35"/>
  <c r="BM80" i="35"/>
  <c r="AW80" i="35"/>
  <c r="AG80" i="35"/>
  <c r="BO79" i="35"/>
  <c r="AY79" i="35"/>
  <c r="BE75" i="35"/>
  <c r="BQ73" i="35"/>
  <c r="BI73" i="35"/>
  <c r="BA73" i="35"/>
  <c r="AS73" i="35"/>
  <c r="AK73" i="35"/>
  <c r="AC73" i="35"/>
  <c r="U73" i="35"/>
  <c r="BP71" i="35"/>
  <c r="BN71" i="35"/>
  <c r="BL71" i="35"/>
  <c r="BJ71" i="35"/>
  <c r="BH71" i="35"/>
  <c r="BF71" i="35"/>
  <c r="BD71" i="35"/>
  <c r="BB71" i="35"/>
  <c r="AZ71" i="35"/>
  <c r="AX71" i="35"/>
  <c r="AV71" i="35"/>
  <c r="AT71" i="35"/>
  <c r="AR71" i="35"/>
  <c r="AP71" i="35"/>
  <c r="AN71" i="35"/>
  <c r="AL71" i="35"/>
  <c r="AJ71" i="35"/>
  <c r="AH71" i="35"/>
  <c r="AF71" i="35"/>
  <c r="AD71" i="35"/>
  <c r="AB71" i="35"/>
  <c r="Z71" i="35"/>
  <c r="X71" i="35"/>
  <c r="V71" i="35"/>
  <c r="T71" i="35"/>
  <c r="R71" i="35"/>
  <c r="P71" i="35"/>
  <c r="N71" i="35"/>
  <c r="L71" i="35"/>
  <c r="DV63" i="35"/>
  <c r="AW63" i="35"/>
  <c r="AG63" i="35"/>
  <c r="DW59" i="35"/>
  <c r="AW59" i="35"/>
  <c r="AG59" i="35"/>
  <c r="DS58" i="35"/>
  <c r="BA58" i="35"/>
  <c r="AS58" i="35"/>
  <c r="AK58" i="35"/>
  <c r="AC58" i="35"/>
  <c r="Q58" i="35"/>
  <c r="DM52" i="35"/>
  <c r="DU50" i="35"/>
  <c r="DE50" i="35"/>
  <c r="AG50" i="35"/>
  <c r="DJ47" i="35"/>
  <c r="DU44" i="35"/>
  <c r="DE44" i="35"/>
  <c r="AG44" i="35"/>
  <c r="DR43" i="35"/>
  <c r="DJ43" i="35"/>
  <c r="DB43" i="35"/>
  <c r="AK43" i="35"/>
  <c r="AC43" i="35"/>
  <c r="U43" i="35"/>
  <c r="DS38" i="35"/>
  <c r="DC38" i="35"/>
  <c r="AG38" i="35"/>
  <c r="DY29" i="35"/>
  <c r="DU29" i="35"/>
  <c r="DQ29" i="35"/>
  <c r="DM29" i="35"/>
  <c r="DI29" i="35"/>
  <c r="DE29" i="35"/>
  <c r="DA29" i="35"/>
  <c r="CW29" i="35"/>
  <c r="CS29" i="35"/>
  <c r="CM29" i="35"/>
  <c r="Y29" i="35"/>
  <c r="Q29" i="35"/>
  <c r="DV26" i="35"/>
  <c r="DF26" i="35"/>
  <c r="CP26" i="35"/>
  <c r="DU21" i="35"/>
  <c r="DE21" i="35"/>
  <c r="CO21" i="35"/>
  <c r="DB89" i="35"/>
  <c r="DX88" i="35"/>
  <c r="DV88" i="35"/>
  <c r="DT88" i="35"/>
  <c r="DR88" i="35"/>
  <c r="DP88" i="35"/>
  <c r="DN88" i="35"/>
  <c r="DL88" i="35"/>
  <c r="DJ88" i="35"/>
  <c r="DH88" i="35"/>
  <c r="DF88" i="35"/>
  <c r="DD88" i="35"/>
  <c r="DB88" i="35"/>
  <c r="CZ88" i="35"/>
  <c r="CX88" i="35"/>
  <c r="CV88" i="35"/>
  <c r="CT88" i="35"/>
  <c r="CR88" i="35"/>
  <c r="CP88" i="35"/>
  <c r="CN88" i="35"/>
  <c r="CL88" i="35"/>
  <c r="CJ88" i="35"/>
  <c r="CH88" i="35"/>
  <c r="CF88" i="35"/>
  <c r="CD88" i="35"/>
  <c r="CB88" i="35"/>
  <c r="BZ88" i="35"/>
  <c r="BX88" i="35"/>
  <c r="BV88" i="35"/>
  <c r="BT88" i="35"/>
  <c r="BR88" i="35"/>
  <c r="BP88" i="35"/>
  <c r="BL88" i="35"/>
  <c r="L88" i="35"/>
  <c r="CJ87" i="35"/>
  <c r="DU140" i="35"/>
  <c r="DM140" i="35"/>
  <c r="BI140" i="35"/>
  <c r="BA140" i="35"/>
  <c r="AS140" i="35"/>
  <c r="AG140" i="35"/>
  <c r="Q140" i="35"/>
  <c r="DV127" i="35"/>
  <c r="DN127" i="35"/>
  <c r="DF127" i="35"/>
  <c r="CX127" i="35"/>
  <c r="AS127" i="35"/>
  <c r="AK127" i="35"/>
  <c r="AC127" i="35"/>
  <c r="U127" i="35"/>
  <c r="DQ126" i="35"/>
  <c r="DA126" i="35"/>
  <c r="AO126" i="35"/>
  <c r="Y126" i="35"/>
  <c r="DV123" i="35"/>
  <c r="DN123" i="35"/>
  <c r="DF123" i="35"/>
  <c r="CX123" i="35"/>
  <c r="AS123" i="35"/>
  <c r="AK123" i="35"/>
  <c r="AC123" i="35"/>
  <c r="U123" i="35"/>
  <c r="DU122" i="35"/>
  <c r="DM122" i="35"/>
  <c r="DE122" i="35"/>
  <c r="CW122" i="35"/>
  <c r="AS122" i="35"/>
  <c r="AK122" i="35"/>
  <c r="AC122" i="35"/>
  <c r="U122" i="35"/>
  <c r="DX118" i="35"/>
  <c r="DH118" i="35"/>
  <c r="CR118" i="35"/>
  <c r="AG118" i="35"/>
  <c r="DS117" i="35"/>
  <c r="DK117" i="35"/>
  <c r="DC117" i="35"/>
  <c r="CU117" i="35"/>
  <c r="CM117" i="35"/>
  <c r="AK117" i="35"/>
  <c r="AC117" i="35"/>
  <c r="U117" i="35"/>
  <c r="DS116" i="35"/>
  <c r="DK116" i="35"/>
  <c r="DC116" i="35"/>
  <c r="CU116" i="35"/>
  <c r="CM116" i="35"/>
  <c r="AG116" i="35"/>
  <c r="DT114" i="35"/>
  <c r="DD114" i="35"/>
  <c r="CN114" i="35"/>
  <c r="DE113" i="35"/>
  <c r="DX112" i="35"/>
  <c r="DV112" i="35"/>
  <c r="DT112" i="35"/>
  <c r="DR112" i="35"/>
  <c r="DP112" i="35"/>
  <c r="DN112" i="35"/>
  <c r="DL112" i="35"/>
  <c r="DJ112" i="35"/>
  <c r="DH112" i="35"/>
  <c r="DF112" i="35"/>
  <c r="DD112" i="35"/>
  <c r="DB112" i="35"/>
  <c r="CZ112" i="35"/>
  <c r="CX112" i="35"/>
  <c r="CV112" i="35"/>
  <c r="CT112" i="35"/>
  <c r="CR112" i="35"/>
  <c r="CP112" i="35"/>
  <c r="CN112" i="35"/>
  <c r="CL112" i="35"/>
  <c r="CJ112" i="35"/>
  <c r="CH112" i="35"/>
  <c r="AJ112" i="35"/>
  <c r="AH112" i="35"/>
  <c r="AF112" i="35"/>
  <c r="AD112" i="35"/>
  <c r="AB112" i="35"/>
  <c r="Z112" i="35"/>
  <c r="X112" i="35"/>
  <c r="U112" i="35"/>
  <c r="Q112" i="35"/>
  <c r="M112" i="35"/>
  <c r="DY107" i="35"/>
  <c r="DQ107" i="35"/>
  <c r="DI107" i="35"/>
  <c r="DA107" i="35"/>
  <c r="CS107" i="35"/>
  <c r="CK107" i="35"/>
  <c r="CC107" i="35"/>
  <c r="Y107" i="35"/>
  <c r="Q107" i="35"/>
  <c r="DY102" i="35"/>
  <c r="DQ102" i="35"/>
  <c r="DI102" i="35"/>
  <c r="DA102" i="35"/>
  <c r="CS102" i="35"/>
  <c r="CK102" i="35"/>
  <c r="CC102" i="35"/>
  <c r="Y102" i="35"/>
  <c r="DX99" i="35"/>
  <c r="DP99" i="35"/>
  <c r="DH99" i="35"/>
  <c r="CZ99" i="35"/>
  <c r="CR99" i="35"/>
  <c r="CJ99" i="35"/>
  <c r="CB99" i="35"/>
  <c r="X99" i="35"/>
  <c r="P99" i="35"/>
  <c r="DX97" i="35"/>
  <c r="DP97" i="35"/>
  <c r="DH97" i="35"/>
  <c r="CZ97" i="35"/>
  <c r="CR97" i="35"/>
  <c r="CJ97" i="35"/>
  <c r="CB97" i="35"/>
  <c r="BT97" i="35"/>
  <c r="P97" i="35"/>
  <c r="DW95" i="35"/>
  <c r="DO95" i="35"/>
  <c r="DG95" i="35"/>
  <c r="CY95" i="35"/>
  <c r="CQ95" i="35"/>
  <c r="CI95" i="35"/>
  <c r="CA95" i="35"/>
  <c r="BS95" i="35"/>
  <c r="O95" i="35"/>
  <c r="DW91" i="35"/>
  <c r="DO91" i="35"/>
  <c r="DG91" i="35"/>
  <c r="CY91" i="35"/>
  <c r="CQ91" i="35"/>
  <c r="CI91" i="35"/>
  <c r="CA91" i="35"/>
  <c r="BS91" i="35"/>
  <c r="P91" i="35"/>
  <c r="DU90" i="35"/>
  <c r="DM90" i="35"/>
  <c r="DE90" i="35"/>
  <c r="CW90" i="35"/>
  <c r="CO90" i="35"/>
  <c r="CG90" i="35"/>
  <c r="BY90" i="35"/>
  <c r="BQ90" i="35"/>
  <c r="M90" i="35"/>
  <c r="DV151" i="35"/>
  <c r="BQ151" i="35"/>
  <c r="BI151" i="35"/>
  <c r="BA151" i="35"/>
  <c r="AS151" i="35"/>
  <c r="AK151" i="35"/>
  <c r="AC151" i="35"/>
  <c r="U151" i="35"/>
  <c r="M151" i="35"/>
  <c r="DY146" i="35"/>
  <c r="BM146" i="35"/>
  <c r="AW146" i="35"/>
  <c r="AG146" i="35"/>
  <c r="Q146" i="35"/>
  <c r="DW144" i="35"/>
  <c r="DS144" i="35"/>
  <c r="DO144" i="35"/>
  <c r="BO144" i="35"/>
  <c r="BK144" i="35"/>
  <c r="BG144" i="35"/>
  <c r="BC144" i="35"/>
  <c r="AY144" i="35"/>
  <c r="AU144" i="35"/>
  <c r="AQ144" i="35"/>
  <c r="AM144" i="35"/>
  <c r="AI144" i="35"/>
  <c r="AC144" i="35"/>
  <c r="U144" i="35"/>
  <c r="M144" i="35"/>
  <c r="K153" i="35"/>
  <c r="U58" i="35"/>
  <c r="BO88" i="35"/>
  <c r="BM88" i="35"/>
  <c r="BK88" i="35"/>
  <c r="M88" i="35"/>
  <c r="CZ87" i="35"/>
  <c r="AK140" i="35"/>
  <c r="AC140" i="35"/>
  <c r="U140" i="35"/>
  <c r="Q84" i="35"/>
  <c r="EL84" i="35"/>
  <c r="EN84" i="35"/>
  <c r="EP84" i="35"/>
  <c r="ER84" i="35"/>
  <c r="ET84" i="35"/>
  <c r="EV84" i="35"/>
  <c r="EX84" i="35"/>
  <c r="EZ84" i="35"/>
  <c r="FB84" i="35"/>
  <c r="FD84" i="35"/>
  <c r="FF84" i="35"/>
  <c r="FH84" i="35"/>
  <c r="FJ84" i="35"/>
  <c r="FL84" i="35"/>
  <c r="FN84" i="35"/>
  <c r="FP84" i="35"/>
  <c r="FR84" i="35"/>
  <c r="FT84" i="35"/>
  <c r="FV84" i="35"/>
  <c r="FX84" i="35"/>
  <c r="FZ84" i="35"/>
  <c r="GB84" i="35"/>
  <c r="GD84" i="35"/>
  <c r="GF84" i="35"/>
  <c r="GH84" i="35"/>
  <c r="GJ84" i="35"/>
  <c r="GL84" i="35"/>
  <c r="EM84" i="35"/>
  <c r="EO84" i="35"/>
  <c r="EQ84" i="35"/>
  <c r="ES84" i="35"/>
  <c r="EU84" i="35"/>
  <c r="EW84" i="35"/>
  <c r="EY84" i="35"/>
  <c r="FA84" i="35"/>
  <c r="FC84" i="35"/>
  <c r="FE84" i="35"/>
  <c r="FG84" i="35"/>
  <c r="FI84" i="35"/>
  <c r="FK84" i="35"/>
  <c r="FM84" i="35"/>
  <c r="FO84" i="35"/>
  <c r="FQ84" i="35"/>
  <c r="FS84" i="35"/>
  <c r="FU84" i="35"/>
  <c r="FW84" i="35"/>
  <c r="FY84" i="35"/>
  <c r="GA84" i="35"/>
  <c r="GC84" i="35"/>
  <c r="GE84" i="35"/>
  <c r="GG84" i="35"/>
  <c r="GI84" i="35"/>
  <c r="GK84" i="35"/>
  <c r="Y83" i="35"/>
  <c r="EK83" i="35"/>
  <c r="EM83" i="35"/>
  <c r="EO83" i="35"/>
  <c r="EQ83" i="35"/>
  <c r="ES83" i="35"/>
  <c r="EU83" i="35"/>
  <c r="EW83" i="35"/>
  <c r="EY83" i="35"/>
  <c r="FA83" i="35"/>
  <c r="FC83" i="35"/>
  <c r="FE83" i="35"/>
  <c r="FG83" i="35"/>
  <c r="FI83" i="35"/>
  <c r="FK83" i="35"/>
  <c r="FM83" i="35"/>
  <c r="FO83" i="35"/>
  <c r="FQ83" i="35"/>
  <c r="FS83" i="35"/>
  <c r="FU83" i="35"/>
  <c r="FW83" i="35"/>
  <c r="FY83" i="35"/>
  <c r="GA83" i="35"/>
  <c r="GC83" i="35"/>
  <c r="GE83" i="35"/>
  <c r="GG83" i="35"/>
  <c r="GI83" i="35"/>
  <c r="GK83" i="35"/>
  <c r="EL83" i="35"/>
  <c r="EN83" i="35"/>
  <c r="EP83" i="35"/>
  <c r="ER83" i="35"/>
  <c r="ET83" i="35"/>
  <c r="EV83" i="35"/>
  <c r="EX83" i="35"/>
  <c r="EZ83" i="35"/>
  <c r="FB83" i="35"/>
  <c r="FD83" i="35"/>
  <c r="FF83" i="35"/>
  <c r="FH83" i="35"/>
  <c r="FJ83" i="35"/>
  <c r="FL83" i="35"/>
  <c r="FN83" i="35"/>
  <c r="FP83" i="35"/>
  <c r="FR83" i="35"/>
  <c r="FT83" i="35"/>
  <c r="FV83" i="35"/>
  <c r="FX83" i="35"/>
  <c r="FZ83" i="35"/>
  <c r="GB83" i="35"/>
  <c r="GD83" i="35"/>
  <c r="GF83" i="35"/>
  <c r="GH83" i="35"/>
  <c r="GJ83" i="35"/>
  <c r="GL83" i="35"/>
  <c r="AM78" i="35"/>
  <c r="EG78" i="35"/>
  <c r="EI78" i="35"/>
  <c r="EK78" i="35"/>
  <c r="EM78" i="35"/>
  <c r="EO78" i="35"/>
  <c r="EQ78" i="35"/>
  <c r="ES78" i="35"/>
  <c r="EU78" i="35"/>
  <c r="EW78" i="35"/>
  <c r="EY78" i="35"/>
  <c r="FA78" i="35"/>
  <c r="FC78" i="35"/>
  <c r="FE78" i="35"/>
  <c r="FG78" i="35"/>
  <c r="FI78" i="35"/>
  <c r="FK78" i="35"/>
  <c r="FM78" i="35"/>
  <c r="FO78" i="35"/>
  <c r="FQ78" i="35"/>
  <c r="FS78" i="35"/>
  <c r="FU78" i="35"/>
  <c r="FW78" i="35"/>
  <c r="FY78" i="35"/>
  <c r="GA78" i="35"/>
  <c r="GC78" i="35"/>
  <c r="GE78" i="35"/>
  <c r="GG78" i="35"/>
  <c r="GI78" i="35"/>
  <c r="GK78" i="35"/>
  <c r="EF78" i="35"/>
  <c r="EH78" i="35"/>
  <c r="EJ78" i="35"/>
  <c r="EL78" i="35"/>
  <c r="EN78" i="35"/>
  <c r="EP78" i="35"/>
  <c r="ER78" i="35"/>
  <c r="ET78" i="35"/>
  <c r="EV78" i="35"/>
  <c r="EX78" i="35"/>
  <c r="EZ78" i="35"/>
  <c r="FB78" i="35"/>
  <c r="FD78" i="35"/>
  <c r="FF78" i="35"/>
  <c r="FH78" i="35"/>
  <c r="FJ78" i="35"/>
  <c r="FL78" i="35"/>
  <c r="FN78" i="35"/>
  <c r="FP78" i="35"/>
  <c r="FR78" i="35"/>
  <c r="FT78" i="35"/>
  <c r="FV78" i="35"/>
  <c r="FX78" i="35"/>
  <c r="FZ78" i="35"/>
  <c r="GB78" i="35"/>
  <c r="GD78" i="35"/>
  <c r="GF78" i="35"/>
  <c r="GH78" i="35"/>
  <c r="GJ78" i="35"/>
  <c r="GL78" i="35"/>
  <c r="ED76" i="35"/>
  <c r="EF76" i="35"/>
  <c r="EH76" i="35"/>
  <c r="EJ76" i="35"/>
  <c r="EL76" i="35"/>
  <c r="EN76" i="35"/>
  <c r="EP76" i="35"/>
  <c r="ER76" i="35"/>
  <c r="ET76" i="35"/>
  <c r="EV76" i="35"/>
  <c r="EX76" i="35"/>
  <c r="EZ76" i="35"/>
  <c r="FB76" i="35"/>
  <c r="FD76" i="35"/>
  <c r="FF76" i="35"/>
  <c r="FH76" i="35"/>
  <c r="FJ76" i="35"/>
  <c r="FL76" i="35"/>
  <c r="FN76" i="35"/>
  <c r="FP76" i="35"/>
  <c r="FR76" i="35"/>
  <c r="FT76" i="35"/>
  <c r="FV76" i="35"/>
  <c r="FX76" i="35"/>
  <c r="FZ76" i="35"/>
  <c r="GB76" i="35"/>
  <c r="GD76" i="35"/>
  <c r="GF76" i="35"/>
  <c r="GH76" i="35"/>
  <c r="GJ76" i="35"/>
  <c r="GL76" i="35"/>
  <c r="EE76" i="35"/>
  <c r="EG76" i="35"/>
  <c r="EI76" i="35"/>
  <c r="EK76" i="35"/>
  <c r="EM76" i="35"/>
  <c r="EO76" i="35"/>
  <c r="EQ76" i="35"/>
  <c r="ES76" i="35"/>
  <c r="EU76" i="35"/>
  <c r="EW76" i="35"/>
  <c r="EY76" i="35"/>
  <c r="FA76" i="35"/>
  <c r="FC76" i="35"/>
  <c r="FE76" i="35"/>
  <c r="FG76" i="35"/>
  <c r="FI76" i="35"/>
  <c r="FK76" i="35"/>
  <c r="FM76" i="35"/>
  <c r="FO76" i="35"/>
  <c r="FQ76" i="35"/>
  <c r="FS76" i="35"/>
  <c r="FU76" i="35"/>
  <c r="FW76" i="35"/>
  <c r="FY76" i="35"/>
  <c r="GA76" i="35"/>
  <c r="GC76" i="35"/>
  <c r="GE76" i="35"/>
  <c r="GG76" i="35"/>
  <c r="GI76" i="35"/>
  <c r="GK76" i="35"/>
  <c r="Q70" i="35"/>
  <c r="DZ70" i="35"/>
  <c r="EB70" i="35"/>
  <c r="ED70" i="35"/>
  <c r="EF70" i="35"/>
  <c r="EH70" i="35"/>
  <c r="EJ70" i="35"/>
  <c r="EL70" i="35"/>
  <c r="EN70" i="35"/>
  <c r="EP70" i="35"/>
  <c r="ER70" i="35"/>
  <c r="ET70" i="35"/>
  <c r="EV70" i="35"/>
  <c r="EX70" i="35"/>
  <c r="EZ70" i="35"/>
  <c r="FB70" i="35"/>
  <c r="FD70" i="35"/>
  <c r="FF70" i="35"/>
  <c r="FH70" i="35"/>
  <c r="FJ70" i="35"/>
  <c r="FL70" i="35"/>
  <c r="FN70" i="35"/>
  <c r="FP70" i="35"/>
  <c r="FR70" i="35"/>
  <c r="FT70" i="35"/>
  <c r="FV70" i="35"/>
  <c r="FX70" i="35"/>
  <c r="FZ70" i="35"/>
  <c r="GB70" i="35"/>
  <c r="GD70" i="35"/>
  <c r="GF70" i="35"/>
  <c r="GH70" i="35"/>
  <c r="GJ70" i="35"/>
  <c r="GL70" i="35"/>
  <c r="EA70" i="35"/>
  <c r="EC70" i="35"/>
  <c r="EE70" i="35"/>
  <c r="EG70" i="35"/>
  <c r="EI70" i="35"/>
  <c r="EK70" i="35"/>
  <c r="EM70" i="35"/>
  <c r="EO70" i="35"/>
  <c r="EQ70" i="35"/>
  <c r="ES70" i="35"/>
  <c r="EU70" i="35"/>
  <c r="EW70" i="35"/>
  <c r="EY70" i="35"/>
  <c r="FA70" i="35"/>
  <c r="FC70" i="35"/>
  <c r="FE70" i="35"/>
  <c r="FG70" i="35"/>
  <c r="FI70" i="35"/>
  <c r="FK70" i="35"/>
  <c r="FM70" i="35"/>
  <c r="FO70" i="35"/>
  <c r="FQ70" i="35"/>
  <c r="FS70" i="35"/>
  <c r="FU70" i="35"/>
  <c r="FW70" i="35"/>
  <c r="FY70" i="35"/>
  <c r="GA70" i="35"/>
  <c r="GC70" i="35"/>
  <c r="GE70" i="35"/>
  <c r="GG70" i="35"/>
  <c r="GI70" i="35"/>
  <c r="GK70" i="35"/>
  <c r="Q68" i="35"/>
  <c r="DZ68" i="35"/>
  <c r="EB68" i="35"/>
  <c r="ED68" i="35"/>
  <c r="EF68" i="35"/>
  <c r="EH68" i="35"/>
  <c r="EJ68" i="35"/>
  <c r="EL68" i="35"/>
  <c r="EN68" i="35"/>
  <c r="EP68" i="35"/>
  <c r="ER68" i="35"/>
  <c r="ET68" i="35"/>
  <c r="EV68" i="35"/>
  <c r="EX68" i="35"/>
  <c r="EZ68" i="35"/>
  <c r="FB68" i="35"/>
  <c r="FD68" i="35"/>
  <c r="FF68" i="35"/>
  <c r="FH68" i="35"/>
  <c r="FJ68" i="35"/>
  <c r="FL68" i="35"/>
  <c r="FN68" i="35"/>
  <c r="FP68" i="35"/>
  <c r="FR68" i="35"/>
  <c r="FT68" i="35"/>
  <c r="FV68" i="35"/>
  <c r="FX68" i="35"/>
  <c r="FZ68" i="35"/>
  <c r="GB68" i="35"/>
  <c r="GD68" i="35"/>
  <c r="GF68" i="35"/>
  <c r="GH68" i="35"/>
  <c r="GJ68" i="35"/>
  <c r="GL68" i="35"/>
  <c r="EA68" i="35"/>
  <c r="EC68" i="35"/>
  <c r="EE68" i="35"/>
  <c r="EG68" i="35"/>
  <c r="EI68" i="35"/>
  <c r="EK68" i="35"/>
  <c r="EM68" i="35"/>
  <c r="EO68" i="35"/>
  <c r="EQ68" i="35"/>
  <c r="ES68" i="35"/>
  <c r="EU68" i="35"/>
  <c r="EW68" i="35"/>
  <c r="EY68" i="35"/>
  <c r="FA68" i="35"/>
  <c r="FC68" i="35"/>
  <c r="FE68" i="35"/>
  <c r="FG68" i="35"/>
  <c r="FI68" i="35"/>
  <c r="FK68" i="35"/>
  <c r="FM68" i="35"/>
  <c r="FO68" i="35"/>
  <c r="FQ68" i="35"/>
  <c r="FS68" i="35"/>
  <c r="FU68" i="35"/>
  <c r="FW68" i="35"/>
  <c r="FY68" i="35"/>
  <c r="GA68" i="35"/>
  <c r="GC68" i="35"/>
  <c r="GE68" i="35"/>
  <c r="GG68" i="35"/>
  <c r="GI68" i="35"/>
  <c r="GK68" i="35"/>
  <c r="EA67" i="35"/>
  <c r="EC67" i="35"/>
  <c r="EE67" i="35"/>
  <c r="EG67" i="35"/>
  <c r="EI67" i="35"/>
  <c r="EK67" i="35"/>
  <c r="EM67" i="35"/>
  <c r="EO67" i="35"/>
  <c r="EQ67" i="35"/>
  <c r="ES67" i="35"/>
  <c r="EU67" i="35"/>
  <c r="EW67" i="35"/>
  <c r="EY67" i="35"/>
  <c r="FA67" i="35"/>
  <c r="FC67" i="35"/>
  <c r="FE67" i="35"/>
  <c r="FG67" i="35"/>
  <c r="FI67" i="35"/>
  <c r="FK67" i="35"/>
  <c r="FM67" i="35"/>
  <c r="FO67" i="35"/>
  <c r="FQ67" i="35"/>
  <c r="FS67" i="35"/>
  <c r="FU67" i="35"/>
  <c r="FW67" i="35"/>
  <c r="FY67" i="35"/>
  <c r="GA67" i="35"/>
  <c r="GC67" i="35"/>
  <c r="GE67" i="35"/>
  <c r="GG67" i="35"/>
  <c r="GI67" i="35"/>
  <c r="GK67" i="35"/>
  <c r="DZ67" i="35"/>
  <c r="EB67" i="35"/>
  <c r="ED67" i="35"/>
  <c r="EF67" i="35"/>
  <c r="EH67" i="35"/>
  <c r="EJ67" i="35"/>
  <c r="EL67" i="35"/>
  <c r="EN67" i="35"/>
  <c r="EP67" i="35"/>
  <c r="ER67" i="35"/>
  <c r="ET67" i="35"/>
  <c r="EV67" i="35"/>
  <c r="EX67" i="35"/>
  <c r="EZ67" i="35"/>
  <c r="FB67" i="35"/>
  <c r="FD67" i="35"/>
  <c r="FF67" i="35"/>
  <c r="FH67" i="35"/>
  <c r="FJ67" i="35"/>
  <c r="FL67" i="35"/>
  <c r="FN67" i="35"/>
  <c r="FP67" i="35"/>
  <c r="FR67" i="35"/>
  <c r="FT67" i="35"/>
  <c r="FV67" i="35"/>
  <c r="FX67" i="35"/>
  <c r="FZ67" i="35"/>
  <c r="GB67" i="35"/>
  <c r="GD67" i="35"/>
  <c r="GF67" i="35"/>
  <c r="GH67" i="35"/>
  <c r="GJ67" i="35"/>
  <c r="GL67" i="35"/>
  <c r="DZ66" i="35"/>
  <c r="EB66" i="35"/>
  <c r="ED66" i="35"/>
  <c r="EF66" i="35"/>
  <c r="EH66" i="35"/>
  <c r="EJ66" i="35"/>
  <c r="EL66" i="35"/>
  <c r="EN66" i="35"/>
  <c r="EP66" i="35"/>
  <c r="ER66" i="35"/>
  <c r="ET66" i="35"/>
  <c r="EV66" i="35"/>
  <c r="EX66" i="35"/>
  <c r="EZ66" i="35"/>
  <c r="FB66" i="35"/>
  <c r="FD66" i="35"/>
  <c r="FF66" i="35"/>
  <c r="FH66" i="35"/>
  <c r="FJ66" i="35"/>
  <c r="FL66" i="35"/>
  <c r="FN66" i="35"/>
  <c r="FP66" i="35"/>
  <c r="FR66" i="35"/>
  <c r="FT66" i="35"/>
  <c r="FV66" i="35"/>
  <c r="FX66" i="35"/>
  <c r="FZ66" i="35"/>
  <c r="GB66" i="35"/>
  <c r="GD66" i="35"/>
  <c r="GF66" i="35"/>
  <c r="GH66" i="35"/>
  <c r="GJ66" i="35"/>
  <c r="GL66" i="35"/>
  <c r="EA66" i="35"/>
  <c r="EC66" i="35"/>
  <c r="EE66" i="35"/>
  <c r="EG66" i="35"/>
  <c r="EI66" i="35"/>
  <c r="EK66" i="35"/>
  <c r="EM66" i="35"/>
  <c r="EO66" i="35"/>
  <c r="EQ66" i="35"/>
  <c r="ES66" i="35"/>
  <c r="EU66" i="35"/>
  <c r="EW66" i="35"/>
  <c r="EY66" i="35"/>
  <c r="FA66" i="35"/>
  <c r="FC66" i="35"/>
  <c r="FE66" i="35"/>
  <c r="FG66" i="35"/>
  <c r="FI66" i="35"/>
  <c r="FK66" i="35"/>
  <c r="FM66" i="35"/>
  <c r="FO66" i="35"/>
  <c r="FQ66" i="35"/>
  <c r="FS66" i="35"/>
  <c r="FU66" i="35"/>
  <c r="FW66" i="35"/>
  <c r="FY66" i="35"/>
  <c r="GA66" i="35"/>
  <c r="GC66" i="35"/>
  <c r="GE66" i="35"/>
  <c r="GG66" i="35"/>
  <c r="GI66" i="35"/>
  <c r="GK66" i="35"/>
  <c r="EA65" i="35"/>
  <c r="EC65" i="35"/>
  <c r="EE65" i="35"/>
  <c r="EG65" i="35"/>
  <c r="EI65" i="35"/>
  <c r="EK65" i="35"/>
  <c r="EM65" i="35"/>
  <c r="EO65" i="35"/>
  <c r="EQ65" i="35"/>
  <c r="ES65" i="35"/>
  <c r="EU65" i="35"/>
  <c r="EW65" i="35"/>
  <c r="EY65" i="35"/>
  <c r="FA65" i="35"/>
  <c r="FC65" i="35"/>
  <c r="FE65" i="35"/>
  <c r="FG65" i="35"/>
  <c r="FI65" i="35"/>
  <c r="FK65" i="35"/>
  <c r="FM65" i="35"/>
  <c r="FO65" i="35"/>
  <c r="FQ65" i="35"/>
  <c r="FS65" i="35"/>
  <c r="FU65" i="35"/>
  <c r="FW65" i="35"/>
  <c r="FY65" i="35"/>
  <c r="GA65" i="35"/>
  <c r="GC65" i="35"/>
  <c r="GE65" i="35"/>
  <c r="GG65" i="35"/>
  <c r="GI65" i="35"/>
  <c r="GK65" i="35"/>
  <c r="DZ65" i="35"/>
  <c r="EB65" i="35"/>
  <c r="ED65" i="35"/>
  <c r="EF65" i="35"/>
  <c r="EH65" i="35"/>
  <c r="EJ65" i="35"/>
  <c r="EL65" i="35"/>
  <c r="EN65" i="35"/>
  <c r="EP65" i="35"/>
  <c r="ER65" i="35"/>
  <c r="ET65" i="35"/>
  <c r="EV65" i="35"/>
  <c r="EX65" i="35"/>
  <c r="EZ65" i="35"/>
  <c r="FB65" i="35"/>
  <c r="FD65" i="35"/>
  <c r="FF65" i="35"/>
  <c r="FH65" i="35"/>
  <c r="FJ65" i="35"/>
  <c r="FL65" i="35"/>
  <c r="FN65" i="35"/>
  <c r="FP65" i="35"/>
  <c r="FR65" i="35"/>
  <c r="FT65" i="35"/>
  <c r="FV65" i="35"/>
  <c r="FX65" i="35"/>
  <c r="FZ65" i="35"/>
  <c r="GB65" i="35"/>
  <c r="GD65" i="35"/>
  <c r="GF65" i="35"/>
  <c r="GH65" i="35"/>
  <c r="GJ65" i="35"/>
  <c r="GL65" i="35"/>
  <c r="AO64" i="35"/>
  <c r="DZ64" i="35"/>
  <c r="EB64" i="35"/>
  <c r="ED64" i="35"/>
  <c r="EF64" i="35"/>
  <c r="EH64" i="35"/>
  <c r="EJ64" i="35"/>
  <c r="EL64" i="35"/>
  <c r="EN64" i="35"/>
  <c r="EP64" i="35"/>
  <c r="ER64" i="35"/>
  <c r="ET64" i="35"/>
  <c r="EV64" i="35"/>
  <c r="EX64" i="35"/>
  <c r="EZ64" i="35"/>
  <c r="FB64" i="35"/>
  <c r="FD64" i="35"/>
  <c r="FF64" i="35"/>
  <c r="FH64" i="35"/>
  <c r="FJ64" i="35"/>
  <c r="FL64" i="35"/>
  <c r="FN64" i="35"/>
  <c r="FP64" i="35"/>
  <c r="FR64" i="35"/>
  <c r="FT64" i="35"/>
  <c r="FV64" i="35"/>
  <c r="FX64" i="35"/>
  <c r="FZ64" i="35"/>
  <c r="GB64" i="35"/>
  <c r="GD64" i="35"/>
  <c r="GF64" i="35"/>
  <c r="GH64" i="35"/>
  <c r="GJ64" i="35"/>
  <c r="GL64" i="35"/>
  <c r="EA64" i="35"/>
  <c r="EC64" i="35"/>
  <c r="EE64" i="35"/>
  <c r="EG64" i="35"/>
  <c r="EI64" i="35"/>
  <c r="EK64" i="35"/>
  <c r="EM64" i="35"/>
  <c r="EO64" i="35"/>
  <c r="EQ64" i="35"/>
  <c r="ES64" i="35"/>
  <c r="EU64" i="35"/>
  <c r="EW64" i="35"/>
  <c r="EY64" i="35"/>
  <c r="FA64" i="35"/>
  <c r="FC64" i="35"/>
  <c r="FE64" i="35"/>
  <c r="FG64" i="35"/>
  <c r="FI64" i="35"/>
  <c r="FK64" i="35"/>
  <c r="FM64" i="35"/>
  <c r="FO64" i="35"/>
  <c r="FQ64" i="35"/>
  <c r="FS64" i="35"/>
  <c r="FU64" i="35"/>
  <c r="FW64" i="35"/>
  <c r="FY64" i="35"/>
  <c r="GA64" i="35"/>
  <c r="GC64" i="35"/>
  <c r="GE64" i="35"/>
  <c r="GG64" i="35"/>
  <c r="GI64" i="35"/>
  <c r="GK64" i="35"/>
  <c r="EA63" i="35"/>
  <c r="EC63" i="35"/>
  <c r="EE63" i="35"/>
  <c r="EG63" i="35"/>
  <c r="EI63" i="35"/>
  <c r="EK63" i="35"/>
  <c r="EM63" i="35"/>
  <c r="EO63" i="35"/>
  <c r="EQ63" i="35"/>
  <c r="ES63" i="35"/>
  <c r="EU63" i="35"/>
  <c r="EW63" i="35"/>
  <c r="EY63" i="35"/>
  <c r="FA63" i="35"/>
  <c r="FC63" i="35"/>
  <c r="FE63" i="35"/>
  <c r="FG63" i="35"/>
  <c r="FI63" i="35"/>
  <c r="FK63" i="35"/>
  <c r="FM63" i="35"/>
  <c r="FO63" i="35"/>
  <c r="FQ63" i="35"/>
  <c r="FS63" i="35"/>
  <c r="FU63" i="35"/>
  <c r="FW63" i="35"/>
  <c r="FY63" i="35"/>
  <c r="GA63" i="35"/>
  <c r="GC63" i="35"/>
  <c r="GE63" i="35"/>
  <c r="GG63" i="35"/>
  <c r="GI63" i="35"/>
  <c r="GK63" i="35"/>
  <c r="DZ63" i="35"/>
  <c r="EB63" i="35"/>
  <c r="ED63" i="35"/>
  <c r="EF63" i="35"/>
  <c r="EH63" i="35"/>
  <c r="EJ63" i="35"/>
  <c r="EL63" i="35"/>
  <c r="EN63" i="35"/>
  <c r="EP63" i="35"/>
  <c r="ER63" i="35"/>
  <c r="ET63" i="35"/>
  <c r="EV63" i="35"/>
  <c r="EX63" i="35"/>
  <c r="EZ63" i="35"/>
  <c r="FB63" i="35"/>
  <c r="FD63" i="35"/>
  <c r="FF63" i="35"/>
  <c r="FH63" i="35"/>
  <c r="FJ63" i="35"/>
  <c r="FL63" i="35"/>
  <c r="FN63" i="35"/>
  <c r="FP63" i="35"/>
  <c r="FR63" i="35"/>
  <c r="FT63" i="35"/>
  <c r="FV63" i="35"/>
  <c r="FX63" i="35"/>
  <c r="FZ63" i="35"/>
  <c r="GB63" i="35"/>
  <c r="GD63" i="35"/>
  <c r="GF63" i="35"/>
  <c r="GH63" i="35"/>
  <c r="GJ63" i="35"/>
  <c r="GL63" i="35"/>
  <c r="AO62" i="35"/>
  <c r="DZ62" i="35"/>
  <c r="EB62" i="35"/>
  <c r="ED62" i="35"/>
  <c r="EF62" i="35"/>
  <c r="EH62" i="35"/>
  <c r="EJ62" i="35"/>
  <c r="EL62" i="35"/>
  <c r="EN62" i="35"/>
  <c r="EP62" i="35"/>
  <c r="ER62" i="35"/>
  <c r="ET62" i="35"/>
  <c r="EV62" i="35"/>
  <c r="EX62" i="35"/>
  <c r="EZ62" i="35"/>
  <c r="FB62" i="35"/>
  <c r="FD62" i="35"/>
  <c r="FF62" i="35"/>
  <c r="FH62" i="35"/>
  <c r="FJ62" i="35"/>
  <c r="FL62" i="35"/>
  <c r="FN62" i="35"/>
  <c r="FP62" i="35"/>
  <c r="FR62" i="35"/>
  <c r="FT62" i="35"/>
  <c r="FV62" i="35"/>
  <c r="FX62" i="35"/>
  <c r="FZ62" i="35"/>
  <c r="GB62" i="35"/>
  <c r="GD62" i="35"/>
  <c r="GF62" i="35"/>
  <c r="GH62" i="35"/>
  <c r="GJ62" i="35"/>
  <c r="GL62" i="35"/>
  <c r="EA62" i="35"/>
  <c r="EC62" i="35"/>
  <c r="EE62" i="35"/>
  <c r="EG62" i="35"/>
  <c r="EI62" i="35"/>
  <c r="EK62" i="35"/>
  <c r="EM62" i="35"/>
  <c r="EO62" i="35"/>
  <c r="EQ62" i="35"/>
  <c r="ES62" i="35"/>
  <c r="EU62" i="35"/>
  <c r="EW62" i="35"/>
  <c r="EY62" i="35"/>
  <c r="FA62" i="35"/>
  <c r="FC62" i="35"/>
  <c r="FE62" i="35"/>
  <c r="FG62" i="35"/>
  <c r="FI62" i="35"/>
  <c r="FK62" i="35"/>
  <c r="FM62" i="35"/>
  <c r="FO62" i="35"/>
  <c r="FQ62" i="35"/>
  <c r="FS62" i="35"/>
  <c r="FU62" i="35"/>
  <c r="FW62" i="35"/>
  <c r="FY62" i="35"/>
  <c r="GA62" i="35"/>
  <c r="GC62" i="35"/>
  <c r="GE62" i="35"/>
  <c r="GG62" i="35"/>
  <c r="GI62" i="35"/>
  <c r="GK62" i="35"/>
  <c r="DZ60" i="35"/>
  <c r="EB60" i="35"/>
  <c r="ED60" i="35"/>
  <c r="EF60" i="35"/>
  <c r="EH60" i="35"/>
  <c r="EJ60" i="35"/>
  <c r="EL60" i="35"/>
  <c r="EN60" i="35"/>
  <c r="EP60" i="35"/>
  <c r="ER60" i="35"/>
  <c r="ET60" i="35"/>
  <c r="EV60" i="35"/>
  <c r="EX60" i="35"/>
  <c r="EZ60" i="35"/>
  <c r="FB60" i="35"/>
  <c r="FD60" i="35"/>
  <c r="FF60" i="35"/>
  <c r="FH60" i="35"/>
  <c r="FJ60" i="35"/>
  <c r="FL60" i="35"/>
  <c r="FN60" i="35"/>
  <c r="FP60" i="35"/>
  <c r="FR60" i="35"/>
  <c r="FT60" i="35"/>
  <c r="FV60" i="35"/>
  <c r="FX60" i="35"/>
  <c r="FZ60" i="35"/>
  <c r="GB60" i="35"/>
  <c r="GD60" i="35"/>
  <c r="GF60" i="35"/>
  <c r="GH60" i="35"/>
  <c r="GJ60" i="35"/>
  <c r="GL60" i="35"/>
  <c r="EA60" i="35"/>
  <c r="EC60" i="35"/>
  <c r="EE60" i="35"/>
  <c r="EG60" i="35"/>
  <c r="EI60" i="35"/>
  <c r="EK60" i="35"/>
  <c r="EM60" i="35"/>
  <c r="EO60" i="35"/>
  <c r="EQ60" i="35"/>
  <c r="ES60" i="35"/>
  <c r="EU60" i="35"/>
  <c r="EW60" i="35"/>
  <c r="EY60" i="35"/>
  <c r="FA60" i="35"/>
  <c r="FC60" i="35"/>
  <c r="FE60" i="35"/>
  <c r="FG60" i="35"/>
  <c r="FI60" i="35"/>
  <c r="FK60" i="35"/>
  <c r="FM60" i="35"/>
  <c r="FO60" i="35"/>
  <c r="FQ60" i="35"/>
  <c r="FS60" i="35"/>
  <c r="FU60" i="35"/>
  <c r="FW60" i="35"/>
  <c r="FY60" i="35"/>
  <c r="GA60" i="35"/>
  <c r="GC60" i="35"/>
  <c r="GE60" i="35"/>
  <c r="GG60" i="35"/>
  <c r="GI60" i="35"/>
  <c r="GK60" i="35"/>
  <c r="EA57" i="35"/>
  <c r="EC57" i="35"/>
  <c r="EE57" i="35"/>
  <c r="EG57" i="35"/>
  <c r="EI57" i="35"/>
  <c r="EK57" i="35"/>
  <c r="EM57" i="35"/>
  <c r="EO57" i="35"/>
  <c r="EQ57" i="35"/>
  <c r="ES57" i="35"/>
  <c r="EU57" i="35"/>
  <c r="EW57" i="35"/>
  <c r="EY57" i="35"/>
  <c r="FA57" i="35"/>
  <c r="FC57" i="35"/>
  <c r="FE57" i="35"/>
  <c r="FG57" i="35"/>
  <c r="FI57" i="35"/>
  <c r="FK57" i="35"/>
  <c r="FM57" i="35"/>
  <c r="FO57" i="35"/>
  <c r="FQ57" i="35"/>
  <c r="FS57" i="35"/>
  <c r="FU57" i="35"/>
  <c r="FW57" i="35"/>
  <c r="FY57" i="35"/>
  <c r="GA57" i="35"/>
  <c r="GC57" i="35"/>
  <c r="GE57" i="35"/>
  <c r="GG57" i="35"/>
  <c r="GI57" i="35"/>
  <c r="GK57" i="35"/>
  <c r="DZ57" i="35"/>
  <c r="EB57" i="35"/>
  <c r="ED57" i="35"/>
  <c r="EF57" i="35"/>
  <c r="EH57" i="35"/>
  <c r="EJ57" i="35"/>
  <c r="EL57" i="35"/>
  <c r="EN57" i="35"/>
  <c r="EP57" i="35"/>
  <c r="ER57" i="35"/>
  <c r="ET57" i="35"/>
  <c r="EV57" i="35"/>
  <c r="EX57" i="35"/>
  <c r="EZ57" i="35"/>
  <c r="FB57" i="35"/>
  <c r="FD57" i="35"/>
  <c r="FF57" i="35"/>
  <c r="FH57" i="35"/>
  <c r="FJ57" i="35"/>
  <c r="FL57" i="35"/>
  <c r="FN57" i="35"/>
  <c r="FP57" i="35"/>
  <c r="FR57" i="35"/>
  <c r="FT57" i="35"/>
  <c r="FV57" i="35"/>
  <c r="FX57" i="35"/>
  <c r="FZ57" i="35"/>
  <c r="GB57" i="35"/>
  <c r="GD57" i="35"/>
  <c r="GF57" i="35"/>
  <c r="GH57" i="35"/>
  <c r="GJ57" i="35"/>
  <c r="GL57" i="35"/>
  <c r="DZ56" i="35"/>
  <c r="EB56" i="35"/>
  <c r="ED56" i="35"/>
  <c r="EF56" i="35"/>
  <c r="EH56" i="35"/>
  <c r="EJ56" i="35"/>
  <c r="EL56" i="35"/>
  <c r="EN56" i="35"/>
  <c r="EP56" i="35"/>
  <c r="ER56" i="35"/>
  <c r="ET56" i="35"/>
  <c r="EV56" i="35"/>
  <c r="EX56" i="35"/>
  <c r="EZ56" i="35"/>
  <c r="FB56" i="35"/>
  <c r="FD56" i="35"/>
  <c r="FF56" i="35"/>
  <c r="FH56" i="35"/>
  <c r="FJ56" i="35"/>
  <c r="FL56" i="35"/>
  <c r="FN56" i="35"/>
  <c r="FP56" i="35"/>
  <c r="FR56" i="35"/>
  <c r="FT56" i="35"/>
  <c r="FV56" i="35"/>
  <c r="FX56" i="35"/>
  <c r="FZ56" i="35"/>
  <c r="GB56" i="35"/>
  <c r="GD56" i="35"/>
  <c r="GF56" i="35"/>
  <c r="GH56" i="35"/>
  <c r="GJ56" i="35"/>
  <c r="GL56" i="35"/>
  <c r="EA56" i="35"/>
  <c r="EC56" i="35"/>
  <c r="EE56" i="35"/>
  <c r="EG56" i="35"/>
  <c r="EI56" i="35"/>
  <c r="EK56" i="35"/>
  <c r="EM56" i="35"/>
  <c r="EO56" i="35"/>
  <c r="EQ56" i="35"/>
  <c r="ES56" i="35"/>
  <c r="EU56" i="35"/>
  <c r="EW56" i="35"/>
  <c r="EY56" i="35"/>
  <c r="FA56" i="35"/>
  <c r="FC56" i="35"/>
  <c r="FE56" i="35"/>
  <c r="FG56" i="35"/>
  <c r="FI56" i="35"/>
  <c r="FK56" i="35"/>
  <c r="FM56" i="35"/>
  <c r="FO56" i="35"/>
  <c r="FQ56" i="35"/>
  <c r="FS56" i="35"/>
  <c r="FU56" i="35"/>
  <c r="FW56" i="35"/>
  <c r="FY56" i="35"/>
  <c r="GA56" i="35"/>
  <c r="GC56" i="35"/>
  <c r="GE56" i="35"/>
  <c r="GG56" i="35"/>
  <c r="GI56" i="35"/>
  <c r="GK56" i="35"/>
  <c r="EA55" i="35"/>
  <c r="EC55" i="35"/>
  <c r="EE55" i="35"/>
  <c r="EG55" i="35"/>
  <c r="EI55" i="35"/>
  <c r="EK55" i="35"/>
  <c r="EM55" i="35"/>
  <c r="EO55" i="35"/>
  <c r="EQ55" i="35"/>
  <c r="ES55" i="35"/>
  <c r="EU55" i="35"/>
  <c r="EW55" i="35"/>
  <c r="EY55" i="35"/>
  <c r="FA55" i="35"/>
  <c r="FC55" i="35"/>
  <c r="FE55" i="35"/>
  <c r="FG55" i="35"/>
  <c r="FI55" i="35"/>
  <c r="FK55" i="35"/>
  <c r="FM55" i="35"/>
  <c r="FO55" i="35"/>
  <c r="FQ55" i="35"/>
  <c r="FS55" i="35"/>
  <c r="FU55" i="35"/>
  <c r="FW55" i="35"/>
  <c r="FY55" i="35"/>
  <c r="GA55" i="35"/>
  <c r="GC55" i="35"/>
  <c r="GE55" i="35"/>
  <c r="GG55" i="35"/>
  <c r="GI55" i="35"/>
  <c r="GK55" i="35"/>
  <c r="DZ55" i="35"/>
  <c r="EB55" i="35"/>
  <c r="ED55" i="35"/>
  <c r="EF55" i="35"/>
  <c r="EH55" i="35"/>
  <c r="EJ55" i="35"/>
  <c r="EL55" i="35"/>
  <c r="EN55" i="35"/>
  <c r="EP55" i="35"/>
  <c r="ER55" i="35"/>
  <c r="ET55" i="35"/>
  <c r="EV55" i="35"/>
  <c r="EX55" i="35"/>
  <c r="EZ55" i="35"/>
  <c r="FB55" i="35"/>
  <c r="FD55" i="35"/>
  <c r="FF55" i="35"/>
  <c r="FH55" i="35"/>
  <c r="FJ55" i="35"/>
  <c r="FL55" i="35"/>
  <c r="FN55" i="35"/>
  <c r="FP55" i="35"/>
  <c r="FR55" i="35"/>
  <c r="FT55" i="35"/>
  <c r="FV55" i="35"/>
  <c r="FX55" i="35"/>
  <c r="FZ55" i="35"/>
  <c r="GB55" i="35"/>
  <c r="GD55" i="35"/>
  <c r="GF55" i="35"/>
  <c r="GH55" i="35"/>
  <c r="GJ55" i="35"/>
  <c r="GL55" i="35"/>
  <c r="DZ52" i="35"/>
  <c r="EB52" i="35"/>
  <c r="ED52" i="35"/>
  <c r="EF52" i="35"/>
  <c r="EH52" i="35"/>
  <c r="EJ52" i="35"/>
  <c r="EL52" i="35"/>
  <c r="EN52" i="35"/>
  <c r="EP52" i="35"/>
  <c r="ER52" i="35"/>
  <c r="ET52" i="35"/>
  <c r="EV52" i="35"/>
  <c r="EX52" i="35"/>
  <c r="EZ52" i="35"/>
  <c r="FB52" i="35"/>
  <c r="FD52" i="35"/>
  <c r="FF52" i="35"/>
  <c r="FH52" i="35"/>
  <c r="FJ52" i="35"/>
  <c r="FL52" i="35"/>
  <c r="FN52" i="35"/>
  <c r="FP52" i="35"/>
  <c r="FR52" i="35"/>
  <c r="FT52" i="35"/>
  <c r="FV52" i="35"/>
  <c r="FX52" i="35"/>
  <c r="FZ52" i="35"/>
  <c r="GB52" i="35"/>
  <c r="GD52" i="35"/>
  <c r="GF52" i="35"/>
  <c r="GH52" i="35"/>
  <c r="GJ52" i="35"/>
  <c r="GL52" i="35"/>
  <c r="EA52" i="35"/>
  <c r="EC52" i="35"/>
  <c r="EE52" i="35"/>
  <c r="EG52" i="35"/>
  <c r="EI52" i="35"/>
  <c r="EK52" i="35"/>
  <c r="EM52" i="35"/>
  <c r="EO52" i="35"/>
  <c r="EQ52" i="35"/>
  <c r="ES52" i="35"/>
  <c r="EU52" i="35"/>
  <c r="EW52" i="35"/>
  <c r="EY52" i="35"/>
  <c r="FA52" i="35"/>
  <c r="FC52" i="35"/>
  <c r="FE52" i="35"/>
  <c r="FG52" i="35"/>
  <c r="FI52" i="35"/>
  <c r="FK52" i="35"/>
  <c r="FM52" i="35"/>
  <c r="FO52" i="35"/>
  <c r="FQ52" i="35"/>
  <c r="FS52" i="35"/>
  <c r="FU52" i="35"/>
  <c r="FW52" i="35"/>
  <c r="FY52" i="35"/>
  <c r="GA52" i="35"/>
  <c r="GC52" i="35"/>
  <c r="GE52" i="35"/>
  <c r="GG52" i="35"/>
  <c r="GI52" i="35"/>
  <c r="GK52" i="35"/>
  <c r="EA51" i="35"/>
  <c r="EC51" i="35"/>
  <c r="EE51" i="35"/>
  <c r="EG51" i="35"/>
  <c r="EI51" i="35"/>
  <c r="EK51" i="35"/>
  <c r="EM51" i="35"/>
  <c r="EO51" i="35"/>
  <c r="EQ51" i="35"/>
  <c r="ES51" i="35"/>
  <c r="EU51" i="35"/>
  <c r="EW51" i="35"/>
  <c r="EY51" i="35"/>
  <c r="FA51" i="35"/>
  <c r="FC51" i="35"/>
  <c r="FE51" i="35"/>
  <c r="FG51" i="35"/>
  <c r="FI51" i="35"/>
  <c r="FK51" i="35"/>
  <c r="FM51" i="35"/>
  <c r="FO51" i="35"/>
  <c r="FQ51" i="35"/>
  <c r="FS51" i="35"/>
  <c r="FU51" i="35"/>
  <c r="FW51" i="35"/>
  <c r="FY51" i="35"/>
  <c r="GA51" i="35"/>
  <c r="GC51" i="35"/>
  <c r="GE51" i="35"/>
  <c r="GG51" i="35"/>
  <c r="GI51" i="35"/>
  <c r="GK51" i="35"/>
  <c r="DZ51" i="35"/>
  <c r="EB51" i="35"/>
  <c r="ED51" i="35"/>
  <c r="EF51" i="35"/>
  <c r="EH51" i="35"/>
  <c r="EJ51" i="35"/>
  <c r="EL51" i="35"/>
  <c r="EN51" i="35"/>
  <c r="EP51" i="35"/>
  <c r="ER51" i="35"/>
  <c r="ET51" i="35"/>
  <c r="EV51" i="35"/>
  <c r="EX51" i="35"/>
  <c r="EZ51" i="35"/>
  <c r="FB51" i="35"/>
  <c r="FD51" i="35"/>
  <c r="FF51" i="35"/>
  <c r="FH51" i="35"/>
  <c r="FJ51" i="35"/>
  <c r="FL51" i="35"/>
  <c r="FN51" i="35"/>
  <c r="FP51" i="35"/>
  <c r="FR51" i="35"/>
  <c r="FT51" i="35"/>
  <c r="FV51" i="35"/>
  <c r="FX51" i="35"/>
  <c r="FZ51" i="35"/>
  <c r="GB51" i="35"/>
  <c r="GD51" i="35"/>
  <c r="GF51" i="35"/>
  <c r="GH51" i="35"/>
  <c r="GJ51" i="35"/>
  <c r="GL51" i="35"/>
  <c r="EA49" i="35"/>
  <c r="EC49" i="35"/>
  <c r="EE49" i="35"/>
  <c r="EG49" i="35"/>
  <c r="EI49" i="35"/>
  <c r="EK49" i="35"/>
  <c r="EM49" i="35"/>
  <c r="EO49" i="35"/>
  <c r="EQ49" i="35"/>
  <c r="ES49" i="35"/>
  <c r="EU49" i="35"/>
  <c r="EW49" i="35"/>
  <c r="EY49" i="35"/>
  <c r="FA49" i="35"/>
  <c r="FC49" i="35"/>
  <c r="FE49" i="35"/>
  <c r="FG49" i="35"/>
  <c r="FI49" i="35"/>
  <c r="FK49" i="35"/>
  <c r="FM49" i="35"/>
  <c r="FO49" i="35"/>
  <c r="FQ49" i="35"/>
  <c r="FS49" i="35"/>
  <c r="FU49" i="35"/>
  <c r="FW49" i="35"/>
  <c r="FY49" i="35"/>
  <c r="GA49" i="35"/>
  <c r="GC49" i="35"/>
  <c r="GE49" i="35"/>
  <c r="GG49" i="35"/>
  <c r="GI49" i="35"/>
  <c r="GK49" i="35"/>
  <c r="DZ49" i="35"/>
  <c r="EB49" i="35"/>
  <c r="ED49" i="35"/>
  <c r="EF49" i="35"/>
  <c r="EH49" i="35"/>
  <c r="EJ49" i="35"/>
  <c r="EL49" i="35"/>
  <c r="EN49" i="35"/>
  <c r="EP49" i="35"/>
  <c r="ER49" i="35"/>
  <c r="ET49" i="35"/>
  <c r="EV49" i="35"/>
  <c r="EX49" i="35"/>
  <c r="EZ49" i="35"/>
  <c r="FB49" i="35"/>
  <c r="FD49" i="35"/>
  <c r="FF49" i="35"/>
  <c r="FH49" i="35"/>
  <c r="FJ49" i="35"/>
  <c r="FL49" i="35"/>
  <c r="FN49" i="35"/>
  <c r="FP49" i="35"/>
  <c r="FR49" i="35"/>
  <c r="FT49" i="35"/>
  <c r="FV49" i="35"/>
  <c r="FX49" i="35"/>
  <c r="FZ49" i="35"/>
  <c r="GB49" i="35"/>
  <c r="GD49" i="35"/>
  <c r="GF49" i="35"/>
  <c r="GH49" i="35"/>
  <c r="GJ49" i="35"/>
  <c r="GL49" i="35"/>
  <c r="DZ48" i="35"/>
  <c r="EB48" i="35"/>
  <c r="ED48" i="35"/>
  <c r="EF48" i="35"/>
  <c r="EH48" i="35"/>
  <c r="EJ48" i="35"/>
  <c r="EL48" i="35"/>
  <c r="EN48" i="35"/>
  <c r="EP48" i="35"/>
  <c r="ER48" i="35"/>
  <c r="ET48" i="35"/>
  <c r="EV48" i="35"/>
  <c r="EX48" i="35"/>
  <c r="EZ48" i="35"/>
  <c r="FB48" i="35"/>
  <c r="FD48" i="35"/>
  <c r="FF48" i="35"/>
  <c r="FH48" i="35"/>
  <c r="FJ48" i="35"/>
  <c r="FL48" i="35"/>
  <c r="FN48" i="35"/>
  <c r="FP48" i="35"/>
  <c r="FR48" i="35"/>
  <c r="FT48" i="35"/>
  <c r="FV48" i="35"/>
  <c r="FX48" i="35"/>
  <c r="FZ48" i="35"/>
  <c r="GB48" i="35"/>
  <c r="GD48" i="35"/>
  <c r="GF48" i="35"/>
  <c r="GH48" i="35"/>
  <c r="GJ48" i="35"/>
  <c r="GL48" i="35"/>
  <c r="EA48" i="35"/>
  <c r="EC48" i="35"/>
  <c r="EE48" i="35"/>
  <c r="EG48" i="35"/>
  <c r="EI48" i="35"/>
  <c r="EK48" i="35"/>
  <c r="EM48" i="35"/>
  <c r="EO48" i="35"/>
  <c r="EQ48" i="35"/>
  <c r="ES48" i="35"/>
  <c r="EU48" i="35"/>
  <c r="EW48" i="35"/>
  <c r="EY48" i="35"/>
  <c r="FA48" i="35"/>
  <c r="FC48" i="35"/>
  <c r="FE48" i="35"/>
  <c r="FG48" i="35"/>
  <c r="FI48" i="35"/>
  <c r="FK48" i="35"/>
  <c r="FM48" i="35"/>
  <c r="FO48" i="35"/>
  <c r="FQ48" i="35"/>
  <c r="FS48" i="35"/>
  <c r="FU48" i="35"/>
  <c r="FW48" i="35"/>
  <c r="FY48" i="35"/>
  <c r="GA48" i="35"/>
  <c r="GC48" i="35"/>
  <c r="GE48" i="35"/>
  <c r="GG48" i="35"/>
  <c r="GI48" i="35"/>
  <c r="GK48" i="35"/>
  <c r="M46" i="35"/>
  <c r="DZ46" i="35"/>
  <c r="EB46" i="35"/>
  <c r="ED46" i="35"/>
  <c r="EF46" i="35"/>
  <c r="EH46" i="35"/>
  <c r="EJ46" i="35"/>
  <c r="EL46" i="35"/>
  <c r="EN46" i="35"/>
  <c r="EP46" i="35"/>
  <c r="ER46" i="35"/>
  <c r="ET46" i="35"/>
  <c r="EV46" i="35"/>
  <c r="EX46" i="35"/>
  <c r="EZ46" i="35"/>
  <c r="FB46" i="35"/>
  <c r="FD46" i="35"/>
  <c r="FF46" i="35"/>
  <c r="FH46" i="35"/>
  <c r="FJ46" i="35"/>
  <c r="FL46" i="35"/>
  <c r="FN46" i="35"/>
  <c r="FP46" i="35"/>
  <c r="FR46" i="35"/>
  <c r="FT46" i="35"/>
  <c r="FV46" i="35"/>
  <c r="FX46" i="35"/>
  <c r="FZ46" i="35"/>
  <c r="GB46" i="35"/>
  <c r="GD46" i="35"/>
  <c r="GF46" i="35"/>
  <c r="GH46" i="35"/>
  <c r="GJ46" i="35"/>
  <c r="GL46" i="35"/>
  <c r="EA46" i="35"/>
  <c r="EC46" i="35"/>
  <c r="EE46" i="35"/>
  <c r="EG46" i="35"/>
  <c r="EI46" i="35"/>
  <c r="EK46" i="35"/>
  <c r="EM46" i="35"/>
  <c r="EO46" i="35"/>
  <c r="EQ46" i="35"/>
  <c r="ES46" i="35"/>
  <c r="EU46" i="35"/>
  <c r="EW46" i="35"/>
  <c r="EY46" i="35"/>
  <c r="FA46" i="35"/>
  <c r="FC46" i="35"/>
  <c r="FE46" i="35"/>
  <c r="FG46" i="35"/>
  <c r="FI46" i="35"/>
  <c r="FK46" i="35"/>
  <c r="FM46" i="35"/>
  <c r="FO46" i="35"/>
  <c r="FQ46" i="35"/>
  <c r="FS46" i="35"/>
  <c r="FU46" i="35"/>
  <c r="FW46" i="35"/>
  <c r="FY46" i="35"/>
  <c r="GA46" i="35"/>
  <c r="GC46" i="35"/>
  <c r="GE46" i="35"/>
  <c r="GG46" i="35"/>
  <c r="GI46" i="35"/>
  <c r="GK46" i="35"/>
  <c r="CY45" i="35"/>
  <c r="EA45" i="35"/>
  <c r="EC45" i="35"/>
  <c r="EE45" i="35"/>
  <c r="EG45" i="35"/>
  <c r="EI45" i="35"/>
  <c r="EK45" i="35"/>
  <c r="EM45" i="35"/>
  <c r="EO45" i="35"/>
  <c r="EQ45" i="35"/>
  <c r="ES45" i="35"/>
  <c r="EU45" i="35"/>
  <c r="EW45" i="35"/>
  <c r="EY45" i="35"/>
  <c r="FA45" i="35"/>
  <c r="FC45" i="35"/>
  <c r="FE45" i="35"/>
  <c r="FG45" i="35"/>
  <c r="FI45" i="35"/>
  <c r="FK45" i="35"/>
  <c r="FM45" i="35"/>
  <c r="FO45" i="35"/>
  <c r="FQ45" i="35"/>
  <c r="FS45" i="35"/>
  <c r="FU45" i="35"/>
  <c r="FW45" i="35"/>
  <c r="FY45" i="35"/>
  <c r="GA45" i="35"/>
  <c r="GC45" i="35"/>
  <c r="GE45" i="35"/>
  <c r="GG45" i="35"/>
  <c r="GI45" i="35"/>
  <c r="GK45" i="35"/>
  <c r="DZ45" i="35"/>
  <c r="EB45" i="35"/>
  <c r="ED45" i="35"/>
  <c r="EF45" i="35"/>
  <c r="EH45" i="35"/>
  <c r="EJ45" i="35"/>
  <c r="EL45" i="35"/>
  <c r="EN45" i="35"/>
  <c r="EP45" i="35"/>
  <c r="ER45" i="35"/>
  <c r="ET45" i="35"/>
  <c r="EV45" i="35"/>
  <c r="EX45" i="35"/>
  <c r="EZ45" i="35"/>
  <c r="FB45" i="35"/>
  <c r="FD45" i="35"/>
  <c r="FF45" i="35"/>
  <c r="FH45" i="35"/>
  <c r="FJ45" i="35"/>
  <c r="FL45" i="35"/>
  <c r="FN45" i="35"/>
  <c r="FP45" i="35"/>
  <c r="FR45" i="35"/>
  <c r="FT45" i="35"/>
  <c r="FV45" i="35"/>
  <c r="FX45" i="35"/>
  <c r="FZ45" i="35"/>
  <c r="GB45" i="35"/>
  <c r="GD45" i="35"/>
  <c r="GF45" i="35"/>
  <c r="GH45" i="35"/>
  <c r="GJ45" i="35"/>
  <c r="GL45" i="35"/>
  <c r="J43" i="35"/>
  <c r="EA43" i="35"/>
  <c r="EC43" i="35"/>
  <c r="EE43" i="35"/>
  <c r="EG43" i="35"/>
  <c r="EI43" i="35"/>
  <c r="EK43" i="35"/>
  <c r="EM43" i="35"/>
  <c r="EO43" i="35"/>
  <c r="EQ43" i="35"/>
  <c r="ES43" i="35"/>
  <c r="EU43" i="35"/>
  <c r="EW43" i="35"/>
  <c r="EY43" i="35"/>
  <c r="FA43" i="35"/>
  <c r="FC43" i="35"/>
  <c r="FE43" i="35"/>
  <c r="FG43" i="35"/>
  <c r="FI43" i="35"/>
  <c r="FK43" i="35"/>
  <c r="FM43" i="35"/>
  <c r="FO43" i="35"/>
  <c r="FQ43" i="35"/>
  <c r="FS43" i="35"/>
  <c r="FU43" i="35"/>
  <c r="FW43" i="35"/>
  <c r="FY43" i="35"/>
  <c r="GA43" i="35"/>
  <c r="GC43" i="35"/>
  <c r="GE43" i="35"/>
  <c r="GG43" i="35"/>
  <c r="GI43" i="35"/>
  <c r="GK43" i="35"/>
  <c r="DZ43" i="35"/>
  <c r="EB43" i="35"/>
  <c r="ED43" i="35"/>
  <c r="EF43" i="35"/>
  <c r="EH43" i="35"/>
  <c r="EJ43" i="35"/>
  <c r="EL43" i="35"/>
  <c r="EN43" i="35"/>
  <c r="EP43" i="35"/>
  <c r="ER43" i="35"/>
  <c r="ET43" i="35"/>
  <c r="EV43" i="35"/>
  <c r="EX43" i="35"/>
  <c r="EZ43" i="35"/>
  <c r="FB43" i="35"/>
  <c r="FD43" i="35"/>
  <c r="FF43" i="35"/>
  <c r="FH43" i="35"/>
  <c r="FJ43" i="35"/>
  <c r="FL43" i="35"/>
  <c r="FN43" i="35"/>
  <c r="FP43" i="35"/>
  <c r="FR43" i="35"/>
  <c r="FT43" i="35"/>
  <c r="FV43" i="35"/>
  <c r="FX43" i="35"/>
  <c r="FZ43" i="35"/>
  <c r="GB43" i="35"/>
  <c r="GD43" i="35"/>
  <c r="GF43" i="35"/>
  <c r="GH43" i="35"/>
  <c r="GJ43" i="35"/>
  <c r="GL43" i="35"/>
  <c r="DZ42" i="35"/>
  <c r="EB42" i="35"/>
  <c r="ED42" i="35"/>
  <c r="EF42" i="35"/>
  <c r="EH42" i="35"/>
  <c r="EJ42" i="35"/>
  <c r="EL42" i="35"/>
  <c r="EN42" i="35"/>
  <c r="EP42" i="35"/>
  <c r="ER42" i="35"/>
  <c r="ET42" i="35"/>
  <c r="EV42" i="35"/>
  <c r="EX42" i="35"/>
  <c r="EZ42" i="35"/>
  <c r="FB42" i="35"/>
  <c r="FD42" i="35"/>
  <c r="FF42" i="35"/>
  <c r="FH42" i="35"/>
  <c r="FJ42" i="35"/>
  <c r="FL42" i="35"/>
  <c r="FN42" i="35"/>
  <c r="FP42" i="35"/>
  <c r="FR42" i="35"/>
  <c r="FT42" i="35"/>
  <c r="FV42" i="35"/>
  <c r="FX42" i="35"/>
  <c r="FZ42" i="35"/>
  <c r="GB42" i="35"/>
  <c r="GD42" i="35"/>
  <c r="GF42" i="35"/>
  <c r="GH42" i="35"/>
  <c r="GJ42" i="35"/>
  <c r="GL42" i="35"/>
  <c r="EA42" i="35"/>
  <c r="EC42" i="35"/>
  <c r="EE42" i="35"/>
  <c r="EG42" i="35"/>
  <c r="EI42" i="35"/>
  <c r="EK42" i="35"/>
  <c r="EM42" i="35"/>
  <c r="EO42" i="35"/>
  <c r="EQ42" i="35"/>
  <c r="ES42" i="35"/>
  <c r="EU42" i="35"/>
  <c r="EW42" i="35"/>
  <c r="EY42" i="35"/>
  <c r="FA42" i="35"/>
  <c r="FC42" i="35"/>
  <c r="FE42" i="35"/>
  <c r="FG42" i="35"/>
  <c r="FI42" i="35"/>
  <c r="FK42" i="35"/>
  <c r="FM42" i="35"/>
  <c r="FO42" i="35"/>
  <c r="FQ42" i="35"/>
  <c r="FS42" i="35"/>
  <c r="FU42" i="35"/>
  <c r="FW42" i="35"/>
  <c r="FY42" i="35"/>
  <c r="GA42" i="35"/>
  <c r="GC42" i="35"/>
  <c r="GE42" i="35"/>
  <c r="GG42" i="35"/>
  <c r="GI42" i="35"/>
  <c r="GK42" i="35"/>
  <c r="DZ40" i="35"/>
  <c r="EB40" i="35"/>
  <c r="ED40" i="35"/>
  <c r="EF40" i="35"/>
  <c r="EH40" i="35"/>
  <c r="EJ40" i="35"/>
  <c r="EL40" i="35"/>
  <c r="EN40" i="35"/>
  <c r="EP40" i="35"/>
  <c r="ER40" i="35"/>
  <c r="ET40" i="35"/>
  <c r="EV40" i="35"/>
  <c r="EX40" i="35"/>
  <c r="EZ40" i="35"/>
  <c r="FB40" i="35"/>
  <c r="FD40" i="35"/>
  <c r="FF40" i="35"/>
  <c r="FH40" i="35"/>
  <c r="FJ40" i="35"/>
  <c r="FL40" i="35"/>
  <c r="FN40" i="35"/>
  <c r="FP40" i="35"/>
  <c r="FR40" i="35"/>
  <c r="FT40" i="35"/>
  <c r="FV40" i="35"/>
  <c r="FX40" i="35"/>
  <c r="FZ40" i="35"/>
  <c r="GB40" i="35"/>
  <c r="GD40" i="35"/>
  <c r="GF40" i="35"/>
  <c r="GH40" i="35"/>
  <c r="GJ40" i="35"/>
  <c r="GL40" i="35"/>
  <c r="EA40" i="35"/>
  <c r="EC40" i="35"/>
  <c r="EE40" i="35"/>
  <c r="EG40" i="35"/>
  <c r="EI40" i="35"/>
  <c r="EK40" i="35"/>
  <c r="EM40" i="35"/>
  <c r="EO40" i="35"/>
  <c r="EQ40" i="35"/>
  <c r="ES40" i="35"/>
  <c r="EU40" i="35"/>
  <c r="EW40" i="35"/>
  <c r="EY40" i="35"/>
  <c r="FA40" i="35"/>
  <c r="FC40" i="35"/>
  <c r="FE40" i="35"/>
  <c r="FG40" i="35"/>
  <c r="FI40" i="35"/>
  <c r="FK40" i="35"/>
  <c r="FM40" i="35"/>
  <c r="FO40" i="35"/>
  <c r="FQ40" i="35"/>
  <c r="FS40" i="35"/>
  <c r="FU40" i="35"/>
  <c r="FW40" i="35"/>
  <c r="FY40" i="35"/>
  <c r="GA40" i="35"/>
  <c r="GC40" i="35"/>
  <c r="GE40" i="35"/>
  <c r="GG40" i="35"/>
  <c r="GI40" i="35"/>
  <c r="GK40" i="35"/>
  <c r="EA39" i="35"/>
  <c r="EC39" i="35"/>
  <c r="EE39" i="35"/>
  <c r="EG39" i="35"/>
  <c r="EI39" i="35"/>
  <c r="EK39" i="35"/>
  <c r="EM39" i="35"/>
  <c r="EO39" i="35"/>
  <c r="EQ39" i="35"/>
  <c r="ES39" i="35"/>
  <c r="EU39" i="35"/>
  <c r="EW39" i="35"/>
  <c r="EY39" i="35"/>
  <c r="FA39" i="35"/>
  <c r="FC39" i="35"/>
  <c r="FE39" i="35"/>
  <c r="FG39" i="35"/>
  <c r="FI39" i="35"/>
  <c r="FK39" i="35"/>
  <c r="FM39" i="35"/>
  <c r="FO39" i="35"/>
  <c r="FQ39" i="35"/>
  <c r="FS39" i="35"/>
  <c r="FU39" i="35"/>
  <c r="FW39" i="35"/>
  <c r="FY39" i="35"/>
  <c r="GA39" i="35"/>
  <c r="GC39" i="35"/>
  <c r="GE39" i="35"/>
  <c r="GG39" i="35"/>
  <c r="GI39" i="35"/>
  <c r="GK39" i="35"/>
  <c r="DZ39" i="35"/>
  <c r="EB39" i="35"/>
  <c r="ED39" i="35"/>
  <c r="EF39" i="35"/>
  <c r="EH39" i="35"/>
  <c r="EJ39" i="35"/>
  <c r="EL39" i="35"/>
  <c r="EN39" i="35"/>
  <c r="EP39" i="35"/>
  <c r="ER39" i="35"/>
  <c r="ET39" i="35"/>
  <c r="EV39" i="35"/>
  <c r="EX39" i="35"/>
  <c r="EZ39" i="35"/>
  <c r="FB39" i="35"/>
  <c r="FD39" i="35"/>
  <c r="FF39" i="35"/>
  <c r="FH39" i="35"/>
  <c r="FJ39" i="35"/>
  <c r="FL39" i="35"/>
  <c r="FN39" i="35"/>
  <c r="FP39" i="35"/>
  <c r="FR39" i="35"/>
  <c r="FT39" i="35"/>
  <c r="FV39" i="35"/>
  <c r="FX39" i="35"/>
  <c r="FZ39" i="35"/>
  <c r="GB39" i="35"/>
  <c r="GD39" i="35"/>
  <c r="GF39" i="35"/>
  <c r="GH39" i="35"/>
  <c r="GJ39" i="35"/>
  <c r="GL39" i="35"/>
  <c r="DZ36" i="35"/>
  <c r="EB36" i="35"/>
  <c r="ED36" i="35"/>
  <c r="EF36" i="35"/>
  <c r="EH36" i="35"/>
  <c r="EJ36" i="35"/>
  <c r="EL36" i="35"/>
  <c r="EN36" i="35"/>
  <c r="EP36" i="35"/>
  <c r="ER36" i="35"/>
  <c r="ET36" i="35"/>
  <c r="EV36" i="35"/>
  <c r="EX36" i="35"/>
  <c r="EZ36" i="35"/>
  <c r="FB36" i="35"/>
  <c r="FD36" i="35"/>
  <c r="FF36" i="35"/>
  <c r="FH36" i="35"/>
  <c r="FJ36" i="35"/>
  <c r="FL36" i="35"/>
  <c r="FN36" i="35"/>
  <c r="FP36" i="35"/>
  <c r="FR36" i="35"/>
  <c r="FT36" i="35"/>
  <c r="FV36" i="35"/>
  <c r="FX36" i="35"/>
  <c r="FZ36" i="35"/>
  <c r="GB36" i="35"/>
  <c r="GD36" i="35"/>
  <c r="GF36" i="35"/>
  <c r="GH36" i="35"/>
  <c r="GJ36" i="35"/>
  <c r="GL36" i="35"/>
  <c r="EA36" i="35"/>
  <c r="EC36" i="35"/>
  <c r="EE36" i="35"/>
  <c r="EG36" i="35"/>
  <c r="EI36" i="35"/>
  <c r="EK36" i="35"/>
  <c r="EM36" i="35"/>
  <c r="EO36" i="35"/>
  <c r="EQ36" i="35"/>
  <c r="ES36" i="35"/>
  <c r="EU36" i="35"/>
  <c r="EW36" i="35"/>
  <c r="EY36" i="35"/>
  <c r="FA36" i="35"/>
  <c r="FC36" i="35"/>
  <c r="FE36" i="35"/>
  <c r="FG36" i="35"/>
  <c r="FI36" i="35"/>
  <c r="FK36" i="35"/>
  <c r="FM36" i="35"/>
  <c r="FO36" i="35"/>
  <c r="FQ36" i="35"/>
  <c r="FS36" i="35"/>
  <c r="FU36" i="35"/>
  <c r="FW36" i="35"/>
  <c r="FY36" i="35"/>
  <c r="GA36" i="35"/>
  <c r="GC36" i="35"/>
  <c r="GE36" i="35"/>
  <c r="GG36" i="35"/>
  <c r="GI36" i="35"/>
  <c r="GK36" i="35"/>
  <c r="DZ34" i="35"/>
  <c r="EB34" i="35"/>
  <c r="ED34" i="35"/>
  <c r="EF34" i="35"/>
  <c r="EH34" i="35"/>
  <c r="EJ34" i="35"/>
  <c r="EL34" i="35"/>
  <c r="EN34" i="35"/>
  <c r="EP34" i="35"/>
  <c r="ER34" i="35"/>
  <c r="ET34" i="35"/>
  <c r="EV34" i="35"/>
  <c r="EX34" i="35"/>
  <c r="EZ34" i="35"/>
  <c r="FB34" i="35"/>
  <c r="FD34" i="35"/>
  <c r="FF34" i="35"/>
  <c r="FH34" i="35"/>
  <c r="FJ34" i="35"/>
  <c r="FL34" i="35"/>
  <c r="FN34" i="35"/>
  <c r="FP34" i="35"/>
  <c r="FR34" i="35"/>
  <c r="FT34" i="35"/>
  <c r="FV34" i="35"/>
  <c r="FX34" i="35"/>
  <c r="FZ34" i="35"/>
  <c r="GB34" i="35"/>
  <c r="GD34" i="35"/>
  <c r="GF34" i="35"/>
  <c r="GH34" i="35"/>
  <c r="GJ34" i="35"/>
  <c r="GL34" i="35"/>
  <c r="EA34" i="35"/>
  <c r="EC34" i="35"/>
  <c r="EE34" i="35"/>
  <c r="EG34" i="35"/>
  <c r="EI34" i="35"/>
  <c r="EK34" i="35"/>
  <c r="EM34" i="35"/>
  <c r="EO34" i="35"/>
  <c r="EQ34" i="35"/>
  <c r="ES34" i="35"/>
  <c r="EU34" i="35"/>
  <c r="EW34" i="35"/>
  <c r="EY34" i="35"/>
  <c r="FA34" i="35"/>
  <c r="FC34" i="35"/>
  <c r="FE34" i="35"/>
  <c r="FG34" i="35"/>
  <c r="FI34" i="35"/>
  <c r="FK34" i="35"/>
  <c r="FM34" i="35"/>
  <c r="FO34" i="35"/>
  <c r="FQ34" i="35"/>
  <c r="FS34" i="35"/>
  <c r="FU34" i="35"/>
  <c r="FW34" i="35"/>
  <c r="FY34" i="35"/>
  <c r="GA34" i="35"/>
  <c r="GC34" i="35"/>
  <c r="GE34" i="35"/>
  <c r="GG34" i="35"/>
  <c r="GI34" i="35"/>
  <c r="GK34" i="35"/>
  <c r="EA31" i="35"/>
  <c r="EC31" i="35"/>
  <c r="EE31" i="35"/>
  <c r="EG31" i="35"/>
  <c r="EI31" i="35"/>
  <c r="EK31" i="35"/>
  <c r="EM31" i="35"/>
  <c r="EO31" i="35"/>
  <c r="EQ31" i="35"/>
  <c r="ES31" i="35"/>
  <c r="EU31" i="35"/>
  <c r="EW31" i="35"/>
  <c r="EY31" i="35"/>
  <c r="FA31" i="35"/>
  <c r="FC31" i="35"/>
  <c r="FE31" i="35"/>
  <c r="FG31" i="35"/>
  <c r="FI31" i="35"/>
  <c r="FK31" i="35"/>
  <c r="FM31" i="35"/>
  <c r="FO31" i="35"/>
  <c r="FQ31" i="35"/>
  <c r="FS31" i="35"/>
  <c r="FU31" i="35"/>
  <c r="FW31" i="35"/>
  <c r="FY31" i="35"/>
  <c r="GA31" i="35"/>
  <c r="GC31" i="35"/>
  <c r="GE31" i="35"/>
  <c r="GG31" i="35"/>
  <c r="GI31" i="35"/>
  <c r="GK31" i="35"/>
  <c r="DZ31" i="35"/>
  <c r="EB31" i="35"/>
  <c r="ED31" i="35"/>
  <c r="EF31" i="35"/>
  <c r="EH31" i="35"/>
  <c r="EJ31" i="35"/>
  <c r="EL31" i="35"/>
  <c r="EN31" i="35"/>
  <c r="EP31" i="35"/>
  <c r="ER31" i="35"/>
  <c r="ET31" i="35"/>
  <c r="EV31" i="35"/>
  <c r="EX31" i="35"/>
  <c r="EZ31" i="35"/>
  <c r="FB31" i="35"/>
  <c r="FD31" i="35"/>
  <c r="FF31" i="35"/>
  <c r="FH31" i="35"/>
  <c r="FJ31" i="35"/>
  <c r="FL31" i="35"/>
  <c r="FN31" i="35"/>
  <c r="FP31" i="35"/>
  <c r="FR31" i="35"/>
  <c r="FT31" i="35"/>
  <c r="FV31" i="35"/>
  <c r="FX31" i="35"/>
  <c r="FZ31" i="35"/>
  <c r="GB31" i="35"/>
  <c r="GD31" i="35"/>
  <c r="GF31" i="35"/>
  <c r="GH31" i="35"/>
  <c r="GJ31" i="35"/>
  <c r="GL31" i="35"/>
  <c r="EA28" i="35"/>
  <c r="EC28" i="35"/>
  <c r="EE28" i="35"/>
  <c r="EG28" i="35"/>
  <c r="EI28" i="35"/>
  <c r="EK28" i="35"/>
  <c r="EM28" i="35"/>
  <c r="EO28" i="35"/>
  <c r="EQ28" i="35"/>
  <c r="ES28" i="35"/>
  <c r="DZ28" i="35"/>
  <c r="EB28" i="35"/>
  <c r="ED28" i="35"/>
  <c r="EF28" i="35"/>
  <c r="EH28" i="35"/>
  <c r="EJ28" i="35"/>
  <c r="EL28" i="35"/>
  <c r="EN28" i="35"/>
  <c r="EP28" i="35"/>
  <c r="ER28" i="35"/>
  <c r="ET28" i="35"/>
  <c r="EV28" i="35"/>
  <c r="EX28" i="35"/>
  <c r="EZ28" i="35"/>
  <c r="FB28" i="35"/>
  <c r="FD28" i="35"/>
  <c r="FF28" i="35"/>
  <c r="FH28" i="35"/>
  <c r="FJ28" i="35"/>
  <c r="FL28" i="35"/>
  <c r="FN28" i="35"/>
  <c r="FP28" i="35"/>
  <c r="FR28" i="35"/>
  <c r="FT28" i="35"/>
  <c r="FV28" i="35"/>
  <c r="FX28" i="35"/>
  <c r="FZ28" i="35"/>
  <c r="GB28" i="35"/>
  <c r="GD28" i="35"/>
  <c r="GF28" i="35"/>
  <c r="GH28" i="35"/>
  <c r="EW28" i="35"/>
  <c r="FA28" i="35"/>
  <c r="FE28" i="35"/>
  <c r="FI28" i="35"/>
  <c r="FM28" i="35"/>
  <c r="FQ28" i="35"/>
  <c r="FU28" i="35"/>
  <c r="FY28" i="35"/>
  <c r="GC28" i="35"/>
  <c r="GG28" i="35"/>
  <c r="GJ28" i="35"/>
  <c r="GL28" i="35"/>
  <c r="EU28" i="35"/>
  <c r="EY28" i="35"/>
  <c r="FC28" i="35"/>
  <c r="FG28" i="35"/>
  <c r="FK28" i="35"/>
  <c r="FO28" i="35"/>
  <c r="FS28" i="35"/>
  <c r="FW28" i="35"/>
  <c r="GA28" i="35"/>
  <c r="GE28" i="35"/>
  <c r="GI28" i="35"/>
  <c r="GK28" i="35"/>
  <c r="DZ27" i="35"/>
  <c r="EB27" i="35"/>
  <c r="ED27" i="35"/>
  <c r="EF27" i="35"/>
  <c r="EH27" i="35"/>
  <c r="EJ27" i="35"/>
  <c r="EL27" i="35"/>
  <c r="EN27" i="35"/>
  <c r="EP27" i="35"/>
  <c r="ER27" i="35"/>
  <c r="ET27" i="35"/>
  <c r="EV27" i="35"/>
  <c r="EX27" i="35"/>
  <c r="EZ27" i="35"/>
  <c r="FB27" i="35"/>
  <c r="FD27" i="35"/>
  <c r="FF27" i="35"/>
  <c r="FH27" i="35"/>
  <c r="FJ27" i="35"/>
  <c r="FL27" i="35"/>
  <c r="FN27" i="35"/>
  <c r="FP27" i="35"/>
  <c r="FR27" i="35"/>
  <c r="FT27" i="35"/>
  <c r="FV27" i="35"/>
  <c r="FX27" i="35"/>
  <c r="FZ27" i="35"/>
  <c r="GB27" i="35"/>
  <c r="GD27" i="35"/>
  <c r="GF27" i="35"/>
  <c r="GH27" i="35"/>
  <c r="GJ27" i="35"/>
  <c r="GL27" i="35"/>
  <c r="EA27" i="35"/>
  <c r="EC27" i="35"/>
  <c r="EE27" i="35"/>
  <c r="EG27" i="35"/>
  <c r="EI27" i="35"/>
  <c r="EK27" i="35"/>
  <c r="EM27" i="35"/>
  <c r="EO27" i="35"/>
  <c r="EQ27" i="35"/>
  <c r="ES27" i="35"/>
  <c r="EU27" i="35"/>
  <c r="EW27" i="35"/>
  <c r="EY27" i="35"/>
  <c r="FA27" i="35"/>
  <c r="FC27" i="35"/>
  <c r="FE27" i="35"/>
  <c r="FG27" i="35"/>
  <c r="FI27" i="35"/>
  <c r="FK27" i="35"/>
  <c r="FM27" i="35"/>
  <c r="FO27" i="35"/>
  <c r="FQ27" i="35"/>
  <c r="FS27" i="35"/>
  <c r="FU27" i="35"/>
  <c r="FW27" i="35"/>
  <c r="FY27" i="35"/>
  <c r="GA27" i="35"/>
  <c r="GC27" i="35"/>
  <c r="GE27" i="35"/>
  <c r="GG27" i="35"/>
  <c r="GI27" i="35"/>
  <c r="GK27" i="35"/>
  <c r="DZ25" i="35"/>
  <c r="EB25" i="35"/>
  <c r="ED25" i="35"/>
  <c r="EF25" i="35"/>
  <c r="EH25" i="35"/>
  <c r="EJ25" i="35"/>
  <c r="EL25" i="35"/>
  <c r="EN25" i="35"/>
  <c r="EP25" i="35"/>
  <c r="ER25" i="35"/>
  <c r="ET25" i="35"/>
  <c r="EV25" i="35"/>
  <c r="EX25" i="35"/>
  <c r="EZ25" i="35"/>
  <c r="FB25" i="35"/>
  <c r="FD25" i="35"/>
  <c r="FF25" i="35"/>
  <c r="FH25" i="35"/>
  <c r="FJ25" i="35"/>
  <c r="FL25" i="35"/>
  <c r="FN25" i="35"/>
  <c r="FP25" i="35"/>
  <c r="FR25" i="35"/>
  <c r="FT25" i="35"/>
  <c r="FV25" i="35"/>
  <c r="FX25" i="35"/>
  <c r="FZ25" i="35"/>
  <c r="GB25" i="35"/>
  <c r="GD25" i="35"/>
  <c r="GF25" i="35"/>
  <c r="GH25" i="35"/>
  <c r="GJ25" i="35"/>
  <c r="GL25" i="35"/>
  <c r="EA25" i="35"/>
  <c r="EC25" i="35"/>
  <c r="EE25" i="35"/>
  <c r="EG25" i="35"/>
  <c r="EI25" i="35"/>
  <c r="EK25" i="35"/>
  <c r="EM25" i="35"/>
  <c r="EO25" i="35"/>
  <c r="EQ25" i="35"/>
  <c r="ES25" i="35"/>
  <c r="EU25" i="35"/>
  <c r="EW25" i="35"/>
  <c r="EY25" i="35"/>
  <c r="FA25" i="35"/>
  <c r="FC25" i="35"/>
  <c r="FE25" i="35"/>
  <c r="FG25" i="35"/>
  <c r="FI25" i="35"/>
  <c r="FK25" i="35"/>
  <c r="FM25" i="35"/>
  <c r="FO25" i="35"/>
  <c r="FQ25" i="35"/>
  <c r="FS25" i="35"/>
  <c r="FU25" i="35"/>
  <c r="FW25" i="35"/>
  <c r="FY25" i="35"/>
  <c r="GA25" i="35"/>
  <c r="GC25" i="35"/>
  <c r="GE25" i="35"/>
  <c r="GG25" i="35"/>
  <c r="GI25" i="35"/>
  <c r="GK25" i="35"/>
  <c r="DZ21" i="35"/>
  <c r="EB21" i="35"/>
  <c r="ED21" i="35"/>
  <c r="EF21" i="35"/>
  <c r="EH21" i="35"/>
  <c r="EJ21" i="35"/>
  <c r="EL21" i="35"/>
  <c r="EN21" i="35"/>
  <c r="EP21" i="35"/>
  <c r="ER21" i="35"/>
  <c r="ET21" i="35"/>
  <c r="EV21" i="35"/>
  <c r="EX21" i="35"/>
  <c r="EZ21" i="35"/>
  <c r="FB21" i="35"/>
  <c r="FD21" i="35"/>
  <c r="FF21" i="35"/>
  <c r="FH21" i="35"/>
  <c r="FJ21" i="35"/>
  <c r="FL21" i="35"/>
  <c r="FN21" i="35"/>
  <c r="FP21" i="35"/>
  <c r="FR21" i="35"/>
  <c r="FT21" i="35"/>
  <c r="FV21" i="35"/>
  <c r="FX21" i="35"/>
  <c r="FZ21" i="35"/>
  <c r="GB21" i="35"/>
  <c r="GD21" i="35"/>
  <c r="GF21" i="35"/>
  <c r="GH21" i="35"/>
  <c r="GJ21" i="35"/>
  <c r="GL21" i="35"/>
  <c r="EA21" i="35"/>
  <c r="EC21" i="35"/>
  <c r="EE21" i="35"/>
  <c r="EG21" i="35"/>
  <c r="EI21" i="35"/>
  <c r="EK21" i="35"/>
  <c r="EM21" i="35"/>
  <c r="EO21" i="35"/>
  <c r="EQ21" i="35"/>
  <c r="ES21" i="35"/>
  <c r="EU21" i="35"/>
  <c r="EW21" i="35"/>
  <c r="EY21" i="35"/>
  <c r="FA21" i="35"/>
  <c r="FC21" i="35"/>
  <c r="FE21" i="35"/>
  <c r="FG21" i="35"/>
  <c r="FI21" i="35"/>
  <c r="FK21" i="35"/>
  <c r="FM21" i="35"/>
  <c r="FO21" i="35"/>
  <c r="FQ21" i="35"/>
  <c r="FS21" i="35"/>
  <c r="FU21" i="35"/>
  <c r="FW21" i="35"/>
  <c r="FY21" i="35"/>
  <c r="GA21" i="35"/>
  <c r="GC21" i="35"/>
  <c r="GE21" i="35"/>
  <c r="GG21" i="35"/>
  <c r="GI21" i="35"/>
  <c r="GK21" i="35"/>
  <c r="EA20" i="35"/>
  <c r="EC20" i="35"/>
  <c r="EE20" i="35"/>
  <c r="EG20" i="35"/>
  <c r="EI20" i="35"/>
  <c r="EK20" i="35"/>
  <c r="EM20" i="35"/>
  <c r="EO20" i="35"/>
  <c r="EQ20" i="35"/>
  <c r="ES20" i="35"/>
  <c r="EU20" i="35"/>
  <c r="EW20" i="35"/>
  <c r="EY20" i="35"/>
  <c r="FA20" i="35"/>
  <c r="FC20" i="35"/>
  <c r="FE20" i="35"/>
  <c r="FG20" i="35"/>
  <c r="FI20" i="35"/>
  <c r="FK20" i="35"/>
  <c r="FM20" i="35"/>
  <c r="FO20" i="35"/>
  <c r="FQ20" i="35"/>
  <c r="FS20" i="35"/>
  <c r="FU20" i="35"/>
  <c r="FW20" i="35"/>
  <c r="FY20" i="35"/>
  <c r="GA20" i="35"/>
  <c r="GC20" i="35"/>
  <c r="EB20" i="35"/>
  <c r="EF20" i="35"/>
  <c r="EJ20" i="35"/>
  <c r="EN20" i="35"/>
  <c r="ER20" i="35"/>
  <c r="EV20" i="35"/>
  <c r="EZ20" i="35"/>
  <c r="FD20" i="35"/>
  <c r="FH20" i="35"/>
  <c r="FL20" i="35"/>
  <c r="FP20" i="35"/>
  <c r="FT20" i="35"/>
  <c r="FX20" i="35"/>
  <c r="GB20" i="35"/>
  <c r="GE20" i="35"/>
  <c r="GG20" i="35"/>
  <c r="GI20" i="35"/>
  <c r="GK20" i="35"/>
  <c r="DZ20" i="35"/>
  <c r="ED20" i="35"/>
  <c r="EH20" i="35"/>
  <c r="EL20" i="35"/>
  <c r="EP20" i="35"/>
  <c r="ET20" i="35"/>
  <c r="EX20" i="35"/>
  <c r="FB20" i="35"/>
  <c r="FF20" i="35"/>
  <c r="FJ20" i="35"/>
  <c r="FN20" i="35"/>
  <c r="FR20" i="35"/>
  <c r="FV20" i="35"/>
  <c r="FZ20" i="35"/>
  <c r="GD20" i="35"/>
  <c r="GF20" i="35"/>
  <c r="GH20" i="35"/>
  <c r="GJ20" i="35"/>
  <c r="GL20" i="35"/>
  <c r="DZ16" i="35"/>
  <c r="EB16" i="35"/>
  <c r="ED16" i="35"/>
  <c r="EF16" i="35"/>
  <c r="EH16" i="35"/>
  <c r="EJ16" i="35"/>
  <c r="EL16" i="35"/>
  <c r="EN16" i="35"/>
  <c r="EP16" i="35"/>
  <c r="ER16" i="35"/>
  <c r="ET16" i="35"/>
  <c r="EV16" i="35"/>
  <c r="EX16" i="35"/>
  <c r="EZ16" i="35"/>
  <c r="FB16" i="35"/>
  <c r="FD16" i="35"/>
  <c r="FF16" i="35"/>
  <c r="FH16" i="35"/>
  <c r="FJ16" i="35"/>
  <c r="FL16" i="35"/>
  <c r="FN16" i="35"/>
  <c r="FP16" i="35"/>
  <c r="FR16" i="35"/>
  <c r="FT16" i="35"/>
  <c r="FV16" i="35"/>
  <c r="FX16" i="35"/>
  <c r="FZ16" i="35"/>
  <c r="GB16" i="35"/>
  <c r="GD16" i="35"/>
  <c r="GF16" i="35"/>
  <c r="GH16" i="35"/>
  <c r="GJ16" i="35"/>
  <c r="GL16" i="35"/>
  <c r="EA16" i="35"/>
  <c r="EC16" i="35"/>
  <c r="EE16" i="35"/>
  <c r="EG16" i="35"/>
  <c r="EI16" i="35"/>
  <c r="EK16" i="35"/>
  <c r="EM16" i="35"/>
  <c r="EO16" i="35"/>
  <c r="EQ16" i="35"/>
  <c r="ES16" i="35"/>
  <c r="EU16" i="35"/>
  <c r="EW16" i="35"/>
  <c r="EY16" i="35"/>
  <c r="FA16" i="35"/>
  <c r="FC16" i="35"/>
  <c r="FE16" i="35"/>
  <c r="FG16" i="35"/>
  <c r="FI16" i="35"/>
  <c r="FK16" i="35"/>
  <c r="FM16" i="35"/>
  <c r="FO16" i="35"/>
  <c r="FQ16" i="35"/>
  <c r="FS16" i="35"/>
  <c r="FU16" i="35"/>
  <c r="FW16" i="35"/>
  <c r="FY16" i="35"/>
  <c r="GA16" i="35"/>
  <c r="GC16" i="35"/>
  <c r="GE16" i="35"/>
  <c r="GG16" i="35"/>
  <c r="GI16" i="35"/>
  <c r="GK16" i="35"/>
  <c r="EA89" i="35"/>
  <c r="EC89" i="35"/>
  <c r="EE89" i="35"/>
  <c r="EG89" i="35"/>
  <c r="EI89" i="35"/>
  <c r="EK89" i="35"/>
  <c r="EM89" i="35"/>
  <c r="EO89" i="35"/>
  <c r="EQ89" i="35"/>
  <c r="ES89" i="35"/>
  <c r="EU89" i="35"/>
  <c r="EW89" i="35"/>
  <c r="EY89" i="35"/>
  <c r="FA89" i="35"/>
  <c r="FC89" i="35"/>
  <c r="FE89" i="35"/>
  <c r="FG89" i="35"/>
  <c r="FI89" i="35"/>
  <c r="FK89" i="35"/>
  <c r="FM89" i="35"/>
  <c r="FO89" i="35"/>
  <c r="FQ89" i="35"/>
  <c r="FS89" i="35"/>
  <c r="FU89" i="35"/>
  <c r="FW89" i="35"/>
  <c r="FY89" i="35"/>
  <c r="GA89" i="35"/>
  <c r="GC89" i="35"/>
  <c r="GE89" i="35"/>
  <c r="GG89" i="35"/>
  <c r="GI89" i="35"/>
  <c r="GK89" i="35"/>
  <c r="DZ89" i="35"/>
  <c r="EB89" i="35"/>
  <c r="ED89" i="35"/>
  <c r="EF89" i="35"/>
  <c r="EH89" i="35"/>
  <c r="EJ89" i="35"/>
  <c r="EL89" i="35"/>
  <c r="EN89" i="35"/>
  <c r="EP89" i="35"/>
  <c r="ER89" i="35"/>
  <c r="ET89" i="35"/>
  <c r="EV89" i="35"/>
  <c r="EX89" i="35"/>
  <c r="EZ89" i="35"/>
  <c r="FB89" i="35"/>
  <c r="FD89" i="35"/>
  <c r="FF89" i="35"/>
  <c r="FH89" i="35"/>
  <c r="FJ89" i="35"/>
  <c r="FL89" i="35"/>
  <c r="FN89" i="35"/>
  <c r="FP89" i="35"/>
  <c r="FR89" i="35"/>
  <c r="FT89" i="35"/>
  <c r="FV89" i="35"/>
  <c r="FX89" i="35"/>
  <c r="FZ89" i="35"/>
  <c r="GB89" i="35"/>
  <c r="GD89" i="35"/>
  <c r="GF89" i="35"/>
  <c r="GH89" i="35"/>
  <c r="GJ89" i="35"/>
  <c r="GL89" i="35"/>
  <c r="EA87" i="35"/>
  <c r="EC87" i="35"/>
  <c r="EE87" i="35"/>
  <c r="EG87" i="35"/>
  <c r="EI87" i="35"/>
  <c r="EK87" i="35"/>
  <c r="EM87" i="35"/>
  <c r="EO87" i="35"/>
  <c r="EQ87" i="35"/>
  <c r="ES87" i="35"/>
  <c r="EU87" i="35"/>
  <c r="EW87" i="35"/>
  <c r="EY87" i="35"/>
  <c r="FA87" i="35"/>
  <c r="FC87" i="35"/>
  <c r="FE87" i="35"/>
  <c r="FG87" i="35"/>
  <c r="FI87" i="35"/>
  <c r="FK87" i="35"/>
  <c r="FM87" i="35"/>
  <c r="FO87" i="35"/>
  <c r="FQ87" i="35"/>
  <c r="FS87" i="35"/>
  <c r="FU87" i="35"/>
  <c r="FW87" i="35"/>
  <c r="FY87" i="35"/>
  <c r="GA87" i="35"/>
  <c r="GC87" i="35"/>
  <c r="GE87" i="35"/>
  <c r="GG87" i="35"/>
  <c r="GI87" i="35"/>
  <c r="GK87" i="35"/>
  <c r="DZ87" i="35"/>
  <c r="EB87" i="35"/>
  <c r="ED87" i="35"/>
  <c r="EF87" i="35"/>
  <c r="EH87" i="35"/>
  <c r="EJ87" i="35"/>
  <c r="EL87" i="35"/>
  <c r="EN87" i="35"/>
  <c r="EP87" i="35"/>
  <c r="ER87" i="35"/>
  <c r="ET87" i="35"/>
  <c r="EV87" i="35"/>
  <c r="EX87" i="35"/>
  <c r="EZ87" i="35"/>
  <c r="FB87" i="35"/>
  <c r="FD87" i="35"/>
  <c r="FF87" i="35"/>
  <c r="FH87" i="35"/>
  <c r="FJ87" i="35"/>
  <c r="FL87" i="35"/>
  <c r="FN87" i="35"/>
  <c r="FP87" i="35"/>
  <c r="FR87" i="35"/>
  <c r="FT87" i="35"/>
  <c r="FV87" i="35"/>
  <c r="FX87" i="35"/>
  <c r="FZ87" i="35"/>
  <c r="GB87" i="35"/>
  <c r="GD87" i="35"/>
  <c r="GF87" i="35"/>
  <c r="GH87" i="35"/>
  <c r="GJ87" i="35"/>
  <c r="GL87" i="35"/>
  <c r="J140" i="35"/>
  <c r="DZ140" i="35"/>
  <c r="EB140" i="35"/>
  <c r="ED140" i="35"/>
  <c r="EF140" i="35"/>
  <c r="EA140" i="35"/>
  <c r="EC140" i="35"/>
  <c r="EE140" i="35"/>
  <c r="EA127" i="35"/>
  <c r="EC127" i="35"/>
  <c r="EE127" i="35"/>
  <c r="EG127" i="35"/>
  <c r="EI127" i="35"/>
  <c r="EK127" i="35"/>
  <c r="EM127" i="35"/>
  <c r="EO127" i="35"/>
  <c r="EQ127" i="35"/>
  <c r="ES127" i="35"/>
  <c r="EU127" i="35"/>
  <c r="EW127" i="35"/>
  <c r="EY127" i="35"/>
  <c r="FA127" i="35"/>
  <c r="FC127" i="35"/>
  <c r="FE127" i="35"/>
  <c r="FG127" i="35"/>
  <c r="FI127" i="35"/>
  <c r="FK127" i="35"/>
  <c r="FM127" i="35"/>
  <c r="FO127" i="35"/>
  <c r="FQ127" i="35"/>
  <c r="FS127" i="35"/>
  <c r="FU127" i="35"/>
  <c r="FW127" i="35"/>
  <c r="FY127" i="35"/>
  <c r="GA127" i="35"/>
  <c r="GC127" i="35"/>
  <c r="GE127" i="35"/>
  <c r="GG127" i="35"/>
  <c r="GI127" i="35"/>
  <c r="GK127" i="35"/>
  <c r="DZ127" i="35"/>
  <c r="EB127" i="35"/>
  <c r="ED127" i="35"/>
  <c r="EF127" i="35"/>
  <c r="EH127" i="35"/>
  <c r="EJ127" i="35"/>
  <c r="EL127" i="35"/>
  <c r="EN127" i="35"/>
  <c r="EP127" i="35"/>
  <c r="ER127" i="35"/>
  <c r="ET127" i="35"/>
  <c r="EV127" i="35"/>
  <c r="EX127" i="35"/>
  <c r="EZ127" i="35"/>
  <c r="FB127" i="35"/>
  <c r="FD127" i="35"/>
  <c r="FF127" i="35"/>
  <c r="FH127" i="35"/>
  <c r="FJ127" i="35"/>
  <c r="FL127" i="35"/>
  <c r="FN127" i="35"/>
  <c r="FP127" i="35"/>
  <c r="FR127" i="35"/>
  <c r="FT127" i="35"/>
  <c r="FV127" i="35"/>
  <c r="FX127" i="35"/>
  <c r="FZ127" i="35"/>
  <c r="GB127" i="35"/>
  <c r="GD127" i="35"/>
  <c r="GF127" i="35"/>
  <c r="GH127" i="35"/>
  <c r="GJ127" i="35"/>
  <c r="GL127" i="35"/>
  <c r="DZ126" i="35"/>
  <c r="EB126" i="35"/>
  <c r="ED126" i="35"/>
  <c r="EF126" i="35"/>
  <c r="EH126" i="35"/>
  <c r="EJ126" i="35"/>
  <c r="EL126" i="35"/>
  <c r="EN126" i="35"/>
  <c r="EP126" i="35"/>
  <c r="ER126" i="35"/>
  <c r="ET126" i="35"/>
  <c r="EV126" i="35"/>
  <c r="EX126" i="35"/>
  <c r="EZ126" i="35"/>
  <c r="FB126" i="35"/>
  <c r="FD126" i="35"/>
  <c r="FF126" i="35"/>
  <c r="FH126" i="35"/>
  <c r="FJ126" i="35"/>
  <c r="FL126" i="35"/>
  <c r="FN126" i="35"/>
  <c r="FP126" i="35"/>
  <c r="FR126" i="35"/>
  <c r="FT126" i="35"/>
  <c r="FV126" i="35"/>
  <c r="FX126" i="35"/>
  <c r="FZ126" i="35"/>
  <c r="GB126" i="35"/>
  <c r="GD126" i="35"/>
  <c r="GF126" i="35"/>
  <c r="GH126" i="35"/>
  <c r="GJ126" i="35"/>
  <c r="GL126" i="35"/>
  <c r="EA126" i="35"/>
  <c r="EC126" i="35"/>
  <c r="EE126" i="35"/>
  <c r="EG126" i="35"/>
  <c r="EI126" i="35"/>
  <c r="EK126" i="35"/>
  <c r="EM126" i="35"/>
  <c r="EO126" i="35"/>
  <c r="EQ126" i="35"/>
  <c r="ES126" i="35"/>
  <c r="EU126" i="35"/>
  <c r="EW126" i="35"/>
  <c r="EY126" i="35"/>
  <c r="FA126" i="35"/>
  <c r="FC126" i="35"/>
  <c r="FE126" i="35"/>
  <c r="FG126" i="35"/>
  <c r="FI126" i="35"/>
  <c r="FK126" i="35"/>
  <c r="FM126" i="35"/>
  <c r="FO126" i="35"/>
  <c r="FQ126" i="35"/>
  <c r="FS126" i="35"/>
  <c r="FU126" i="35"/>
  <c r="FW126" i="35"/>
  <c r="FY126" i="35"/>
  <c r="GA126" i="35"/>
  <c r="GC126" i="35"/>
  <c r="GE126" i="35"/>
  <c r="GG126" i="35"/>
  <c r="GI126" i="35"/>
  <c r="GK126" i="35"/>
  <c r="EA123" i="35"/>
  <c r="EC123" i="35"/>
  <c r="EE123" i="35"/>
  <c r="EG123" i="35"/>
  <c r="EI123" i="35"/>
  <c r="EK123" i="35"/>
  <c r="EM123" i="35"/>
  <c r="EO123" i="35"/>
  <c r="EQ123" i="35"/>
  <c r="ES123" i="35"/>
  <c r="EU123" i="35"/>
  <c r="EW123" i="35"/>
  <c r="EY123" i="35"/>
  <c r="FA123" i="35"/>
  <c r="FC123" i="35"/>
  <c r="FE123" i="35"/>
  <c r="FG123" i="35"/>
  <c r="FI123" i="35"/>
  <c r="FK123" i="35"/>
  <c r="FM123" i="35"/>
  <c r="FO123" i="35"/>
  <c r="FQ123" i="35"/>
  <c r="FS123" i="35"/>
  <c r="FU123" i="35"/>
  <c r="FW123" i="35"/>
  <c r="FY123" i="35"/>
  <c r="GA123" i="35"/>
  <c r="GC123" i="35"/>
  <c r="GE123" i="35"/>
  <c r="GG123" i="35"/>
  <c r="GI123" i="35"/>
  <c r="GK123" i="35"/>
  <c r="DZ123" i="35"/>
  <c r="EB123" i="35"/>
  <c r="ED123" i="35"/>
  <c r="EF123" i="35"/>
  <c r="EH123" i="35"/>
  <c r="EJ123" i="35"/>
  <c r="EL123" i="35"/>
  <c r="EN123" i="35"/>
  <c r="EP123" i="35"/>
  <c r="ER123" i="35"/>
  <c r="ET123" i="35"/>
  <c r="EV123" i="35"/>
  <c r="EX123" i="35"/>
  <c r="EZ123" i="35"/>
  <c r="FB123" i="35"/>
  <c r="FD123" i="35"/>
  <c r="FF123" i="35"/>
  <c r="FH123" i="35"/>
  <c r="FJ123" i="35"/>
  <c r="FL123" i="35"/>
  <c r="FN123" i="35"/>
  <c r="FP123" i="35"/>
  <c r="FR123" i="35"/>
  <c r="FT123" i="35"/>
  <c r="FV123" i="35"/>
  <c r="FX123" i="35"/>
  <c r="FZ123" i="35"/>
  <c r="GB123" i="35"/>
  <c r="GD123" i="35"/>
  <c r="GF123" i="35"/>
  <c r="GH123" i="35"/>
  <c r="GJ123" i="35"/>
  <c r="GL123" i="35"/>
  <c r="DZ122" i="35"/>
  <c r="EB122" i="35"/>
  <c r="ED122" i="35"/>
  <c r="EF122" i="35"/>
  <c r="EH122" i="35"/>
  <c r="EJ122" i="35"/>
  <c r="EL122" i="35"/>
  <c r="EN122" i="35"/>
  <c r="EP122" i="35"/>
  <c r="ER122" i="35"/>
  <c r="ET122" i="35"/>
  <c r="EV122" i="35"/>
  <c r="EX122" i="35"/>
  <c r="EZ122" i="35"/>
  <c r="FB122" i="35"/>
  <c r="FD122" i="35"/>
  <c r="FF122" i="35"/>
  <c r="FH122" i="35"/>
  <c r="FJ122" i="35"/>
  <c r="FL122" i="35"/>
  <c r="FN122" i="35"/>
  <c r="FP122" i="35"/>
  <c r="FR122" i="35"/>
  <c r="FT122" i="35"/>
  <c r="FV122" i="35"/>
  <c r="FX122" i="35"/>
  <c r="FZ122" i="35"/>
  <c r="GB122" i="35"/>
  <c r="GD122" i="35"/>
  <c r="GF122" i="35"/>
  <c r="GH122" i="35"/>
  <c r="GJ122" i="35"/>
  <c r="GL122" i="35"/>
  <c r="EA122" i="35"/>
  <c r="EC122" i="35"/>
  <c r="EE122" i="35"/>
  <c r="EG122" i="35"/>
  <c r="EI122" i="35"/>
  <c r="EK122" i="35"/>
  <c r="EM122" i="35"/>
  <c r="EO122" i="35"/>
  <c r="EQ122" i="35"/>
  <c r="ES122" i="35"/>
  <c r="EU122" i="35"/>
  <c r="EW122" i="35"/>
  <c r="EY122" i="35"/>
  <c r="FA122" i="35"/>
  <c r="FC122" i="35"/>
  <c r="FE122" i="35"/>
  <c r="FG122" i="35"/>
  <c r="FI122" i="35"/>
  <c r="FK122" i="35"/>
  <c r="FM122" i="35"/>
  <c r="FO122" i="35"/>
  <c r="FQ122" i="35"/>
  <c r="FS122" i="35"/>
  <c r="FU122" i="35"/>
  <c r="FW122" i="35"/>
  <c r="FY122" i="35"/>
  <c r="GA122" i="35"/>
  <c r="GC122" i="35"/>
  <c r="GE122" i="35"/>
  <c r="GG122" i="35"/>
  <c r="GI122" i="35"/>
  <c r="GK122" i="35"/>
  <c r="EA121" i="35"/>
  <c r="EC121" i="35"/>
  <c r="EE121" i="35"/>
  <c r="EG121" i="35"/>
  <c r="EI121" i="35"/>
  <c r="EK121" i="35"/>
  <c r="EM121" i="35"/>
  <c r="EO121" i="35"/>
  <c r="EQ121" i="35"/>
  <c r="ES121" i="35"/>
  <c r="EU121" i="35"/>
  <c r="EW121" i="35"/>
  <c r="EY121" i="35"/>
  <c r="FA121" i="35"/>
  <c r="FC121" i="35"/>
  <c r="FE121" i="35"/>
  <c r="FG121" i="35"/>
  <c r="FI121" i="35"/>
  <c r="FK121" i="35"/>
  <c r="FM121" i="35"/>
  <c r="FO121" i="35"/>
  <c r="FQ121" i="35"/>
  <c r="FS121" i="35"/>
  <c r="FU121" i="35"/>
  <c r="FW121" i="35"/>
  <c r="FY121" i="35"/>
  <c r="GA121" i="35"/>
  <c r="GC121" i="35"/>
  <c r="GE121" i="35"/>
  <c r="GG121" i="35"/>
  <c r="GI121" i="35"/>
  <c r="GK121" i="35"/>
  <c r="DZ121" i="35"/>
  <c r="EB121" i="35"/>
  <c r="ED121" i="35"/>
  <c r="EF121" i="35"/>
  <c r="EH121" i="35"/>
  <c r="EJ121" i="35"/>
  <c r="EL121" i="35"/>
  <c r="EN121" i="35"/>
  <c r="EP121" i="35"/>
  <c r="ER121" i="35"/>
  <c r="ET121" i="35"/>
  <c r="EV121" i="35"/>
  <c r="EX121" i="35"/>
  <c r="EZ121" i="35"/>
  <c r="FB121" i="35"/>
  <c r="FD121" i="35"/>
  <c r="FF121" i="35"/>
  <c r="FH121" i="35"/>
  <c r="FJ121" i="35"/>
  <c r="FL121" i="35"/>
  <c r="FN121" i="35"/>
  <c r="FP121" i="35"/>
  <c r="FR121" i="35"/>
  <c r="FT121" i="35"/>
  <c r="FV121" i="35"/>
  <c r="FX121" i="35"/>
  <c r="FZ121" i="35"/>
  <c r="GB121" i="35"/>
  <c r="GD121" i="35"/>
  <c r="GF121" i="35"/>
  <c r="GH121" i="35"/>
  <c r="GJ121" i="35"/>
  <c r="GL121" i="35"/>
  <c r="DZ120" i="35"/>
  <c r="EB120" i="35"/>
  <c r="ED120" i="35"/>
  <c r="EF120" i="35"/>
  <c r="EH120" i="35"/>
  <c r="EJ120" i="35"/>
  <c r="EL120" i="35"/>
  <c r="EN120" i="35"/>
  <c r="EP120" i="35"/>
  <c r="ER120" i="35"/>
  <c r="ET120" i="35"/>
  <c r="EV120" i="35"/>
  <c r="EX120" i="35"/>
  <c r="EZ120" i="35"/>
  <c r="FB120" i="35"/>
  <c r="FD120" i="35"/>
  <c r="FF120" i="35"/>
  <c r="FH120" i="35"/>
  <c r="FJ120" i="35"/>
  <c r="FL120" i="35"/>
  <c r="FN120" i="35"/>
  <c r="FP120" i="35"/>
  <c r="FR120" i="35"/>
  <c r="FT120" i="35"/>
  <c r="FV120" i="35"/>
  <c r="FX120" i="35"/>
  <c r="FZ120" i="35"/>
  <c r="GB120" i="35"/>
  <c r="GD120" i="35"/>
  <c r="GF120" i="35"/>
  <c r="GH120" i="35"/>
  <c r="GJ120" i="35"/>
  <c r="GL120" i="35"/>
  <c r="EA120" i="35"/>
  <c r="EC120" i="35"/>
  <c r="EE120" i="35"/>
  <c r="EG120" i="35"/>
  <c r="EI120" i="35"/>
  <c r="EK120" i="35"/>
  <c r="EM120" i="35"/>
  <c r="EO120" i="35"/>
  <c r="EQ120" i="35"/>
  <c r="ES120" i="35"/>
  <c r="EU120" i="35"/>
  <c r="EW120" i="35"/>
  <c r="EY120" i="35"/>
  <c r="FA120" i="35"/>
  <c r="FC120" i="35"/>
  <c r="FE120" i="35"/>
  <c r="FG120" i="35"/>
  <c r="FI120" i="35"/>
  <c r="FK120" i="35"/>
  <c r="FM120" i="35"/>
  <c r="FO120" i="35"/>
  <c r="FQ120" i="35"/>
  <c r="FS120" i="35"/>
  <c r="FU120" i="35"/>
  <c r="FW120" i="35"/>
  <c r="FY120" i="35"/>
  <c r="GA120" i="35"/>
  <c r="GC120" i="35"/>
  <c r="GE120" i="35"/>
  <c r="GG120" i="35"/>
  <c r="GI120" i="35"/>
  <c r="GK120" i="35"/>
  <c r="EA119" i="35"/>
  <c r="EC119" i="35"/>
  <c r="EE119" i="35"/>
  <c r="EG119" i="35"/>
  <c r="EI119" i="35"/>
  <c r="EK119" i="35"/>
  <c r="EM119" i="35"/>
  <c r="EO119" i="35"/>
  <c r="EQ119" i="35"/>
  <c r="ES119" i="35"/>
  <c r="EU119" i="35"/>
  <c r="EW119" i="35"/>
  <c r="EY119" i="35"/>
  <c r="FA119" i="35"/>
  <c r="FC119" i="35"/>
  <c r="FE119" i="35"/>
  <c r="FG119" i="35"/>
  <c r="FI119" i="35"/>
  <c r="FK119" i="35"/>
  <c r="FM119" i="35"/>
  <c r="FO119" i="35"/>
  <c r="FQ119" i="35"/>
  <c r="FS119" i="35"/>
  <c r="FU119" i="35"/>
  <c r="FW119" i="35"/>
  <c r="FY119" i="35"/>
  <c r="GA119" i="35"/>
  <c r="GC119" i="35"/>
  <c r="GE119" i="35"/>
  <c r="GG119" i="35"/>
  <c r="GI119" i="35"/>
  <c r="GK119" i="35"/>
  <c r="DZ119" i="35"/>
  <c r="EB119" i="35"/>
  <c r="ED119" i="35"/>
  <c r="EF119" i="35"/>
  <c r="EH119" i="35"/>
  <c r="EJ119" i="35"/>
  <c r="EL119" i="35"/>
  <c r="EN119" i="35"/>
  <c r="EP119" i="35"/>
  <c r="ER119" i="35"/>
  <c r="ET119" i="35"/>
  <c r="EV119" i="35"/>
  <c r="EX119" i="35"/>
  <c r="EZ119" i="35"/>
  <c r="FB119" i="35"/>
  <c r="FD119" i="35"/>
  <c r="FF119" i="35"/>
  <c r="FH119" i="35"/>
  <c r="FJ119" i="35"/>
  <c r="FL119" i="35"/>
  <c r="FN119" i="35"/>
  <c r="FP119" i="35"/>
  <c r="FR119" i="35"/>
  <c r="FT119" i="35"/>
  <c r="FV119" i="35"/>
  <c r="FX119" i="35"/>
  <c r="FZ119" i="35"/>
  <c r="GB119" i="35"/>
  <c r="GD119" i="35"/>
  <c r="GF119" i="35"/>
  <c r="GH119" i="35"/>
  <c r="GJ119" i="35"/>
  <c r="GL119" i="35"/>
  <c r="DZ114" i="35"/>
  <c r="EB114" i="35"/>
  <c r="ED114" i="35"/>
  <c r="EF114" i="35"/>
  <c r="EH114" i="35"/>
  <c r="EJ114" i="35"/>
  <c r="EL114" i="35"/>
  <c r="EN114" i="35"/>
  <c r="EP114" i="35"/>
  <c r="ER114" i="35"/>
  <c r="ET114" i="35"/>
  <c r="EV114" i="35"/>
  <c r="EX114" i="35"/>
  <c r="EZ114" i="35"/>
  <c r="FB114" i="35"/>
  <c r="FD114" i="35"/>
  <c r="FF114" i="35"/>
  <c r="FH114" i="35"/>
  <c r="FJ114" i="35"/>
  <c r="FL114" i="35"/>
  <c r="FN114" i="35"/>
  <c r="FP114" i="35"/>
  <c r="FR114" i="35"/>
  <c r="FT114" i="35"/>
  <c r="FV114" i="35"/>
  <c r="FX114" i="35"/>
  <c r="FZ114" i="35"/>
  <c r="GB114" i="35"/>
  <c r="GD114" i="35"/>
  <c r="GF114" i="35"/>
  <c r="GH114" i="35"/>
  <c r="GJ114" i="35"/>
  <c r="GL114" i="35"/>
  <c r="EA114" i="35"/>
  <c r="EC114" i="35"/>
  <c r="EE114" i="35"/>
  <c r="EG114" i="35"/>
  <c r="EI114" i="35"/>
  <c r="EK114" i="35"/>
  <c r="EM114" i="35"/>
  <c r="EO114" i="35"/>
  <c r="EQ114" i="35"/>
  <c r="ES114" i="35"/>
  <c r="EU114" i="35"/>
  <c r="EW114" i="35"/>
  <c r="EY114" i="35"/>
  <c r="FA114" i="35"/>
  <c r="FC114" i="35"/>
  <c r="FE114" i="35"/>
  <c r="FG114" i="35"/>
  <c r="FI114" i="35"/>
  <c r="FK114" i="35"/>
  <c r="FM114" i="35"/>
  <c r="FO114" i="35"/>
  <c r="FQ114" i="35"/>
  <c r="FS114" i="35"/>
  <c r="FU114" i="35"/>
  <c r="FW114" i="35"/>
  <c r="FY114" i="35"/>
  <c r="GA114" i="35"/>
  <c r="GC114" i="35"/>
  <c r="GE114" i="35"/>
  <c r="GG114" i="35"/>
  <c r="GI114" i="35"/>
  <c r="GK114" i="35"/>
  <c r="EA113" i="35"/>
  <c r="EC113" i="35"/>
  <c r="EE113" i="35"/>
  <c r="EG113" i="35"/>
  <c r="EI113" i="35"/>
  <c r="EK113" i="35"/>
  <c r="EM113" i="35"/>
  <c r="EO113" i="35"/>
  <c r="EQ113" i="35"/>
  <c r="ES113" i="35"/>
  <c r="EU113" i="35"/>
  <c r="EW113" i="35"/>
  <c r="EY113" i="35"/>
  <c r="FA113" i="35"/>
  <c r="FC113" i="35"/>
  <c r="FE113" i="35"/>
  <c r="FG113" i="35"/>
  <c r="FI113" i="35"/>
  <c r="FK113" i="35"/>
  <c r="FM113" i="35"/>
  <c r="FO113" i="35"/>
  <c r="FQ113" i="35"/>
  <c r="FS113" i="35"/>
  <c r="FU113" i="35"/>
  <c r="FW113" i="35"/>
  <c r="FY113" i="35"/>
  <c r="GA113" i="35"/>
  <c r="GC113" i="35"/>
  <c r="GE113" i="35"/>
  <c r="GG113" i="35"/>
  <c r="GI113" i="35"/>
  <c r="GK113" i="35"/>
  <c r="DZ113" i="35"/>
  <c r="EB113" i="35"/>
  <c r="ED113" i="35"/>
  <c r="EF113" i="35"/>
  <c r="EH113" i="35"/>
  <c r="EJ113" i="35"/>
  <c r="EL113" i="35"/>
  <c r="EN113" i="35"/>
  <c r="EP113" i="35"/>
  <c r="ER113" i="35"/>
  <c r="ET113" i="35"/>
  <c r="EV113" i="35"/>
  <c r="EX113" i="35"/>
  <c r="EZ113" i="35"/>
  <c r="FB113" i="35"/>
  <c r="FD113" i="35"/>
  <c r="FF113" i="35"/>
  <c r="FH113" i="35"/>
  <c r="FJ113" i="35"/>
  <c r="FL113" i="35"/>
  <c r="FN113" i="35"/>
  <c r="FP113" i="35"/>
  <c r="FR113" i="35"/>
  <c r="FT113" i="35"/>
  <c r="FV113" i="35"/>
  <c r="FX113" i="35"/>
  <c r="FZ113" i="35"/>
  <c r="GB113" i="35"/>
  <c r="GD113" i="35"/>
  <c r="GF113" i="35"/>
  <c r="GH113" i="35"/>
  <c r="GJ113" i="35"/>
  <c r="GL113" i="35"/>
  <c r="EA111" i="35"/>
  <c r="EC111" i="35"/>
  <c r="EE111" i="35"/>
  <c r="EG111" i="35"/>
  <c r="EI111" i="35"/>
  <c r="EK111" i="35"/>
  <c r="EM111" i="35"/>
  <c r="EO111" i="35"/>
  <c r="EQ111" i="35"/>
  <c r="ES111" i="35"/>
  <c r="EU111" i="35"/>
  <c r="EW111" i="35"/>
  <c r="EY111" i="35"/>
  <c r="FA111" i="35"/>
  <c r="FC111" i="35"/>
  <c r="FE111" i="35"/>
  <c r="FG111" i="35"/>
  <c r="FI111" i="35"/>
  <c r="FK111" i="35"/>
  <c r="FM111" i="35"/>
  <c r="FO111" i="35"/>
  <c r="FQ111" i="35"/>
  <c r="FS111" i="35"/>
  <c r="FU111" i="35"/>
  <c r="FW111" i="35"/>
  <c r="FY111" i="35"/>
  <c r="GA111" i="35"/>
  <c r="GC111" i="35"/>
  <c r="GE111" i="35"/>
  <c r="GG111" i="35"/>
  <c r="GI111" i="35"/>
  <c r="GK111" i="35"/>
  <c r="DZ111" i="35"/>
  <c r="EB111" i="35"/>
  <c r="ED111" i="35"/>
  <c r="EF111" i="35"/>
  <c r="EH111" i="35"/>
  <c r="EJ111" i="35"/>
  <c r="EL111" i="35"/>
  <c r="EN111" i="35"/>
  <c r="EP111" i="35"/>
  <c r="ER111" i="35"/>
  <c r="ET111" i="35"/>
  <c r="EV111" i="35"/>
  <c r="EX111" i="35"/>
  <c r="EZ111" i="35"/>
  <c r="FB111" i="35"/>
  <c r="FD111" i="35"/>
  <c r="FF111" i="35"/>
  <c r="FH111" i="35"/>
  <c r="FJ111" i="35"/>
  <c r="FL111" i="35"/>
  <c r="FN111" i="35"/>
  <c r="FP111" i="35"/>
  <c r="FR111" i="35"/>
  <c r="FT111" i="35"/>
  <c r="FV111" i="35"/>
  <c r="FX111" i="35"/>
  <c r="FZ111" i="35"/>
  <c r="GB111" i="35"/>
  <c r="GD111" i="35"/>
  <c r="GF111" i="35"/>
  <c r="GH111" i="35"/>
  <c r="GJ111" i="35"/>
  <c r="GL111" i="35"/>
  <c r="DZ110" i="35"/>
  <c r="EB110" i="35"/>
  <c r="ED110" i="35"/>
  <c r="EF110" i="35"/>
  <c r="EH110" i="35"/>
  <c r="EJ110" i="35"/>
  <c r="EL110" i="35"/>
  <c r="EN110" i="35"/>
  <c r="EP110" i="35"/>
  <c r="ER110" i="35"/>
  <c r="ET110" i="35"/>
  <c r="EV110" i="35"/>
  <c r="EX110" i="35"/>
  <c r="EZ110" i="35"/>
  <c r="FB110" i="35"/>
  <c r="FD110" i="35"/>
  <c r="FF110" i="35"/>
  <c r="FH110" i="35"/>
  <c r="FJ110" i="35"/>
  <c r="FL110" i="35"/>
  <c r="FN110" i="35"/>
  <c r="FP110" i="35"/>
  <c r="FR110" i="35"/>
  <c r="FT110" i="35"/>
  <c r="FV110" i="35"/>
  <c r="FX110" i="35"/>
  <c r="FZ110" i="35"/>
  <c r="GB110" i="35"/>
  <c r="GD110" i="35"/>
  <c r="GF110" i="35"/>
  <c r="GH110" i="35"/>
  <c r="GJ110" i="35"/>
  <c r="GL110" i="35"/>
  <c r="EA110" i="35"/>
  <c r="EC110" i="35"/>
  <c r="EE110" i="35"/>
  <c r="EG110" i="35"/>
  <c r="EI110" i="35"/>
  <c r="EK110" i="35"/>
  <c r="EM110" i="35"/>
  <c r="EO110" i="35"/>
  <c r="EQ110" i="35"/>
  <c r="ES110" i="35"/>
  <c r="EU110" i="35"/>
  <c r="EW110" i="35"/>
  <c r="EY110" i="35"/>
  <c r="FA110" i="35"/>
  <c r="FC110" i="35"/>
  <c r="FE110" i="35"/>
  <c r="FG110" i="35"/>
  <c r="FI110" i="35"/>
  <c r="FK110" i="35"/>
  <c r="FM110" i="35"/>
  <c r="FO110" i="35"/>
  <c r="FQ110" i="35"/>
  <c r="FS110" i="35"/>
  <c r="FU110" i="35"/>
  <c r="FW110" i="35"/>
  <c r="FY110" i="35"/>
  <c r="GA110" i="35"/>
  <c r="GC110" i="35"/>
  <c r="GE110" i="35"/>
  <c r="GG110" i="35"/>
  <c r="GI110" i="35"/>
  <c r="GK110" i="35"/>
  <c r="EA109" i="35"/>
  <c r="EC109" i="35"/>
  <c r="EE109" i="35"/>
  <c r="EG109" i="35"/>
  <c r="EI109" i="35"/>
  <c r="EK109" i="35"/>
  <c r="EM109" i="35"/>
  <c r="EO109" i="35"/>
  <c r="EQ109" i="35"/>
  <c r="ES109" i="35"/>
  <c r="EU109" i="35"/>
  <c r="EW109" i="35"/>
  <c r="EY109" i="35"/>
  <c r="FA109" i="35"/>
  <c r="FC109" i="35"/>
  <c r="FE109" i="35"/>
  <c r="FG109" i="35"/>
  <c r="FI109" i="35"/>
  <c r="FK109" i="35"/>
  <c r="FM109" i="35"/>
  <c r="FO109" i="35"/>
  <c r="FQ109" i="35"/>
  <c r="FS109" i="35"/>
  <c r="FU109" i="35"/>
  <c r="FW109" i="35"/>
  <c r="FY109" i="35"/>
  <c r="GA109" i="35"/>
  <c r="GC109" i="35"/>
  <c r="GE109" i="35"/>
  <c r="GG109" i="35"/>
  <c r="GI109" i="35"/>
  <c r="GK109" i="35"/>
  <c r="DZ109" i="35"/>
  <c r="EB109" i="35"/>
  <c r="ED109" i="35"/>
  <c r="EF109" i="35"/>
  <c r="EH109" i="35"/>
  <c r="EJ109" i="35"/>
  <c r="EL109" i="35"/>
  <c r="EN109" i="35"/>
  <c r="EP109" i="35"/>
  <c r="ER109" i="35"/>
  <c r="ET109" i="35"/>
  <c r="EV109" i="35"/>
  <c r="EX109" i="35"/>
  <c r="EZ109" i="35"/>
  <c r="FB109" i="35"/>
  <c r="FD109" i="35"/>
  <c r="FF109" i="35"/>
  <c r="FH109" i="35"/>
  <c r="FJ109" i="35"/>
  <c r="FL109" i="35"/>
  <c r="FN109" i="35"/>
  <c r="FP109" i="35"/>
  <c r="FR109" i="35"/>
  <c r="FT109" i="35"/>
  <c r="FV109" i="35"/>
  <c r="FX109" i="35"/>
  <c r="FZ109" i="35"/>
  <c r="GB109" i="35"/>
  <c r="GD109" i="35"/>
  <c r="GF109" i="35"/>
  <c r="GH109" i="35"/>
  <c r="GJ109" i="35"/>
  <c r="GL109" i="35"/>
  <c r="DZ108" i="35"/>
  <c r="EB108" i="35"/>
  <c r="ED108" i="35"/>
  <c r="EF108" i="35"/>
  <c r="EH108" i="35"/>
  <c r="EJ108" i="35"/>
  <c r="EL108" i="35"/>
  <c r="EN108" i="35"/>
  <c r="EP108" i="35"/>
  <c r="ER108" i="35"/>
  <c r="ET108" i="35"/>
  <c r="EV108" i="35"/>
  <c r="EX108" i="35"/>
  <c r="EZ108" i="35"/>
  <c r="FB108" i="35"/>
  <c r="FD108" i="35"/>
  <c r="FF108" i="35"/>
  <c r="FH108" i="35"/>
  <c r="FJ108" i="35"/>
  <c r="FL108" i="35"/>
  <c r="FN108" i="35"/>
  <c r="FP108" i="35"/>
  <c r="FR108" i="35"/>
  <c r="FT108" i="35"/>
  <c r="FV108" i="35"/>
  <c r="FX108" i="35"/>
  <c r="FZ108" i="35"/>
  <c r="GB108" i="35"/>
  <c r="GD108" i="35"/>
  <c r="GF108" i="35"/>
  <c r="GH108" i="35"/>
  <c r="GJ108" i="35"/>
  <c r="GL108" i="35"/>
  <c r="EA108" i="35"/>
  <c r="EC108" i="35"/>
  <c r="EE108" i="35"/>
  <c r="EG108" i="35"/>
  <c r="EI108" i="35"/>
  <c r="EK108" i="35"/>
  <c r="EM108" i="35"/>
  <c r="EO108" i="35"/>
  <c r="EQ108" i="35"/>
  <c r="ES108" i="35"/>
  <c r="EU108" i="35"/>
  <c r="EW108" i="35"/>
  <c r="EY108" i="35"/>
  <c r="FA108" i="35"/>
  <c r="FC108" i="35"/>
  <c r="FE108" i="35"/>
  <c r="FG108" i="35"/>
  <c r="FI108" i="35"/>
  <c r="FK108" i="35"/>
  <c r="FM108" i="35"/>
  <c r="FO108" i="35"/>
  <c r="FQ108" i="35"/>
  <c r="FS108" i="35"/>
  <c r="FU108" i="35"/>
  <c r="FW108" i="35"/>
  <c r="FY108" i="35"/>
  <c r="GA108" i="35"/>
  <c r="GC108" i="35"/>
  <c r="GE108" i="35"/>
  <c r="GG108" i="35"/>
  <c r="GI108" i="35"/>
  <c r="GK108" i="35"/>
  <c r="EA107" i="35"/>
  <c r="EC107" i="35"/>
  <c r="EE107" i="35"/>
  <c r="EG107" i="35"/>
  <c r="EI107" i="35"/>
  <c r="EK107" i="35"/>
  <c r="EM107" i="35"/>
  <c r="EO107" i="35"/>
  <c r="EQ107" i="35"/>
  <c r="ES107" i="35"/>
  <c r="EU107" i="35"/>
  <c r="EW107" i="35"/>
  <c r="EY107" i="35"/>
  <c r="FA107" i="35"/>
  <c r="FC107" i="35"/>
  <c r="FE107" i="35"/>
  <c r="FG107" i="35"/>
  <c r="FI107" i="35"/>
  <c r="FK107" i="35"/>
  <c r="FM107" i="35"/>
  <c r="FO107" i="35"/>
  <c r="FQ107" i="35"/>
  <c r="FS107" i="35"/>
  <c r="FU107" i="35"/>
  <c r="FW107" i="35"/>
  <c r="FY107" i="35"/>
  <c r="GA107" i="35"/>
  <c r="GC107" i="35"/>
  <c r="GE107" i="35"/>
  <c r="GG107" i="35"/>
  <c r="GI107" i="35"/>
  <c r="GK107" i="35"/>
  <c r="DZ107" i="35"/>
  <c r="EB107" i="35"/>
  <c r="ED107" i="35"/>
  <c r="EF107" i="35"/>
  <c r="EH107" i="35"/>
  <c r="EJ107" i="35"/>
  <c r="EL107" i="35"/>
  <c r="EN107" i="35"/>
  <c r="EP107" i="35"/>
  <c r="ER107" i="35"/>
  <c r="ET107" i="35"/>
  <c r="EV107" i="35"/>
  <c r="EX107" i="35"/>
  <c r="EZ107" i="35"/>
  <c r="FB107" i="35"/>
  <c r="FD107" i="35"/>
  <c r="FF107" i="35"/>
  <c r="FH107" i="35"/>
  <c r="FJ107" i="35"/>
  <c r="FL107" i="35"/>
  <c r="FN107" i="35"/>
  <c r="FP107" i="35"/>
  <c r="FR107" i="35"/>
  <c r="FT107" i="35"/>
  <c r="FV107" i="35"/>
  <c r="FX107" i="35"/>
  <c r="FZ107" i="35"/>
  <c r="GB107" i="35"/>
  <c r="GD107" i="35"/>
  <c r="GF107" i="35"/>
  <c r="GH107" i="35"/>
  <c r="GJ107" i="35"/>
  <c r="GL107" i="35"/>
  <c r="J105" i="35"/>
  <c r="EA105" i="35"/>
  <c r="EC105" i="35"/>
  <c r="EE105" i="35"/>
  <c r="EG105" i="35"/>
  <c r="EI105" i="35"/>
  <c r="EK105" i="35"/>
  <c r="EM105" i="35"/>
  <c r="EO105" i="35"/>
  <c r="EQ105" i="35"/>
  <c r="ES105" i="35"/>
  <c r="EU105" i="35"/>
  <c r="EW105" i="35"/>
  <c r="EY105" i="35"/>
  <c r="FA105" i="35"/>
  <c r="FC105" i="35"/>
  <c r="FE105" i="35"/>
  <c r="FG105" i="35"/>
  <c r="FI105" i="35"/>
  <c r="FK105" i="35"/>
  <c r="FM105" i="35"/>
  <c r="FO105" i="35"/>
  <c r="FQ105" i="35"/>
  <c r="FS105" i="35"/>
  <c r="FU105" i="35"/>
  <c r="FW105" i="35"/>
  <c r="FY105" i="35"/>
  <c r="GA105" i="35"/>
  <c r="GC105" i="35"/>
  <c r="GE105" i="35"/>
  <c r="GG105" i="35"/>
  <c r="GI105" i="35"/>
  <c r="GK105" i="35"/>
  <c r="DZ105" i="35"/>
  <c r="EB105" i="35"/>
  <c r="ED105" i="35"/>
  <c r="EF105" i="35"/>
  <c r="EH105" i="35"/>
  <c r="EJ105" i="35"/>
  <c r="EL105" i="35"/>
  <c r="EN105" i="35"/>
  <c r="EP105" i="35"/>
  <c r="ER105" i="35"/>
  <c r="ET105" i="35"/>
  <c r="EV105" i="35"/>
  <c r="EX105" i="35"/>
  <c r="EZ105" i="35"/>
  <c r="FB105" i="35"/>
  <c r="FD105" i="35"/>
  <c r="FF105" i="35"/>
  <c r="FH105" i="35"/>
  <c r="FJ105" i="35"/>
  <c r="FL105" i="35"/>
  <c r="FN105" i="35"/>
  <c r="FP105" i="35"/>
  <c r="FR105" i="35"/>
  <c r="FT105" i="35"/>
  <c r="FV105" i="35"/>
  <c r="FX105" i="35"/>
  <c r="FZ105" i="35"/>
  <c r="GB105" i="35"/>
  <c r="GD105" i="35"/>
  <c r="GF105" i="35"/>
  <c r="GH105" i="35"/>
  <c r="GJ105" i="35"/>
  <c r="GL105" i="35"/>
  <c r="EA103" i="35"/>
  <c r="EC103" i="35"/>
  <c r="EE103" i="35"/>
  <c r="EG103" i="35"/>
  <c r="EI103" i="35"/>
  <c r="EK103" i="35"/>
  <c r="EM103" i="35"/>
  <c r="EO103" i="35"/>
  <c r="EQ103" i="35"/>
  <c r="ES103" i="35"/>
  <c r="EU103" i="35"/>
  <c r="EW103" i="35"/>
  <c r="EY103" i="35"/>
  <c r="FA103" i="35"/>
  <c r="FC103" i="35"/>
  <c r="FE103" i="35"/>
  <c r="FG103" i="35"/>
  <c r="FI103" i="35"/>
  <c r="FK103" i="35"/>
  <c r="FM103" i="35"/>
  <c r="FO103" i="35"/>
  <c r="FQ103" i="35"/>
  <c r="FS103" i="35"/>
  <c r="FU103" i="35"/>
  <c r="FW103" i="35"/>
  <c r="FY103" i="35"/>
  <c r="GA103" i="35"/>
  <c r="GC103" i="35"/>
  <c r="GE103" i="35"/>
  <c r="GG103" i="35"/>
  <c r="GI103" i="35"/>
  <c r="GK103" i="35"/>
  <c r="DZ103" i="35"/>
  <c r="EB103" i="35"/>
  <c r="ED103" i="35"/>
  <c r="EF103" i="35"/>
  <c r="EH103" i="35"/>
  <c r="EJ103" i="35"/>
  <c r="EL103" i="35"/>
  <c r="EN103" i="35"/>
  <c r="EP103" i="35"/>
  <c r="ER103" i="35"/>
  <c r="ET103" i="35"/>
  <c r="EV103" i="35"/>
  <c r="EX103" i="35"/>
  <c r="EZ103" i="35"/>
  <c r="FB103" i="35"/>
  <c r="FD103" i="35"/>
  <c r="FF103" i="35"/>
  <c r="FH103" i="35"/>
  <c r="FJ103" i="35"/>
  <c r="FL103" i="35"/>
  <c r="FN103" i="35"/>
  <c r="FP103" i="35"/>
  <c r="FR103" i="35"/>
  <c r="FT103" i="35"/>
  <c r="FV103" i="35"/>
  <c r="FX103" i="35"/>
  <c r="FZ103" i="35"/>
  <c r="GB103" i="35"/>
  <c r="GD103" i="35"/>
  <c r="GF103" i="35"/>
  <c r="GH103" i="35"/>
  <c r="GJ103" i="35"/>
  <c r="GL103" i="35"/>
  <c r="DZ102" i="35"/>
  <c r="EB102" i="35"/>
  <c r="ED102" i="35"/>
  <c r="EF102" i="35"/>
  <c r="EH102" i="35"/>
  <c r="EJ102" i="35"/>
  <c r="EL102" i="35"/>
  <c r="EN102" i="35"/>
  <c r="EP102" i="35"/>
  <c r="ER102" i="35"/>
  <c r="ET102" i="35"/>
  <c r="EV102" i="35"/>
  <c r="EX102" i="35"/>
  <c r="EZ102" i="35"/>
  <c r="FB102" i="35"/>
  <c r="FD102" i="35"/>
  <c r="FF102" i="35"/>
  <c r="FH102" i="35"/>
  <c r="FJ102" i="35"/>
  <c r="FL102" i="35"/>
  <c r="FN102" i="35"/>
  <c r="FP102" i="35"/>
  <c r="FR102" i="35"/>
  <c r="FT102" i="35"/>
  <c r="FV102" i="35"/>
  <c r="FX102" i="35"/>
  <c r="FZ102" i="35"/>
  <c r="GB102" i="35"/>
  <c r="GD102" i="35"/>
  <c r="GF102" i="35"/>
  <c r="GH102" i="35"/>
  <c r="GJ102" i="35"/>
  <c r="GL102" i="35"/>
  <c r="EA102" i="35"/>
  <c r="EC102" i="35"/>
  <c r="EE102" i="35"/>
  <c r="EG102" i="35"/>
  <c r="EI102" i="35"/>
  <c r="EK102" i="35"/>
  <c r="EM102" i="35"/>
  <c r="EO102" i="35"/>
  <c r="EQ102" i="35"/>
  <c r="ES102" i="35"/>
  <c r="EU102" i="35"/>
  <c r="EW102" i="35"/>
  <c r="EY102" i="35"/>
  <c r="FA102" i="35"/>
  <c r="FC102" i="35"/>
  <c r="FE102" i="35"/>
  <c r="FG102" i="35"/>
  <c r="FI102" i="35"/>
  <c r="FK102" i="35"/>
  <c r="FM102" i="35"/>
  <c r="FO102" i="35"/>
  <c r="FQ102" i="35"/>
  <c r="FS102" i="35"/>
  <c r="FU102" i="35"/>
  <c r="FW102" i="35"/>
  <c r="FY102" i="35"/>
  <c r="GA102" i="35"/>
  <c r="GC102" i="35"/>
  <c r="GE102" i="35"/>
  <c r="GG102" i="35"/>
  <c r="GI102" i="35"/>
  <c r="GK102" i="35"/>
  <c r="EA101" i="35"/>
  <c r="EC101" i="35"/>
  <c r="EE101" i="35"/>
  <c r="EG101" i="35"/>
  <c r="EI101" i="35"/>
  <c r="EK101" i="35"/>
  <c r="EM101" i="35"/>
  <c r="EO101" i="35"/>
  <c r="EQ101" i="35"/>
  <c r="ES101" i="35"/>
  <c r="EU101" i="35"/>
  <c r="EW101" i="35"/>
  <c r="EY101" i="35"/>
  <c r="FA101" i="35"/>
  <c r="FC101" i="35"/>
  <c r="FE101" i="35"/>
  <c r="FG101" i="35"/>
  <c r="FI101" i="35"/>
  <c r="FK101" i="35"/>
  <c r="FM101" i="35"/>
  <c r="FO101" i="35"/>
  <c r="FQ101" i="35"/>
  <c r="FS101" i="35"/>
  <c r="FU101" i="35"/>
  <c r="FW101" i="35"/>
  <c r="FY101" i="35"/>
  <c r="GA101" i="35"/>
  <c r="GC101" i="35"/>
  <c r="GE101" i="35"/>
  <c r="GG101" i="35"/>
  <c r="GI101" i="35"/>
  <c r="GK101" i="35"/>
  <c r="DZ101" i="35"/>
  <c r="EB101" i="35"/>
  <c r="ED101" i="35"/>
  <c r="EF101" i="35"/>
  <c r="EH101" i="35"/>
  <c r="EJ101" i="35"/>
  <c r="EL101" i="35"/>
  <c r="EN101" i="35"/>
  <c r="EP101" i="35"/>
  <c r="ER101" i="35"/>
  <c r="ET101" i="35"/>
  <c r="EV101" i="35"/>
  <c r="EX101" i="35"/>
  <c r="EZ101" i="35"/>
  <c r="FB101" i="35"/>
  <c r="FD101" i="35"/>
  <c r="FF101" i="35"/>
  <c r="FH101" i="35"/>
  <c r="FJ101" i="35"/>
  <c r="FL101" i="35"/>
  <c r="FN101" i="35"/>
  <c r="FP101" i="35"/>
  <c r="FR101" i="35"/>
  <c r="FT101" i="35"/>
  <c r="FV101" i="35"/>
  <c r="FX101" i="35"/>
  <c r="FZ101" i="35"/>
  <c r="GB101" i="35"/>
  <c r="GD101" i="35"/>
  <c r="GF101" i="35"/>
  <c r="GH101" i="35"/>
  <c r="GJ101" i="35"/>
  <c r="GL101" i="35"/>
  <c r="DZ96" i="35"/>
  <c r="EB96" i="35"/>
  <c r="ED96" i="35"/>
  <c r="EF96" i="35"/>
  <c r="EH96" i="35"/>
  <c r="EJ96" i="35"/>
  <c r="EL96" i="35"/>
  <c r="EN96" i="35"/>
  <c r="EP96" i="35"/>
  <c r="ER96" i="35"/>
  <c r="ET96" i="35"/>
  <c r="EV96" i="35"/>
  <c r="EX96" i="35"/>
  <c r="EZ96" i="35"/>
  <c r="FB96" i="35"/>
  <c r="FD96" i="35"/>
  <c r="FF96" i="35"/>
  <c r="FH96" i="35"/>
  <c r="FJ96" i="35"/>
  <c r="FL96" i="35"/>
  <c r="FN96" i="35"/>
  <c r="FP96" i="35"/>
  <c r="FR96" i="35"/>
  <c r="FT96" i="35"/>
  <c r="FV96" i="35"/>
  <c r="FX96" i="35"/>
  <c r="FZ96" i="35"/>
  <c r="GB96" i="35"/>
  <c r="GD96" i="35"/>
  <c r="GF96" i="35"/>
  <c r="GH96" i="35"/>
  <c r="GJ96" i="35"/>
  <c r="GL96" i="35"/>
  <c r="EA96" i="35"/>
  <c r="EC96" i="35"/>
  <c r="EE96" i="35"/>
  <c r="EG96" i="35"/>
  <c r="EI96" i="35"/>
  <c r="EK96" i="35"/>
  <c r="EM96" i="35"/>
  <c r="EO96" i="35"/>
  <c r="EQ96" i="35"/>
  <c r="ES96" i="35"/>
  <c r="EU96" i="35"/>
  <c r="EW96" i="35"/>
  <c r="EY96" i="35"/>
  <c r="FA96" i="35"/>
  <c r="FC96" i="35"/>
  <c r="FE96" i="35"/>
  <c r="FG96" i="35"/>
  <c r="FI96" i="35"/>
  <c r="FK96" i="35"/>
  <c r="FM96" i="35"/>
  <c r="FO96" i="35"/>
  <c r="FQ96" i="35"/>
  <c r="FS96" i="35"/>
  <c r="FU96" i="35"/>
  <c r="FW96" i="35"/>
  <c r="FY96" i="35"/>
  <c r="GA96" i="35"/>
  <c r="GC96" i="35"/>
  <c r="GE96" i="35"/>
  <c r="GG96" i="35"/>
  <c r="GI96" i="35"/>
  <c r="GK96" i="35"/>
  <c r="J94" i="35"/>
  <c r="DZ94" i="35"/>
  <c r="EB94" i="35"/>
  <c r="ED94" i="35"/>
  <c r="EF94" i="35"/>
  <c r="EH94" i="35"/>
  <c r="EJ94" i="35"/>
  <c r="EL94" i="35"/>
  <c r="EN94" i="35"/>
  <c r="EP94" i="35"/>
  <c r="ER94" i="35"/>
  <c r="ET94" i="35"/>
  <c r="EV94" i="35"/>
  <c r="EX94" i="35"/>
  <c r="EZ94" i="35"/>
  <c r="FB94" i="35"/>
  <c r="FD94" i="35"/>
  <c r="FF94" i="35"/>
  <c r="FH94" i="35"/>
  <c r="FJ94" i="35"/>
  <c r="FL94" i="35"/>
  <c r="FN94" i="35"/>
  <c r="FP94" i="35"/>
  <c r="FR94" i="35"/>
  <c r="FT94" i="35"/>
  <c r="FV94" i="35"/>
  <c r="FX94" i="35"/>
  <c r="FZ94" i="35"/>
  <c r="GB94" i="35"/>
  <c r="GD94" i="35"/>
  <c r="GF94" i="35"/>
  <c r="GH94" i="35"/>
  <c r="GJ94" i="35"/>
  <c r="GL94" i="35"/>
  <c r="EA94" i="35"/>
  <c r="EC94" i="35"/>
  <c r="EE94" i="35"/>
  <c r="EG94" i="35"/>
  <c r="EI94" i="35"/>
  <c r="EK94" i="35"/>
  <c r="EM94" i="35"/>
  <c r="EO94" i="35"/>
  <c r="EQ94" i="35"/>
  <c r="ES94" i="35"/>
  <c r="EU94" i="35"/>
  <c r="EW94" i="35"/>
  <c r="EY94" i="35"/>
  <c r="FA94" i="35"/>
  <c r="FC94" i="35"/>
  <c r="FE94" i="35"/>
  <c r="FG94" i="35"/>
  <c r="FI94" i="35"/>
  <c r="FK94" i="35"/>
  <c r="FM94" i="35"/>
  <c r="FO94" i="35"/>
  <c r="FQ94" i="35"/>
  <c r="FS94" i="35"/>
  <c r="FU94" i="35"/>
  <c r="FW94" i="35"/>
  <c r="FY94" i="35"/>
  <c r="GA94" i="35"/>
  <c r="GC94" i="35"/>
  <c r="GE94" i="35"/>
  <c r="GG94" i="35"/>
  <c r="GI94" i="35"/>
  <c r="GK94" i="35"/>
  <c r="EA93" i="35"/>
  <c r="EC93" i="35"/>
  <c r="EE93" i="35"/>
  <c r="EG93" i="35"/>
  <c r="EI93" i="35"/>
  <c r="EK93" i="35"/>
  <c r="EM93" i="35"/>
  <c r="EO93" i="35"/>
  <c r="EQ93" i="35"/>
  <c r="ES93" i="35"/>
  <c r="EU93" i="35"/>
  <c r="EW93" i="35"/>
  <c r="EY93" i="35"/>
  <c r="FA93" i="35"/>
  <c r="FC93" i="35"/>
  <c r="FE93" i="35"/>
  <c r="FG93" i="35"/>
  <c r="FI93" i="35"/>
  <c r="FK93" i="35"/>
  <c r="FM93" i="35"/>
  <c r="FO93" i="35"/>
  <c r="FQ93" i="35"/>
  <c r="FS93" i="35"/>
  <c r="FU93" i="35"/>
  <c r="FW93" i="35"/>
  <c r="FY93" i="35"/>
  <c r="GA93" i="35"/>
  <c r="GC93" i="35"/>
  <c r="GE93" i="35"/>
  <c r="GG93" i="35"/>
  <c r="GI93" i="35"/>
  <c r="GK93" i="35"/>
  <c r="DZ93" i="35"/>
  <c r="EB93" i="35"/>
  <c r="ED93" i="35"/>
  <c r="EF93" i="35"/>
  <c r="EH93" i="35"/>
  <c r="EJ93" i="35"/>
  <c r="EL93" i="35"/>
  <c r="EN93" i="35"/>
  <c r="EP93" i="35"/>
  <c r="ER93" i="35"/>
  <c r="ET93" i="35"/>
  <c r="EV93" i="35"/>
  <c r="EX93" i="35"/>
  <c r="EZ93" i="35"/>
  <c r="FB93" i="35"/>
  <c r="FD93" i="35"/>
  <c r="FF93" i="35"/>
  <c r="FH93" i="35"/>
  <c r="FJ93" i="35"/>
  <c r="FL93" i="35"/>
  <c r="FN93" i="35"/>
  <c r="FP93" i="35"/>
  <c r="FR93" i="35"/>
  <c r="FT93" i="35"/>
  <c r="FV93" i="35"/>
  <c r="FX93" i="35"/>
  <c r="FZ93" i="35"/>
  <c r="GB93" i="35"/>
  <c r="GD93" i="35"/>
  <c r="GF93" i="35"/>
  <c r="GH93" i="35"/>
  <c r="GJ93" i="35"/>
  <c r="GL93" i="35"/>
  <c r="DZ92" i="35"/>
  <c r="EB92" i="35"/>
  <c r="ED92" i="35"/>
  <c r="EF92" i="35"/>
  <c r="EH92" i="35"/>
  <c r="EJ92" i="35"/>
  <c r="EL92" i="35"/>
  <c r="EN92" i="35"/>
  <c r="EP92" i="35"/>
  <c r="ER92" i="35"/>
  <c r="ET92" i="35"/>
  <c r="EV92" i="35"/>
  <c r="EX92" i="35"/>
  <c r="EZ92" i="35"/>
  <c r="FB92" i="35"/>
  <c r="FD92" i="35"/>
  <c r="FF92" i="35"/>
  <c r="FH92" i="35"/>
  <c r="FJ92" i="35"/>
  <c r="FL92" i="35"/>
  <c r="FN92" i="35"/>
  <c r="FP92" i="35"/>
  <c r="FR92" i="35"/>
  <c r="FT92" i="35"/>
  <c r="FV92" i="35"/>
  <c r="FX92" i="35"/>
  <c r="FZ92" i="35"/>
  <c r="GB92" i="35"/>
  <c r="GD92" i="35"/>
  <c r="GF92" i="35"/>
  <c r="GH92" i="35"/>
  <c r="GJ92" i="35"/>
  <c r="GL92" i="35"/>
  <c r="EA92" i="35"/>
  <c r="EC92" i="35"/>
  <c r="EE92" i="35"/>
  <c r="EG92" i="35"/>
  <c r="EI92" i="35"/>
  <c r="EK92" i="35"/>
  <c r="EM92" i="35"/>
  <c r="EO92" i="35"/>
  <c r="EQ92" i="35"/>
  <c r="ES92" i="35"/>
  <c r="EU92" i="35"/>
  <c r="EW92" i="35"/>
  <c r="EY92" i="35"/>
  <c r="FA92" i="35"/>
  <c r="FC92" i="35"/>
  <c r="FE92" i="35"/>
  <c r="FG92" i="35"/>
  <c r="FI92" i="35"/>
  <c r="FK92" i="35"/>
  <c r="FM92" i="35"/>
  <c r="FO92" i="35"/>
  <c r="FQ92" i="35"/>
  <c r="FS92" i="35"/>
  <c r="FU92" i="35"/>
  <c r="FW92" i="35"/>
  <c r="FY92" i="35"/>
  <c r="GA92" i="35"/>
  <c r="GC92" i="35"/>
  <c r="GE92" i="35"/>
  <c r="GG92" i="35"/>
  <c r="GI92" i="35"/>
  <c r="GK92" i="35"/>
  <c r="GK156" i="35"/>
  <c r="GI156" i="35"/>
  <c r="GG156" i="35"/>
  <c r="GE156" i="35"/>
  <c r="GC156" i="35"/>
  <c r="GA156" i="35"/>
  <c r="FY156" i="35"/>
  <c r="FW156" i="35"/>
  <c r="FU156" i="35"/>
  <c r="FS156" i="35"/>
  <c r="FQ156" i="35"/>
  <c r="FO156" i="35"/>
  <c r="FM156" i="35"/>
  <c r="FK156" i="35"/>
  <c r="FI156" i="35"/>
  <c r="FG156" i="35"/>
  <c r="FE156" i="35"/>
  <c r="FC156" i="35"/>
  <c r="FA156" i="35"/>
  <c r="EY156" i="35"/>
  <c r="EW156" i="35"/>
  <c r="EU156" i="35"/>
  <c r="ES156" i="35"/>
  <c r="EQ156" i="35"/>
  <c r="EO156" i="35"/>
  <c r="EM156" i="35"/>
  <c r="EK156" i="35"/>
  <c r="EI156" i="35"/>
  <c r="EG156" i="35"/>
  <c r="EE156" i="35"/>
  <c r="EC156" i="35"/>
  <c r="EA156" i="35"/>
  <c r="GL155" i="35"/>
  <c r="GJ155" i="35"/>
  <c r="GH155" i="35"/>
  <c r="GF155" i="35"/>
  <c r="GD155" i="35"/>
  <c r="GB155" i="35"/>
  <c r="FZ155" i="35"/>
  <c r="FX155" i="35"/>
  <c r="FV155" i="35"/>
  <c r="FT155" i="35"/>
  <c r="FR155" i="35"/>
  <c r="FP155" i="35"/>
  <c r="FN155" i="35"/>
  <c r="FL155" i="35"/>
  <c r="FJ155" i="35"/>
  <c r="FH155" i="35"/>
  <c r="FF155" i="35"/>
  <c r="FD155" i="35"/>
  <c r="FB155" i="35"/>
  <c r="EZ155" i="35"/>
  <c r="EX155" i="35"/>
  <c r="EV155" i="35"/>
  <c r="ET155" i="35"/>
  <c r="ER155" i="35"/>
  <c r="EP155" i="35"/>
  <c r="EN155" i="35"/>
  <c r="EL155" i="35"/>
  <c r="EJ155" i="35"/>
  <c r="EH155" i="35"/>
  <c r="EF155" i="35"/>
  <c r="ED155" i="35"/>
  <c r="EB155" i="35"/>
  <c r="DZ155" i="35"/>
  <c r="GK154" i="35"/>
  <c r="GI154" i="35"/>
  <c r="GG154" i="35"/>
  <c r="GE154" i="35"/>
  <c r="GC154" i="35"/>
  <c r="GA154" i="35"/>
  <c r="FY154" i="35"/>
  <c r="FW154" i="35"/>
  <c r="FU154" i="35"/>
  <c r="FS154" i="35"/>
  <c r="FQ154" i="35"/>
  <c r="FO154" i="35"/>
  <c r="FM154" i="35"/>
  <c r="FK154" i="35"/>
  <c r="FI154" i="35"/>
  <c r="FG154" i="35"/>
  <c r="FE154" i="35"/>
  <c r="FC154" i="35"/>
  <c r="FA154" i="35"/>
  <c r="EY154" i="35"/>
  <c r="EW154" i="35"/>
  <c r="EU154" i="35"/>
  <c r="ES154" i="35"/>
  <c r="EQ154" i="35"/>
  <c r="EO154" i="35"/>
  <c r="EM154" i="35"/>
  <c r="EK154" i="35"/>
  <c r="EI154" i="35"/>
  <c r="EG154" i="35"/>
  <c r="EE154" i="35"/>
  <c r="EC154" i="35"/>
  <c r="EA154" i="35"/>
  <c r="GL153" i="35"/>
  <c r="GJ153" i="35"/>
  <c r="GH153" i="35"/>
  <c r="GF153" i="35"/>
  <c r="GD153" i="35"/>
  <c r="GB153" i="35"/>
  <c r="FZ153" i="35"/>
  <c r="FX153" i="35"/>
  <c r="FV153" i="35"/>
  <c r="FT153" i="35"/>
  <c r="FR153" i="35"/>
  <c r="FP153" i="35"/>
  <c r="FN153" i="35"/>
  <c r="FL153" i="35"/>
  <c r="FJ153" i="35"/>
  <c r="FH153" i="35"/>
  <c r="FF153" i="35"/>
  <c r="FD153" i="35"/>
  <c r="FB153" i="35"/>
  <c r="EZ153" i="35"/>
  <c r="EX153" i="35"/>
  <c r="EV153" i="35"/>
  <c r="ET153" i="35"/>
  <c r="ER153" i="35"/>
  <c r="EP153" i="35"/>
  <c r="EN153" i="35"/>
  <c r="EL153" i="35"/>
  <c r="EJ153" i="35"/>
  <c r="EH153" i="35"/>
  <c r="EF153" i="35"/>
  <c r="ED153" i="35"/>
  <c r="EB153" i="35"/>
  <c r="DZ153" i="35"/>
  <c r="GK152" i="35"/>
  <c r="GI152" i="35"/>
  <c r="GG152" i="35"/>
  <c r="GE152" i="35"/>
  <c r="GC152" i="35"/>
  <c r="GA152" i="35"/>
  <c r="FY152" i="35"/>
  <c r="FW152" i="35"/>
  <c r="FU152" i="35"/>
  <c r="FS152" i="35"/>
  <c r="FQ152" i="35"/>
  <c r="FO152" i="35"/>
  <c r="FM152" i="35"/>
  <c r="FK152" i="35"/>
  <c r="FI152" i="35"/>
  <c r="FG152" i="35"/>
  <c r="FE152" i="35"/>
  <c r="FC152" i="35"/>
  <c r="FA152" i="35"/>
  <c r="EY152" i="35"/>
  <c r="EW152" i="35"/>
  <c r="EU152" i="35"/>
  <c r="ES152" i="35"/>
  <c r="EQ152" i="35"/>
  <c r="EO152" i="35"/>
  <c r="EM152" i="35"/>
  <c r="EK152" i="35"/>
  <c r="EI152" i="35"/>
  <c r="EG152" i="35"/>
  <c r="EE152" i="35"/>
  <c r="EC152" i="35"/>
  <c r="EA152" i="35"/>
  <c r="GL151" i="35"/>
  <c r="GJ151" i="35"/>
  <c r="GH151" i="35"/>
  <c r="GF151" i="35"/>
  <c r="GD151" i="35"/>
  <c r="GB151" i="35"/>
  <c r="FZ151" i="35"/>
  <c r="FX151" i="35"/>
  <c r="FV151" i="35"/>
  <c r="FT151" i="35"/>
  <c r="FR151" i="35"/>
  <c r="FP151" i="35"/>
  <c r="FN151" i="35"/>
  <c r="FL151" i="35"/>
  <c r="FJ151" i="35"/>
  <c r="FH151" i="35"/>
  <c r="FF151" i="35"/>
  <c r="FD151" i="35"/>
  <c r="FB151" i="35"/>
  <c r="EZ151" i="35"/>
  <c r="EX151" i="35"/>
  <c r="EV151" i="35"/>
  <c r="ET151" i="35"/>
  <c r="ER151" i="35"/>
  <c r="EP151" i="35"/>
  <c r="EN151" i="35"/>
  <c r="EL151" i="35"/>
  <c r="EJ151" i="35"/>
  <c r="EH151" i="35"/>
  <c r="EF151" i="35"/>
  <c r="ED151" i="35"/>
  <c r="EB151" i="35"/>
  <c r="DZ151" i="35"/>
  <c r="GK150" i="35"/>
  <c r="GI150" i="35"/>
  <c r="GG150" i="35"/>
  <c r="GE150" i="35"/>
  <c r="GC150" i="35"/>
  <c r="GA150" i="35"/>
  <c r="FY150" i="35"/>
  <c r="FW150" i="35"/>
  <c r="FU150" i="35"/>
  <c r="FS150" i="35"/>
  <c r="FQ150" i="35"/>
  <c r="FO150" i="35"/>
  <c r="FM150" i="35"/>
  <c r="FK150" i="35"/>
  <c r="FI150" i="35"/>
  <c r="FG150" i="35"/>
  <c r="FE150" i="35"/>
  <c r="FC150" i="35"/>
  <c r="FA150" i="35"/>
  <c r="EY150" i="35"/>
  <c r="EW150" i="35"/>
  <c r="EU150" i="35"/>
  <c r="ES150" i="35"/>
  <c r="EQ150" i="35"/>
  <c r="EO150" i="35"/>
  <c r="EM150" i="35"/>
  <c r="EK150" i="35"/>
  <c r="EI150" i="35"/>
  <c r="EG150" i="35"/>
  <c r="EE150" i="35"/>
  <c r="EC150" i="35"/>
  <c r="EA150" i="35"/>
  <c r="GL149" i="35"/>
  <c r="GJ149" i="35"/>
  <c r="GH149" i="35"/>
  <c r="GF149" i="35"/>
  <c r="GD149" i="35"/>
  <c r="GB149" i="35"/>
  <c r="FZ149" i="35"/>
  <c r="FX149" i="35"/>
  <c r="FV149" i="35"/>
  <c r="FT149" i="35"/>
  <c r="FR149" i="35"/>
  <c r="FP149" i="35"/>
  <c r="FN149" i="35"/>
  <c r="FL149" i="35"/>
  <c r="FJ149" i="35"/>
  <c r="FH149" i="35"/>
  <c r="FF149" i="35"/>
  <c r="FD149" i="35"/>
  <c r="FB149" i="35"/>
  <c r="EZ149" i="35"/>
  <c r="EX149" i="35"/>
  <c r="EV149" i="35"/>
  <c r="ET149" i="35"/>
  <c r="ER149" i="35"/>
  <c r="EP149" i="35"/>
  <c r="EN149" i="35"/>
  <c r="EL149" i="35"/>
  <c r="EJ149" i="35"/>
  <c r="EH149" i="35"/>
  <c r="EF149" i="35"/>
  <c r="ED149" i="35"/>
  <c r="EB149" i="35"/>
  <c r="DZ149" i="35"/>
  <c r="GK148" i="35"/>
  <c r="GI148" i="35"/>
  <c r="GG148" i="35"/>
  <c r="GE148" i="35"/>
  <c r="GC148" i="35"/>
  <c r="GA148" i="35"/>
  <c r="FY148" i="35"/>
  <c r="FW148" i="35"/>
  <c r="FU148" i="35"/>
  <c r="FS148" i="35"/>
  <c r="FQ148" i="35"/>
  <c r="FO148" i="35"/>
  <c r="FM148" i="35"/>
  <c r="FK148" i="35"/>
  <c r="FI148" i="35"/>
  <c r="FG148" i="35"/>
  <c r="FE148" i="35"/>
  <c r="FC148" i="35"/>
  <c r="FA148" i="35"/>
  <c r="EY148" i="35"/>
  <c r="EW148" i="35"/>
  <c r="EU148" i="35"/>
  <c r="ES148" i="35"/>
  <c r="EQ148" i="35"/>
  <c r="EO148" i="35"/>
  <c r="EM148" i="35"/>
  <c r="EK148" i="35"/>
  <c r="EI148" i="35"/>
  <c r="EG148" i="35"/>
  <c r="EE148" i="35"/>
  <c r="EC148" i="35"/>
  <c r="EA148" i="35"/>
  <c r="GL147" i="35"/>
  <c r="GJ147" i="35"/>
  <c r="GH147" i="35"/>
  <c r="GF147" i="35"/>
  <c r="GD147" i="35"/>
  <c r="GB147" i="35"/>
  <c r="FZ147" i="35"/>
  <c r="FX147" i="35"/>
  <c r="FV147" i="35"/>
  <c r="FT147" i="35"/>
  <c r="FR147" i="35"/>
  <c r="FP147" i="35"/>
  <c r="FN147" i="35"/>
  <c r="FL147" i="35"/>
  <c r="FJ147" i="35"/>
  <c r="FH147" i="35"/>
  <c r="FF147" i="35"/>
  <c r="FD147" i="35"/>
  <c r="FB147" i="35"/>
  <c r="EZ147" i="35"/>
  <c r="EX147" i="35"/>
  <c r="EV147" i="35"/>
  <c r="ET147" i="35"/>
  <c r="ER147" i="35"/>
  <c r="EP147" i="35"/>
  <c r="EN147" i="35"/>
  <c r="EL147" i="35"/>
  <c r="EJ147" i="35"/>
  <c r="EH147" i="35"/>
  <c r="EF147" i="35"/>
  <c r="ED147" i="35"/>
  <c r="EB147" i="35"/>
  <c r="DZ147" i="35"/>
  <c r="GK146" i="35"/>
  <c r="GI146" i="35"/>
  <c r="GG146" i="35"/>
  <c r="GE146" i="35"/>
  <c r="GC146" i="35"/>
  <c r="GA146" i="35"/>
  <c r="FY146" i="35"/>
  <c r="FW146" i="35"/>
  <c r="FU146" i="35"/>
  <c r="FS146" i="35"/>
  <c r="FQ146" i="35"/>
  <c r="FO146" i="35"/>
  <c r="FM146" i="35"/>
  <c r="FK146" i="35"/>
  <c r="FI146" i="35"/>
  <c r="FG146" i="35"/>
  <c r="FE146" i="35"/>
  <c r="FC146" i="35"/>
  <c r="FA146" i="35"/>
  <c r="EY146" i="35"/>
  <c r="EW146" i="35"/>
  <c r="EU146" i="35"/>
  <c r="ES146" i="35"/>
  <c r="EQ146" i="35"/>
  <c r="EO146" i="35"/>
  <c r="EM146" i="35"/>
  <c r="EK146" i="35"/>
  <c r="EI146" i="35"/>
  <c r="EG146" i="35"/>
  <c r="EE146" i="35"/>
  <c r="EC146" i="35"/>
  <c r="EA146" i="35"/>
  <c r="GL145" i="35"/>
  <c r="GJ145" i="35"/>
  <c r="GH145" i="35"/>
  <c r="GF145" i="35"/>
  <c r="GD145" i="35"/>
  <c r="GB145" i="35"/>
  <c r="FZ145" i="35"/>
  <c r="FX145" i="35"/>
  <c r="FV145" i="35"/>
  <c r="FT145" i="35"/>
  <c r="FR145" i="35"/>
  <c r="FP145" i="35"/>
  <c r="FN145" i="35"/>
  <c r="FL145" i="35"/>
  <c r="FJ145" i="35"/>
  <c r="FH145" i="35"/>
  <c r="FF145" i="35"/>
  <c r="FD145" i="35"/>
  <c r="FB145" i="35"/>
  <c r="EZ145" i="35"/>
  <c r="EX145" i="35"/>
  <c r="EV145" i="35"/>
  <c r="ET145" i="35"/>
  <c r="ER145" i="35"/>
  <c r="EP145" i="35"/>
  <c r="EN145" i="35"/>
  <c r="EL145" i="35"/>
  <c r="EJ145" i="35"/>
  <c r="EH145" i="35"/>
  <c r="EF145" i="35"/>
  <c r="ED145" i="35"/>
  <c r="EB145" i="35"/>
  <c r="DZ145" i="35"/>
  <c r="GK144" i="35"/>
  <c r="GI144" i="35"/>
  <c r="GG144" i="35"/>
  <c r="GE144" i="35"/>
  <c r="GC144" i="35"/>
  <c r="GA144" i="35"/>
  <c r="FY144" i="35"/>
  <c r="FW144" i="35"/>
  <c r="FU144" i="35"/>
  <c r="FS144" i="35"/>
  <c r="FQ144" i="35"/>
  <c r="FO144" i="35"/>
  <c r="FM144" i="35"/>
  <c r="FK144" i="35"/>
  <c r="FI144" i="35"/>
  <c r="FG144" i="35"/>
  <c r="FE144" i="35"/>
  <c r="FC144" i="35"/>
  <c r="FA144" i="35"/>
  <c r="EY144" i="35"/>
  <c r="EW144" i="35"/>
  <c r="EU144" i="35"/>
  <c r="ES144" i="35"/>
  <c r="EQ144" i="35"/>
  <c r="EO144" i="35"/>
  <c r="EM144" i="35"/>
  <c r="EK144" i="35"/>
  <c r="EI144" i="35"/>
  <c r="EG144" i="35"/>
  <c r="EE144" i="35"/>
  <c r="EC144" i="35"/>
  <c r="EA144" i="35"/>
  <c r="GL143" i="35"/>
  <c r="GJ143" i="35"/>
  <c r="GH143" i="35"/>
  <c r="GF143" i="35"/>
  <c r="GD143" i="35"/>
  <c r="GB143" i="35"/>
  <c r="FZ143" i="35"/>
  <c r="FX143" i="35"/>
  <c r="FV143" i="35"/>
  <c r="FT143" i="35"/>
  <c r="FR143" i="35"/>
  <c r="FP143" i="35"/>
  <c r="FN143" i="35"/>
  <c r="FL143" i="35"/>
  <c r="FJ143" i="35"/>
  <c r="FH143" i="35"/>
  <c r="FF143" i="35"/>
  <c r="FD143" i="35"/>
  <c r="FB143" i="35"/>
  <c r="EZ143" i="35"/>
  <c r="EX143" i="35"/>
  <c r="EV143" i="35"/>
  <c r="ET143" i="35"/>
  <c r="ER143" i="35"/>
  <c r="EP143" i="35"/>
  <c r="EN143" i="35"/>
  <c r="EL143" i="35"/>
  <c r="EJ143" i="35"/>
  <c r="EH143" i="35"/>
  <c r="EF143" i="35"/>
  <c r="ED143" i="35"/>
  <c r="EB143" i="35"/>
  <c r="DZ143" i="35"/>
  <c r="GK142" i="35"/>
  <c r="GI142" i="35"/>
  <c r="GG142" i="35"/>
  <c r="GE142" i="35"/>
  <c r="GC142" i="35"/>
  <c r="GA142" i="35"/>
  <c r="FY142" i="35"/>
  <c r="FW142" i="35"/>
  <c r="FU142" i="35"/>
  <c r="FS142" i="35"/>
  <c r="FQ142" i="35"/>
  <c r="FO142" i="35"/>
  <c r="FM142" i="35"/>
  <c r="FK142" i="35"/>
  <c r="FI142" i="35"/>
  <c r="FG142" i="35"/>
  <c r="FE142" i="35"/>
  <c r="FC142" i="35"/>
  <c r="FA142" i="35"/>
  <c r="EY142" i="35"/>
  <c r="EW142" i="35"/>
  <c r="EU142" i="35"/>
  <c r="ES142" i="35"/>
  <c r="EQ142" i="35"/>
  <c r="EO142" i="35"/>
  <c r="EM142" i="35"/>
  <c r="EK142" i="35"/>
  <c r="EI142" i="35"/>
  <c r="EG142" i="35"/>
  <c r="EE142" i="35"/>
  <c r="EC142" i="35"/>
  <c r="EA142" i="35"/>
  <c r="GL141" i="35"/>
  <c r="GJ141" i="35"/>
  <c r="GH141" i="35"/>
  <c r="GF141" i="35"/>
  <c r="GD141" i="35"/>
  <c r="GB141" i="35"/>
  <c r="FZ141" i="35"/>
  <c r="FX141" i="35"/>
  <c r="FV141" i="35"/>
  <c r="FT141" i="35"/>
  <c r="FR141" i="35"/>
  <c r="FP141" i="35"/>
  <c r="FN141" i="35"/>
  <c r="FL141" i="35"/>
  <c r="FJ141" i="35"/>
  <c r="FH141" i="35"/>
  <c r="FF141" i="35"/>
  <c r="FD141" i="35"/>
  <c r="FB141" i="35"/>
  <c r="EZ141" i="35"/>
  <c r="EX141" i="35"/>
  <c r="EV141" i="35"/>
  <c r="ET141" i="35"/>
  <c r="ER141" i="35"/>
  <c r="EP141" i="35"/>
  <c r="EN141" i="35"/>
  <c r="EL141" i="35"/>
  <c r="EJ141" i="35"/>
  <c r="EH141" i="35"/>
  <c r="EF141" i="35"/>
  <c r="ED141" i="35"/>
  <c r="EB141" i="35"/>
  <c r="DZ141" i="35"/>
  <c r="GK140" i="35"/>
  <c r="GI140" i="35"/>
  <c r="GG140" i="35"/>
  <c r="GE140" i="35"/>
  <c r="GC140" i="35"/>
  <c r="GA140" i="35"/>
  <c r="FY140" i="35"/>
  <c r="FW140" i="35"/>
  <c r="FU140" i="35"/>
  <c r="FS140" i="35"/>
  <c r="FQ140" i="35"/>
  <c r="FO140" i="35"/>
  <c r="FM140" i="35"/>
  <c r="FK140" i="35"/>
  <c r="FI140" i="35"/>
  <c r="FG140" i="35"/>
  <c r="FE140" i="35"/>
  <c r="FC140" i="35"/>
  <c r="FA140" i="35"/>
  <c r="EY140" i="35"/>
  <c r="EW140" i="35"/>
  <c r="EU140" i="35"/>
  <c r="ES140" i="35"/>
  <c r="EQ140" i="35"/>
  <c r="EO140" i="35"/>
  <c r="EM140" i="35"/>
  <c r="EK140" i="35"/>
  <c r="EI140" i="35"/>
  <c r="EG140" i="35"/>
  <c r="EF77" i="35"/>
  <c r="EH77" i="35"/>
  <c r="EJ77" i="35"/>
  <c r="EL77" i="35"/>
  <c r="EN77" i="35"/>
  <c r="EP77" i="35"/>
  <c r="ER77" i="35"/>
  <c r="ET77" i="35"/>
  <c r="EV77" i="35"/>
  <c r="EX77" i="35"/>
  <c r="EZ77" i="35"/>
  <c r="FB77" i="35"/>
  <c r="FD77" i="35"/>
  <c r="FF77" i="35"/>
  <c r="FH77" i="35"/>
  <c r="FJ77" i="35"/>
  <c r="FL77" i="35"/>
  <c r="FN77" i="35"/>
  <c r="FP77" i="35"/>
  <c r="FR77" i="35"/>
  <c r="FT77" i="35"/>
  <c r="FV77" i="35"/>
  <c r="FX77" i="35"/>
  <c r="FZ77" i="35"/>
  <c r="GB77" i="35"/>
  <c r="GD77" i="35"/>
  <c r="GF77" i="35"/>
  <c r="GH77" i="35"/>
  <c r="GJ77" i="35"/>
  <c r="GL77" i="35"/>
  <c r="EE77" i="35"/>
  <c r="EG77" i="35"/>
  <c r="EI77" i="35"/>
  <c r="EK77" i="35"/>
  <c r="EM77" i="35"/>
  <c r="EO77" i="35"/>
  <c r="EQ77" i="35"/>
  <c r="ES77" i="35"/>
  <c r="EU77" i="35"/>
  <c r="EW77" i="35"/>
  <c r="EY77" i="35"/>
  <c r="FA77" i="35"/>
  <c r="FC77" i="35"/>
  <c r="FE77" i="35"/>
  <c r="FG77" i="35"/>
  <c r="FI77" i="35"/>
  <c r="FK77" i="35"/>
  <c r="FM77" i="35"/>
  <c r="FO77" i="35"/>
  <c r="FQ77" i="35"/>
  <c r="FS77" i="35"/>
  <c r="FU77" i="35"/>
  <c r="FW77" i="35"/>
  <c r="FY77" i="35"/>
  <c r="GA77" i="35"/>
  <c r="GC77" i="35"/>
  <c r="GE77" i="35"/>
  <c r="GG77" i="35"/>
  <c r="GI77" i="35"/>
  <c r="GK77" i="35"/>
  <c r="Q74" i="35"/>
  <c r="EC74" i="35"/>
  <c r="EE74" i="35"/>
  <c r="EG74" i="35"/>
  <c r="EI74" i="35"/>
  <c r="EK74" i="35"/>
  <c r="EM74" i="35"/>
  <c r="EO74" i="35"/>
  <c r="EQ74" i="35"/>
  <c r="ES74" i="35"/>
  <c r="EU74" i="35"/>
  <c r="EW74" i="35"/>
  <c r="EY74" i="35"/>
  <c r="FA74" i="35"/>
  <c r="FC74" i="35"/>
  <c r="FE74" i="35"/>
  <c r="FG74" i="35"/>
  <c r="FI74" i="35"/>
  <c r="FK74" i="35"/>
  <c r="FM74" i="35"/>
  <c r="FO74" i="35"/>
  <c r="FQ74" i="35"/>
  <c r="FS74" i="35"/>
  <c r="FU74" i="35"/>
  <c r="FW74" i="35"/>
  <c r="FY74" i="35"/>
  <c r="GA74" i="35"/>
  <c r="GC74" i="35"/>
  <c r="GE74" i="35"/>
  <c r="GG74" i="35"/>
  <c r="GI74" i="35"/>
  <c r="GK74" i="35"/>
  <c r="EB74" i="35"/>
  <c r="ED74" i="35"/>
  <c r="EF74" i="35"/>
  <c r="EH74" i="35"/>
  <c r="EJ74" i="35"/>
  <c r="EL74" i="35"/>
  <c r="EN74" i="35"/>
  <c r="EP74" i="35"/>
  <c r="ER74" i="35"/>
  <c r="ET74" i="35"/>
  <c r="EV74" i="35"/>
  <c r="EX74" i="35"/>
  <c r="EZ74" i="35"/>
  <c r="FB74" i="35"/>
  <c r="FD74" i="35"/>
  <c r="FF74" i="35"/>
  <c r="FH74" i="35"/>
  <c r="FJ74" i="35"/>
  <c r="FL74" i="35"/>
  <c r="FN74" i="35"/>
  <c r="FP74" i="35"/>
  <c r="FR74" i="35"/>
  <c r="FT74" i="35"/>
  <c r="FV74" i="35"/>
  <c r="FX74" i="35"/>
  <c r="FZ74" i="35"/>
  <c r="GB74" i="35"/>
  <c r="GD74" i="35"/>
  <c r="GF74" i="35"/>
  <c r="GH74" i="35"/>
  <c r="GJ74" i="35"/>
  <c r="GL74" i="35"/>
  <c r="J82" i="35"/>
  <c r="EK82" i="35"/>
  <c r="EM82" i="35"/>
  <c r="EO82" i="35"/>
  <c r="EQ82" i="35"/>
  <c r="ES82" i="35"/>
  <c r="EU82" i="35"/>
  <c r="EW82" i="35"/>
  <c r="EY82" i="35"/>
  <c r="FA82" i="35"/>
  <c r="FC82" i="35"/>
  <c r="FE82" i="35"/>
  <c r="FG82" i="35"/>
  <c r="FI82" i="35"/>
  <c r="FK82" i="35"/>
  <c r="FM82" i="35"/>
  <c r="FO82" i="35"/>
  <c r="FQ82" i="35"/>
  <c r="FS82" i="35"/>
  <c r="FU82" i="35"/>
  <c r="FW82" i="35"/>
  <c r="FY82" i="35"/>
  <c r="GA82" i="35"/>
  <c r="GC82" i="35"/>
  <c r="GE82" i="35"/>
  <c r="GG82" i="35"/>
  <c r="GI82" i="35"/>
  <c r="GK82" i="35"/>
  <c r="EJ82" i="35"/>
  <c r="EL82" i="35"/>
  <c r="EN82" i="35"/>
  <c r="EP82" i="35"/>
  <c r="ER82" i="35"/>
  <c r="ET82" i="35"/>
  <c r="EV82" i="35"/>
  <c r="EX82" i="35"/>
  <c r="EZ82" i="35"/>
  <c r="FB82" i="35"/>
  <c r="FD82" i="35"/>
  <c r="FF82" i="35"/>
  <c r="FH82" i="35"/>
  <c r="FJ82" i="35"/>
  <c r="FL82" i="35"/>
  <c r="FN82" i="35"/>
  <c r="FP82" i="35"/>
  <c r="FR82" i="35"/>
  <c r="FT82" i="35"/>
  <c r="FV82" i="35"/>
  <c r="FX82" i="35"/>
  <c r="FZ82" i="35"/>
  <c r="GB82" i="35"/>
  <c r="GD82" i="35"/>
  <c r="GF82" i="35"/>
  <c r="GH82" i="35"/>
  <c r="GJ82" i="35"/>
  <c r="GL82" i="35"/>
  <c r="J81" i="35"/>
  <c r="EJ81" i="35"/>
  <c r="EL81" i="35"/>
  <c r="EN81" i="35"/>
  <c r="EP81" i="35"/>
  <c r="ER81" i="35"/>
  <c r="ET81" i="35"/>
  <c r="EV81" i="35"/>
  <c r="EX81" i="35"/>
  <c r="EZ81" i="35"/>
  <c r="FB81" i="35"/>
  <c r="FD81" i="35"/>
  <c r="FF81" i="35"/>
  <c r="FH81" i="35"/>
  <c r="FJ81" i="35"/>
  <c r="FL81" i="35"/>
  <c r="FN81" i="35"/>
  <c r="FP81" i="35"/>
  <c r="FR81" i="35"/>
  <c r="FT81" i="35"/>
  <c r="FV81" i="35"/>
  <c r="FX81" i="35"/>
  <c r="FZ81" i="35"/>
  <c r="GB81" i="35"/>
  <c r="GD81" i="35"/>
  <c r="GF81" i="35"/>
  <c r="GH81" i="35"/>
  <c r="GJ81" i="35"/>
  <c r="GL81" i="35"/>
  <c r="EI81" i="35"/>
  <c r="EK81" i="35"/>
  <c r="EM81" i="35"/>
  <c r="EO81" i="35"/>
  <c r="EQ81" i="35"/>
  <c r="ES81" i="35"/>
  <c r="EU81" i="35"/>
  <c r="EW81" i="35"/>
  <c r="EY81" i="35"/>
  <c r="FA81" i="35"/>
  <c r="FC81" i="35"/>
  <c r="FE81" i="35"/>
  <c r="FG81" i="35"/>
  <c r="FI81" i="35"/>
  <c r="FK81" i="35"/>
  <c r="FM81" i="35"/>
  <c r="FO81" i="35"/>
  <c r="FQ81" i="35"/>
  <c r="FS81" i="35"/>
  <c r="FU81" i="35"/>
  <c r="FW81" i="35"/>
  <c r="FY81" i="35"/>
  <c r="GA81" i="35"/>
  <c r="GC81" i="35"/>
  <c r="GE81" i="35"/>
  <c r="GG81" i="35"/>
  <c r="GI81" i="35"/>
  <c r="GK81" i="35"/>
  <c r="J80" i="35"/>
  <c r="EH80" i="35"/>
  <c r="EJ80" i="35"/>
  <c r="EL80" i="35"/>
  <c r="EN80" i="35"/>
  <c r="EP80" i="35"/>
  <c r="ER80" i="35"/>
  <c r="ET80" i="35"/>
  <c r="EV80" i="35"/>
  <c r="EX80" i="35"/>
  <c r="EZ80" i="35"/>
  <c r="FB80" i="35"/>
  <c r="FD80" i="35"/>
  <c r="FF80" i="35"/>
  <c r="FH80" i="35"/>
  <c r="FJ80" i="35"/>
  <c r="FL80" i="35"/>
  <c r="FN80" i="35"/>
  <c r="FP80" i="35"/>
  <c r="FR80" i="35"/>
  <c r="FT80" i="35"/>
  <c r="FV80" i="35"/>
  <c r="FX80" i="35"/>
  <c r="FZ80" i="35"/>
  <c r="GB80" i="35"/>
  <c r="GD80" i="35"/>
  <c r="GF80" i="35"/>
  <c r="GH80" i="35"/>
  <c r="GJ80" i="35"/>
  <c r="GL80" i="35"/>
  <c r="EI80" i="35"/>
  <c r="EK80" i="35"/>
  <c r="EM80" i="35"/>
  <c r="EO80" i="35"/>
  <c r="EQ80" i="35"/>
  <c r="ES80" i="35"/>
  <c r="EU80" i="35"/>
  <c r="EW80" i="35"/>
  <c r="EY80" i="35"/>
  <c r="FA80" i="35"/>
  <c r="FC80" i="35"/>
  <c r="FE80" i="35"/>
  <c r="FG80" i="35"/>
  <c r="FI80" i="35"/>
  <c r="FK80" i="35"/>
  <c r="FM80" i="35"/>
  <c r="FO80" i="35"/>
  <c r="FQ80" i="35"/>
  <c r="FS80" i="35"/>
  <c r="FU80" i="35"/>
  <c r="FW80" i="35"/>
  <c r="FY80" i="35"/>
  <c r="GA80" i="35"/>
  <c r="GC80" i="35"/>
  <c r="GE80" i="35"/>
  <c r="GG80" i="35"/>
  <c r="GI80" i="35"/>
  <c r="GK80" i="35"/>
  <c r="Q79" i="35"/>
  <c r="EG79" i="35"/>
  <c r="EI79" i="35"/>
  <c r="EK79" i="35"/>
  <c r="EM79" i="35"/>
  <c r="EO79" i="35"/>
  <c r="EQ79" i="35"/>
  <c r="ES79" i="35"/>
  <c r="EU79" i="35"/>
  <c r="EW79" i="35"/>
  <c r="EY79" i="35"/>
  <c r="FA79" i="35"/>
  <c r="FC79" i="35"/>
  <c r="FE79" i="35"/>
  <c r="FG79" i="35"/>
  <c r="FI79" i="35"/>
  <c r="FK79" i="35"/>
  <c r="FM79" i="35"/>
  <c r="FO79" i="35"/>
  <c r="FQ79" i="35"/>
  <c r="FS79" i="35"/>
  <c r="FU79" i="35"/>
  <c r="FW79" i="35"/>
  <c r="FY79" i="35"/>
  <c r="GA79" i="35"/>
  <c r="GC79" i="35"/>
  <c r="GE79" i="35"/>
  <c r="GG79" i="35"/>
  <c r="GI79" i="35"/>
  <c r="GK79" i="35"/>
  <c r="EH79" i="35"/>
  <c r="EJ79" i="35"/>
  <c r="EL79" i="35"/>
  <c r="EN79" i="35"/>
  <c r="EP79" i="35"/>
  <c r="ER79" i="35"/>
  <c r="ET79" i="35"/>
  <c r="EV79" i="35"/>
  <c r="EX79" i="35"/>
  <c r="EZ79" i="35"/>
  <c r="FB79" i="35"/>
  <c r="FD79" i="35"/>
  <c r="FF79" i="35"/>
  <c r="FH79" i="35"/>
  <c r="FJ79" i="35"/>
  <c r="FL79" i="35"/>
  <c r="FN79" i="35"/>
  <c r="FP79" i="35"/>
  <c r="FR79" i="35"/>
  <c r="FT79" i="35"/>
  <c r="FV79" i="35"/>
  <c r="FX79" i="35"/>
  <c r="FZ79" i="35"/>
  <c r="GB79" i="35"/>
  <c r="GD79" i="35"/>
  <c r="GF79" i="35"/>
  <c r="GH79" i="35"/>
  <c r="GJ79" i="35"/>
  <c r="GL79" i="35"/>
  <c r="Q75" i="35"/>
  <c r="EC75" i="35"/>
  <c r="EE75" i="35"/>
  <c r="EG75" i="35"/>
  <c r="EI75" i="35"/>
  <c r="EK75" i="35"/>
  <c r="EM75" i="35"/>
  <c r="EO75" i="35"/>
  <c r="EQ75" i="35"/>
  <c r="ES75" i="35"/>
  <c r="EU75" i="35"/>
  <c r="EW75" i="35"/>
  <c r="EY75" i="35"/>
  <c r="FA75" i="35"/>
  <c r="FC75" i="35"/>
  <c r="FE75" i="35"/>
  <c r="FG75" i="35"/>
  <c r="FI75" i="35"/>
  <c r="FK75" i="35"/>
  <c r="FM75" i="35"/>
  <c r="FO75" i="35"/>
  <c r="FQ75" i="35"/>
  <c r="FS75" i="35"/>
  <c r="FU75" i="35"/>
  <c r="FW75" i="35"/>
  <c r="FY75" i="35"/>
  <c r="GA75" i="35"/>
  <c r="GC75" i="35"/>
  <c r="GE75" i="35"/>
  <c r="GG75" i="35"/>
  <c r="GI75" i="35"/>
  <c r="GK75" i="35"/>
  <c r="ED75" i="35"/>
  <c r="EF75" i="35"/>
  <c r="EH75" i="35"/>
  <c r="EJ75" i="35"/>
  <c r="EL75" i="35"/>
  <c r="EN75" i="35"/>
  <c r="EP75" i="35"/>
  <c r="ER75" i="35"/>
  <c r="ET75" i="35"/>
  <c r="EV75" i="35"/>
  <c r="EX75" i="35"/>
  <c r="EZ75" i="35"/>
  <c r="FB75" i="35"/>
  <c r="FD75" i="35"/>
  <c r="FF75" i="35"/>
  <c r="FH75" i="35"/>
  <c r="FJ75" i="35"/>
  <c r="FL75" i="35"/>
  <c r="FN75" i="35"/>
  <c r="FP75" i="35"/>
  <c r="FR75" i="35"/>
  <c r="FT75" i="35"/>
  <c r="FV75" i="35"/>
  <c r="FX75" i="35"/>
  <c r="FZ75" i="35"/>
  <c r="GB75" i="35"/>
  <c r="GD75" i="35"/>
  <c r="GF75" i="35"/>
  <c r="GH75" i="35"/>
  <c r="GJ75" i="35"/>
  <c r="GL75" i="35"/>
  <c r="K73" i="35"/>
  <c r="EB73" i="35"/>
  <c r="ED73" i="35"/>
  <c r="EF73" i="35"/>
  <c r="EH73" i="35"/>
  <c r="EJ73" i="35"/>
  <c r="EL73" i="35"/>
  <c r="EN73" i="35"/>
  <c r="EP73" i="35"/>
  <c r="ER73" i="35"/>
  <c r="ET73" i="35"/>
  <c r="EV73" i="35"/>
  <c r="EX73" i="35"/>
  <c r="EZ73" i="35"/>
  <c r="FB73" i="35"/>
  <c r="FD73" i="35"/>
  <c r="FF73" i="35"/>
  <c r="FH73" i="35"/>
  <c r="FJ73" i="35"/>
  <c r="FL73" i="35"/>
  <c r="FN73" i="35"/>
  <c r="FP73" i="35"/>
  <c r="FR73" i="35"/>
  <c r="FT73" i="35"/>
  <c r="FV73" i="35"/>
  <c r="FX73" i="35"/>
  <c r="FZ73" i="35"/>
  <c r="GB73" i="35"/>
  <c r="GD73" i="35"/>
  <c r="GF73" i="35"/>
  <c r="GH73" i="35"/>
  <c r="GJ73" i="35"/>
  <c r="GL73" i="35"/>
  <c r="EA73" i="35"/>
  <c r="EC73" i="35"/>
  <c r="EE73" i="35"/>
  <c r="EG73" i="35"/>
  <c r="EI73" i="35"/>
  <c r="EK73" i="35"/>
  <c r="EM73" i="35"/>
  <c r="EO73" i="35"/>
  <c r="EQ73" i="35"/>
  <c r="ES73" i="35"/>
  <c r="EU73" i="35"/>
  <c r="EW73" i="35"/>
  <c r="EY73" i="35"/>
  <c r="FA73" i="35"/>
  <c r="FC73" i="35"/>
  <c r="FE73" i="35"/>
  <c r="FG73" i="35"/>
  <c r="FI73" i="35"/>
  <c r="FK73" i="35"/>
  <c r="FM73" i="35"/>
  <c r="FO73" i="35"/>
  <c r="FQ73" i="35"/>
  <c r="FS73" i="35"/>
  <c r="FU73" i="35"/>
  <c r="FW73" i="35"/>
  <c r="FY73" i="35"/>
  <c r="GA73" i="35"/>
  <c r="GC73" i="35"/>
  <c r="GE73" i="35"/>
  <c r="GG73" i="35"/>
  <c r="GI73" i="35"/>
  <c r="GK73" i="35"/>
  <c r="Q72" i="35"/>
  <c r="DZ72" i="35"/>
  <c r="EB72" i="35"/>
  <c r="ED72" i="35"/>
  <c r="EF72" i="35"/>
  <c r="EH72" i="35"/>
  <c r="EJ72" i="35"/>
  <c r="EL72" i="35"/>
  <c r="EN72" i="35"/>
  <c r="EP72" i="35"/>
  <c r="ER72" i="35"/>
  <c r="ET72" i="35"/>
  <c r="EV72" i="35"/>
  <c r="EX72" i="35"/>
  <c r="EZ72" i="35"/>
  <c r="FB72" i="35"/>
  <c r="FD72" i="35"/>
  <c r="FF72" i="35"/>
  <c r="FH72" i="35"/>
  <c r="FJ72" i="35"/>
  <c r="FL72" i="35"/>
  <c r="FN72" i="35"/>
  <c r="FP72" i="35"/>
  <c r="FR72" i="35"/>
  <c r="FT72" i="35"/>
  <c r="FV72" i="35"/>
  <c r="FX72" i="35"/>
  <c r="FZ72" i="35"/>
  <c r="GB72" i="35"/>
  <c r="GD72" i="35"/>
  <c r="GF72" i="35"/>
  <c r="GH72" i="35"/>
  <c r="GJ72" i="35"/>
  <c r="GL72" i="35"/>
  <c r="EA72" i="35"/>
  <c r="EC72" i="35"/>
  <c r="EE72" i="35"/>
  <c r="EG72" i="35"/>
  <c r="EI72" i="35"/>
  <c r="EK72" i="35"/>
  <c r="EM72" i="35"/>
  <c r="EO72" i="35"/>
  <c r="EQ72" i="35"/>
  <c r="ES72" i="35"/>
  <c r="EU72" i="35"/>
  <c r="EW72" i="35"/>
  <c r="EY72" i="35"/>
  <c r="FA72" i="35"/>
  <c r="FC72" i="35"/>
  <c r="FE72" i="35"/>
  <c r="FG72" i="35"/>
  <c r="FI72" i="35"/>
  <c r="FK72" i="35"/>
  <c r="FM72" i="35"/>
  <c r="FO72" i="35"/>
  <c r="FQ72" i="35"/>
  <c r="FS72" i="35"/>
  <c r="FU72" i="35"/>
  <c r="FW72" i="35"/>
  <c r="FY72" i="35"/>
  <c r="GA72" i="35"/>
  <c r="GC72" i="35"/>
  <c r="GE72" i="35"/>
  <c r="GG72" i="35"/>
  <c r="GI72" i="35"/>
  <c r="GK72" i="35"/>
  <c r="EA71" i="35"/>
  <c r="EC71" i="35"/>
  <c r="EE71" i="35"/>
  <c r="EG71" i="35"/>
  <c r="EI71" i="35"/>
  <c r="EK71" i="35"/>
  <c r="EM71" i="35"/>
  <c r="EO71" i="35"/>
  <c r="EQ71" i="35"/>
  <c r="ES71" i="35"/>
  <c r="EU71" i="35"/>
  <c r="EW71" i="35"/>
  <c r="EY71" i="35"/>
  <c r="FA71" i="35"/>
  <c r="FC71" i="35"/>
  <c r="FE71" i="35"/>
  <c r="FG71" i="35"/>
  <c r="FI71" i="35"/>
  <c r="FK71" i="35"/>
  <c r="FM71" i="35"/>
  <c r="FO71" i="35"/>
  <c r="FQ71" i="35"/>
  <c r="FS71" i="35"/>
  <c r="FU71" i="35"/>
  <c r="FW71" i="35"/>
  <c r="FY71" i="35"/>
  <c r="GA71" i="35"/>
  <c r="GC71" i="35"/>
  <c r="GE71" i="35"/>
  <c r="GG71" i="35"/>
  <c r="GI71" i="35"/>
  <c r="GK71" i="35"/>
  <c r="DZ71" i="35"/>
  <c r="EB71" i="35"/>
  <c r="ED71" i="35"/>
  <c r="EF71" i="35"/>
  <c r="EH71" i="35"/>
  <c r="EJ71" i="35"/>
  <c r="EL71" i="35"/>
  <c r="EN71" i="35"/>
  <c r="EP71" i="35"/>
  <c r="ER71" i="35"/>
  <c r="ET71" i="35"/>
  <c r="EV71" i="35"/>
  <c r="EX71" i="35"/>
  <c r="EZ71" i="35"/>
  <c r="FB71" i="35"/>
  <c r="FD71" i="35"/>
  <c r="FF71" i="35"/>
  <c r="FH71" i="35"/>
  <c r="FJ71" i="35"/>
  <c r="FL71" i="35"/>
  <c r="FN71" i="35"/>
  <c r="FP71" i="35"/>
  <c r="FR71" i="35"/>
  <c r="FT71" i="35"/>
  <c r="FV71" i="35"/>
  <c r="FX71" i="35"/>
  <c r="FZ71" i="35"/>
  <c r="GB71" i="35"/>
  <c r="GD71" i="35"/>
  <c r="GF71" i="35"/>
  <c r="GH71" i="35"/>
  <c r="GJ71" i="35"/>
  <c r="GL71" i="35"/>
  <c r="EA69" i="35"/>
  <c r="EC69" i="35"/>
  <c r="EE69" i="35"/>
  <c r="EG69" i="35"/>
  <c r="EI69" i="35"/>
  <c r="EK69" i="35"/>
  <c r="EM69" i="35"/>
  <c r="EO69" i="35"/>
  <c r="EQ69" i="35"/>
  <c r="ES69" i="35"/>
  <c r="EU69" i="35"/>
  <c r="EW69" i="35"/>
  <c r="EY69" i="35"/>
  <c r="FA69" i="35"/>
  <c r="FC69" i="35"/>
  <c r="FE69" i="35"/>
  <c r="FG69" i="35"/>
  <c r="FI69" i="35"/>
  <c r="FK69" i="35"/>
  <c r="FM69" i="35"/>
  <c r="FO69" i="35"/>
  <c r="FQ69" i="35"/>
  <c r="FS69" i="35"/>
  <c r="FU69" i="35"/>
  <c r="FW69" i="35"/>
  <c r="FY69" i="35"/>
  <c r="GA69" i="35"/>
  <c r="GC69" i="35"/>
  <c r="GE69" i="35"/>
  <c r="GG69" i="35"/>
  <c r="GI69" i="35"/>
  <c r="GK69" i="35"/>
  <c r="DZ69" i="35"/>
  <c r="EB69" i="35"/>
  <c r="ED69" i="35"/>
  <c r="EF69" i="35"/>
  <c r="EH69" i="35"/>
  <c r="EJ69" i="35"/>
  <c r="EL69" i="35"/>
  <c r="EN69" i="35"/>
  <c r="EP69" i="35"/>
  <c r="ER69" i="35"/>
  <c r="ET69" i="35"/>
  <c r="EV69" i="35"/>
  <c r="EX69" i="35"/>
  <c r="EZ69" i="35"/>
  <c r="FB69" i="35"/>
  <c r="FD69" i="35"/>
  <c r="FF69" i="35"/>
  <c r="FH69" i="35"/>
  <c r="FJ69" i="35"/>
  <c r="FL69" i="35"/>
  <c r="FN69" i="35"/>
  <c r="FP69" i="35"/>
  <c r="FR69" i="35"/>
  <c r="FT69" i="35"/>
  <c r="FV69" i="35"/>
  <c r="FX69" i="35"/>
  <c r="FZ69" i="35"/>
  <c r="GB69" i="35"/>
  <c r="GD69" i="35"/>
  <c r="GF69" i="35"/>
  <c r="GH69" i="35"/>
  <c r="GJ69" i="35"/>
  <c r="GL69" i="35"/>
  <c r="EA61" i="35"/>
  <c r="EC61" i="35"/>
  <c r="EE61" i="35"/>
  <c r="EG61" i="35"/>
  <c r="EI61" i="35"/>
  <c r="EK61" i="35"/>
  <c r="EM61" i="35"/>
  <c r="EO61" i="35"/>
  <c r="EQ61" i="35"/>
  <c r="ES61" i="35"/>
  <c r="EU61" i="35"/>
  <c r="EW61" i="35"/>
  <c r="EY61" i="35"/>
  <c r="FA61" i="35"/>
  <c r="FC61" i="35"/>
  <c r="FE61" i="35"/>
  <c r="FG61" i="35"/>
  <c r="FI61" i="35"/>
  <c r="FK61" i="35"/>
  <c r="FM61" i="35"/>
  <c r="FO61" i="35"/>
  <c r="FQ61" i="35"/>
  <c r="FS61" i="35"/>
  <c r="FU61" i="35"/>
  <c r="FW61" i="35"/>
  <c r="FY61" i="35"/>
  <c r="GA61" i="35"/>
  <c r="GC61" i="35"/>
  <c r="GE61" i="35"/>
  <c r="GG61" i="35"/>
  <c r="GI61" i="35"/>
  <c r="GK61" i="35"/>
  <c r="DZ61" i="35"/>
  <c r="EB61" i="35"/>
  <c r="ED61" i="35"/>
  <c r="EF61" i="35"/>
  <c r="EH61" i="35"/>
  <c r="EJ61" i="35"/>
  <c r="EL61" i="35"/>
  <c r="EN61" i="35"/>
  <c r="EP61" i="35"/>
  <c r="ER61" i="35"/>
  <c r="ET61" i="35"/>
  <c r="EV61" i="35"/>
  <c r="EX61" i="35"/>
  <c r="EZ61" i="35"/>
  <c r="FB61" i="35"/>
  <c r="FD61" i="35"/>
  <c r="FF61" i="35"/>
  <c r="FH61" i="35"/>
  <c r="FJ61" i="35"/>
  <c r="FL61" i="35"/>
  <c r="FN61" i="35"/>
  <c r="FP61" i="35"/>
  <c r="FR61" i="35"/>
  <c r="FT61" i="35"/>
  <c r="FV61" i="35"/>
  <c r="FX61" i="35"/>
  <c r="FZ61" i="35"/>
  <c r="GB61" i="35"/>
  <c r="GD61" i="35"/>
  <c r="GF61" i="35"/>
  <c r="GH61" i="35"/>
  <c r="GJ61" i="35"/>
  <c r="GL61" i="35"/>
  <c r="EA59" i="35"/>
  <c r="EC59" i="35"/>
  <c r="EE59" i="35"/>
  <c r="EG59" i="35"/>
  <c r="EI59" i="35"/>
  <c r="EK59" i="35"/>
  <c r="EM59" i="35"/>
  <c r="EO59" i="35"/>
  <c r="EQ59" i="35"/>
  <c r="ES59" i="35"/>
  <c r="EU59" i="35"/>
  <c r="EW59" i="35"/>
  <c r="EY59" i="35"/>
  <c r="FA59" i="35"/>
  <c r="FC59" i="35"/>
  <c r="FE59" i="35"/>
  <c r="FG59" i="35"/>
  <c r="FI59" i="35"/>
  <c r="FK59" i="35"/>
  <c r="FM59" i="35"/>
  <c r="FO59" i="35"/>
  <c r="FQ59" i="35"/>
  <c r="FS59" i="35"/>
  <c r="FU59" i="35"/>
  <c r="FW59" i="35"/>
  <c r="FY59" i="35"/>
  <c r="GA59" i="35"/>
  <c r="GC59" i="35"/>
  <c r="GE59" i="35"/>
  <c r="GG59" i="35"/>
  <c r="GI59" i="35"/>
  <c r="GK59" i="35"/>
  <c r="DZ59" i="35"/>
  <c r="EB59" i="35"/>
  <c r="ED59" i="35"/>
  <c r="EF59" i="35"/>
  <c r="EH59" i="35"/>
  <c r="EJ59" i="35"/>
  <c r="EL59" i="35"/>
  <c r="EN59" i="35"/>
  <c r="EP59" i="35"/>
  <c r="ER59" i="35"/>
  <c r="ET59" i="35"/>
  <c r="EV59" i="35"/>
  <c r="EX59" i="35"/>
  <c r="EZ59" i="35"/>
  <c r="FB59" i="35"/>
  <c r="FD59" i="35"/>
  <c r="FF59" i="35"/>
  <c r="FH59" i="35"/>
  <c r="FJ59" i="35"/>
  <c r="FL59" i="35"/>
  <c r="FN59" i="35"/>
  <c r="FP59" i="35"/>
  <c r="FR59" i="35"/>
  <c r="FT59" i="35"/>
  <c r="FV59" i="35"/>
  <c r="FX59" i="35"/>
  <c r="FZ59" i="35"/>
  <c r="GB59" i="35"/>
  <c r="GD59" i="35"/>
  <c r="GF59" i="35"/>
  <c r="GH59" i="35"/>
  <c r="GJ59" i="35"/>
  <c r="GL59" i="35"/>
  <c r="K58" i="35"/>
  <c r="DZ58" i="35"/>
  <c r="EB58" i="35"/>
  <c r="ED58" i="35"/>
  <c r="EF58" i="35"/>
  <c r="EH58" i="35"/>
  <c r="EJ58" i="35"/>
  <c r="EL58" i="35"/>
  <c r="EN58" i="35"/>
  <c r="EP58" i="35"/>
  <c r="ER58" i="35"/>
  <c r="ET58" i="35"/>
  <c r="EV58" i="35"/>
  <c r="EX58" i="35"/>
  <c r="EZ58" i="35"/>
  <c r="FB58" i="35"/>
  <c r="FD58" i="35"/>
  <c r="FF58" i="35"/>
  <c r="FH58" i="35"/>
  <c r="FJ58" i="35"/>
  <c r="FL58" i="35"/>
  <c r="FN58" i="35"/>
  <c r="FP58" i="35"/>
  <c r="FR58" i="35"/>
  <c r="FT58" i="35"/>
  <c r="FV58" i="35"/>
  <c r="FX58" i="35"/>
  <c r="FZ58" i="35"/>
  <c r="GB58" i="35"/>
  <c r="GD58" i="35"/>
  <c r="GF58" i="35"/>
  <c r="GH58" i="35"/>
  <c r="GJ58" i="35"/>
  <c r="GL58" i="35"/>
  <c r="EA58" i="35"/>
  <c r="EC58" i="35"/>
  <c r="EE58" i="35"/>
  <c r="EG58" i="35"/>
  <c r="EI58" i="35"/>
  <c r="EK58" i="35"/>
  <c r="EM58" i="35"/>
  <c r="EO58" i="35"/>
  <c r="EQ58" i="35"/>
  <c r="ES58" i="35"/>
  <c r="EU58" i="35"/>
  <c r="EW58" i="35"/>
  <c r="EY58" i="35"/>
  <c r="FA58" i="35"/>
  <c r="FC58" i="35"/>
  <c r="FE58" i="35"/>
  <c r="FG58" i="35"/>
  <c r="FI58" i="35"/>
  <c r="FK58" i="35"/>
  <c r="FM58" i="35"/>
  <c r="FO58" i="35"/>
  <c r="FQ58" i="35"/>
  <c r="FS58" i="35"/>
  <c r="FU58" i="35"/>
  <c r="FW58" i="35"/>
  <c r="FY58" i="35"/>
  <c r="GA58" i="35"/>
  <c r="GC58" i="35"/>
  <c r="GE58" i="35"/>
  <c r="GG58" i="35"/>
  <c r="GI58" i="35"/>
  <c r="GK58" i="35"/>
  <c r="DZ54" i="35"/>
  <c r="EB54" i="35"/>
  <c r="ED54" i="35"/>
  <c r="EF54" i="35"/>
  <c r="EH54" i="35"/>
  <c r="EJ54" i="35"/>
  <c r="EL54" i="35"/>
  <c r="EN54" i="35"/>
  <c r="EP54" i="35"/>
  <c r="ER54" i="35"/>
  <c r="ET54" i="35"/>
  <c r="EV54" i="35"/>
  <c r="EX54" i="35"/>
  <c r="EZ54" i="35"/>
  <c r="FB54" i="35"/>
  <c r="FD54" i="35"/>
  <c r="FF54" i="35"/>
  <c r="FH54" i="35"/>
  <c r="FJ54" i="35"/>
  <c r="FL54" i="35"/>
  <c r="FN54" i="35"/>
  <c r="FP54" i="35"/>
  <c r="FR54" i="35"/>
  <c r="FT54" i="35"/>
  <c r="FV54" i="35"/>
  <c r="FX54" i="35"/>
  <c r="FZ54" i="35"/>
  <c r="GB54" i="35"/>
  <c r="GD54" i="35"/>
  <c r="GF54" i="35"/>
  <c r="GH54" i="35"/>
  <c r="GJ54" i="35"/>
  <c r="GL54" i="35"/>
  <c r="EA54" i="35"/>
  <c r="EC54" i="35"/>
  <c r="EE54" i="35"/>
  <c r="EG54" i="35"/>
  <c r="EI54" i="35"/>
  <c r="EK54" i="35"/>
  <c r="EM54" i="35"/>
  <c r="EO54" i="35"/>
  <c r="EQ54" i="35"/>
  <c r="ES54" i="35"/>
  <c r="EU54" i="35"/>
  <c r="EW54" i="35"/>
  <c r="EY54" i="35"/>
  <c r="FA54" i="35"/>
  <c r="FC54" i="35"/>
  <c r="FE54" i="35"/>
  <c r="FG54" i="35"/>
  <c r="FI54" i="35"/>
  <c r="FK54" i="35"/>
  <c r="FM54" i="35"/>
  <c r="FO54" i="35"/>
  <c r="FQ54" i="35"/>
  <c r="FS54" i="35"/>
  <c r="FU54" i="35"/>
  <c r="FW54" i="35"/>
  <c r="FY54" i="35"/>
  <c r="GA54" i="35"/>
  <c r="GC54" i="35"/>
  <c r="GE54" i="35"/>
  <c r="GG54" i="35"/>
  <c r="GI54" i="35"/>
  <c r="GK54" i="35"/>
  <c r="AO53" i="35"/>
  <c r="EA53" i="35"/>
  <c r="EC53" i="35"/>
  <c r="EE53" i="35"/>
  <c r="EG53" i="35"/>
  <c r="EI53" i="35"/>
  <c r="EK53" i="35"/>
  <c r="EM53" i="35"/>
  <c r="EO53" i="35"/>
  <c r="EQ53" i="35"/>
  <c r="ES53" i="35"/>
  <c r="EU53" i="35"/>
  <c r="EW53" i="35"/>
  <c r="EY53" i="35"/>
  <c r="FA53" i="35"/>
  <c r="FC53" i="35"/>
  <c r="FE53" i="35"/>
  <c r="FG53" i="35"/>
  <c r="FI53" i="35"/>
  <c r="FK53" i="35"/>
  <c r="FM53" i="35"/>
  <c r="FO53" i="35"/>
  <c r="FQ53" i="35"/>
  <c r="FS53" i="35"/>
  <c r="FU53" i="35"/>
  <c r="FW53" i="35"/>
  <c r="FY53" i="35"/>
  <c r="GA53" i="35"/>
  <c r="GC53" i="35"/>
  <c r="GE53" i="35"/>
  <c r="GG53" i="35"/>
  <c r="GI53" i="35"/>
  <c r="GK53" i="35"/>
  <c r="DZ53" i="35"/>
  <c r="EB53" i="35"/>
  <c r="ED53" i="35"/>
  <c r="EF53" i="35"/>
  <c r="EH53" i="35"/>
  <c r="EJ53" i="35"/>
  <c r="EL53" i="35"/>
  <c r="EN53" i="35"/>
  <c r="EP53" i="35"/>
  <c r="ER53" i="35"/>
  <c r="ET53" i="35"/>
  <c r="EV53" i="35"/>
  <c r="EX53" i="35"/>
  <c r="EZ53" i="35"/>
  <c r="FB53" i="35"/>
  <c r="FD53" i="35"/>
  <c r="FF53" i="35"/>
  <c r="FH53" i="35"/>
  <c r="FJ53" i="35"/>
  <c r="FL53" i="35"/>
  <c r="FN53" i="35"/>
  <c r="FP53" i="35"/>
  <c r="FR53" i="35"/>
  <c r="FT53" i="35"/>
  <c r="FV53" i="35"/>
  <c r="FX53" i="35"/>
  <c r="FZ53" i="35"/>
  <c r="GB53" i="35"/>
  <c r="GD53" i="35"/>
  <c r="GF53" i="35"/>
  <c r="GH53" i="35"/>
  <c r="GJ53" i="35"/>
  <c r="GL53" i="35"/>
  <c r="DZ50" i="35"/>
  <c r="EB50" i="35"/>
  <c r="ED50" i="35"/>
  <c r="EF50" i="35"/>
  <c r="EH50" i="35"/>
  <c r="EJ50" i="35"/>
  <c r="EL50" i="35"/>
  <c r="EN50" i="35"/>
  <c r="EP50" i="35"/>
  <c r="ER50" i="35"/>
  <c r="ET50" i="35"/>
  <c r="EV50" i="35"/>
  <c r="EX50" i="35"/>
  <c r="EZ50" i="35"/>
  <c r="FB50" i="35"/>
  <c r="FD50" i="35"/>
  <c r="FF50" i="35"/>
  <c r="FH50" i="35"/>
  <c r="FJ50" i="35"/>
  <c r="FL50" i="35"/>
  <c r="FN50" i="35"/>
  <c r="FP50" i="35"/>
  <c r="FR50" i="35"/>
  <c r="FT50" i="35"/>
  <c r="FV50" i="35"/>
  <c r="FX50" i="35"/>
  <c r="FZ50" i="35"/>
  <c r="GB50" i="35"/>
  <c r="GD50" i="35"/>
  <c r="GF50" i="35"/>
  <c r="GH50" i="35"/>
  <c r="GJ50" i="35"/>
  <c r="GL50" i="35"/>
  <c r="EA50" i="35"/>
  <c r="EC50" i="35"/>
  <c r="EE50" i="35"/>
  <c r="EG50" i="35"/>
  <c r="EI50" i="35"/>
  <c r="EK50" i="35"/>
  <c r="EM50" i="35"/>
  <c r="EO50" i="35"/>
  <c r="EQ50" i="35"/>
  <c r="ES50" i="35"/>
  <c r="EU50" i="35"/>
  <c r="EW50" i="35"/>
  <c r="EY50" i="35"/>
  <c r="FA50" i="35"/>
  <c r="FC50" i="35"/>
  <c r="FE50" i="35"/>
  <c r="FG50" i="35"/>
  <c r="FI50" i="35"/>
  <c r="FK50" i="35"/>
  <c r="FM50" i="35"/>
  <c r="FO50" i="35"/>
  <c r="FQ50" i="35"/>
  <c r="FS50" i="35"/>
  <c r="FU50" i="35"/>
  <c r="FW50" i="35"/>
  <c r="FY50" i="35"/>
  <c r="GA50" i="35"/>
  <c r="GC50" i="35"/>
  <c r="GE50" i="35"/>
  <c r="GG50" i="35"/>
  <c r="GI50" i="35"/>
  <c r="GK50" i="35"/>
  <c r="EA47" i="35"/>
  <c r="EC47" i="35"/>
  <c r="EE47" i="35"/>
  <c r="EG47" i="35"/>
  <c r="EI47" i="35"/>
  <c r="EK47" i="35"/>
  <c r="EM47" i="35"/>
  <c r="EO47" i="35"/>
  <c r="EQ47" i="35"/>
  <c r="ES47" i="35"/>
  <c r="EU47" i="35"/>
  <c r="EW47" i="35"/>
  <c r="EY47" i="35"/>
  <c r="FA47" i="35"/>
  <c r="FC47" i="35"/>
  <c r="FE47" i="35"/>
  <c r="FG47" i="35"/>
  <c r="FI47" i="35"/>
  <c r="FK47" i="35"/>
  <c r="FM47" i="35"/>
  <c r="FO47" i="35"/>
  <c r="FQ47" i="35"/>
  <c r="FS47" i="35"/>
  <c r="FU47" i="35"/>
  <c r="FW47" i="35"/>
  <c r="FY47" i="35"/>
  <c r="GA47" i="35"/>
  <c r="GC47" i="35"/>
  <c r="GE47" i="35"/>
  <c r="GG47" i="35"/>
  <c r="GI47" i="35"/>
  <c r="GK47" i="35"/>
  <c r="DZ47" i="35"/>
  <c r="EB47" i="35"/>
  <c r="ED47" i="35"/>
  <c r="EF47" i="35"/>
  <c r="EH47" i="35"/>
  <c r="EJ47" i="35"/>
  <c r="EL47" i="35"/>
  <c r="EN47" i="35"/>
  <c r="EP47" i="35"/>
  <c r="ER47" i="35"/>
  <c r="ET47" i="35"/>
  <c r="EV47" i="35"/>
  <c r="EX47" i="35"/>
  <c r="EZ47" i="35"/>
  <c r="FB47" i="35"/>
  <c r="FD47" i="35"/>
  <c r="FF47" i="35"/>
  <c r="FH47" i="35"/>
  <c r="FJ47" i="35"/>
  <c r="FL47" i="35"/>
  <c r="FN47" i="35"/>
  <c r="FP47" i="35"/>
  <c r="FR47" i="35"/>
  <c r="FT47" i="35"/>
  <c r="FV47" i="35"/>
  <c r="FX47" i="35"/>
  <c r="FZ47" i="35"/>
  <c r="GB47" i="35"/>
  <c r="GD47" i="35"/>
  <c r="GF47" i="35"/>
  <c r="GH47" i="35"/>
  <c r="GJ47" i="35"/>
  <c r="GL47" i="35"/>
  <c r="M44" i="35"/>
  <c r="DZ44" i="35"/>
  <c r="EB44" i="35"/>
  <c r="ED44" i="35"/>
  <c r="EF44" i="35"/>
  <c r="EH44" i="35"/>
  <c r="EJ44" i="35"/>
  <c r="EL44" i="35"/>
  <c r="EN44" i="35"/>
  <c r="EP44" i="35"/>
  <c r="ER44" i="35"/>
  <c r="ET44" i="35"/>
  <c r="EV44" i="35"/>
  <c r="EX44" i="35"/>
  <c r="EA44" i="35"/>
  <c r="EC44" i="35"/>
  <c r="EE44" i="35"/>
  <c r="EG44" i="35"/>
  <c r="EI44" i="35"/>
  <c r="EK44" i="35"/>
  <c r="EM44" i="35"/>
  <c r="EO44" i="35"/>
  <c r="EQ44" i="35"/>
  <c r="ES44" i="35"/>
  <c r="EU44" i="35"/>
  <c r="EW44" i="35"/>
  <c r="EZ44" i="35"/>
  <c r="FB44" i="35"/>
  <c r="FD44" i="35"/>
  <c r="FF44" i="35"/>
  <c r="FH44" i="35"/>
  <c r="FJ44" i="35"/>
  <c r="FL44" i="35"/>
  <c r="FN44" i="35"/>
  <c r="FP44" i="35"/>
  <c r="FR44" i="35"/>
  <c r="FT44" i="35"/>
  <c r="FV44" i="35"/>
  <c r="FX44" i="35"/>
  <c r="FZ44" i="35"/>
  <c r="GB44" i="35"/>
  <c r="GD44" i="35"/>
  <c r="GF44" i="35"/>
  <c r="GH44" i="35"/>
  <c r="GJ44" i="35"/>
  <c r="GL44" i="35"/>
  <c r="EY44" i="35"/>
  <c r="FA44" i="35"/>
  <c r="FC44" i="35"/>
  <c r="FE44" i="35"/>
  <c r="FG44" i="35"/>
  <c r="FI44" i="35"/>
  <c r="FK44" i="35"/>
  <c r="FM44" i="35"/>
  <c r="FO44" i="35"/>
  <c r="FQ44" i="35"/>
  <c r="FS44" i="35"/>
  <c r="FU44" i="35"/>
  <c r="FW44" i="35"/>
  <c r="FY44" i="35"/>
  <c r="GA44" i="35"/>
  <c r="GC44" i="35"/>
  <c r="GE44" i="35"/>
  <c r="GG44" i="35"/>
  <c r="GI44" i="35"/>
  <c r="GK44" i="35"/>
  <c r="EA41" i="35"/>
  <c r="EC41" i="35"/>
  <c r="EE41" i="35"/>
  <c r="EG41" i="35"/>
  <c r="EI41" i="35"/>
  <c r="EK41" i="35"/>
  <c r="EM41" i="35"/>
  <c r="EO41" i="35"/>
  <c r="EQ41" i="35"/>
  <c r="ES41" i="35"/>
  <c r="EU41" i="35"/>
  <c r="EW41" i="35"/>
  <c r="EY41" i="35"/>
  <c r="FA41" i="35"/>
  <c r="FC41" i="35"/>
  <c r="FE41" i="35"/>
  <c r="FG41" i="35"/>
  <c r="FI41" i="35"/>
  <c r="FK41" i="35"/>
  <c r="FM41" i="35"/>
  <c r="FO41" i="35"/>
  <c r="FQ41" i="35"/>
  <c r="FS41" i="35"/>
  <c r="FU41" i="35"/>
  <c r="FW41" i="35"/>
  <c r="FY41" i="35"/>
  <c r="GA41" i="35"/>
  <c r="GC41" i="35"/>
  <c r="GE41" i="35"/>
  <c r="GG41" i="35"/>
  <c r="GI41" i="35"/>
  <c r="GK41" i="35"/>
  <c r="DZ41" i="35"/>
  <c r="EB41" i="35"/>
  <c r="ED41" i="35"/>
  <c r="EF41" i="35"/>
  <c r="EH41" i="35"/>
  <c r="EJ41" i="35"/>
  <c r="EL41" i="35"/>
  <c r="EN41" i="35"/>
  <c r="EP41" i="35"/>
  <c r="ER41" i="35"/>
  <c r="ET41" i="35"/>
  <c r="EV41" i="35"/>
  <c r="EX41" i="35"/>
  <c r="EZ41" i="35"/>
  <c r="FB41" i="35"/>
  <c r="FD41" i="35"/>
  <c r="FF41" i="35"/>
  <c r="FH41" i="35"/>
  <c r="FJ41" i="35"/>
  <c r="FL41" i="35"/>
  <c r="FN41" i="35"/>
  <c r="FP41" i="35"/>
  <c r="FR41" i="35"/>
  <c r="FT41" i="35"/>
  <c r="FV41" i="35"/>
  <c r="FX41" i="35"/>
  <c r="FZ41" i="35"/>
  <c r="GB41" i="35"/>
  <c r="GD41" i="35"/>
  <c r="GF41" i="35"/>
  <c r="GH41" i="35"/>
  <c r="GJ41" i="35"/>
  <c r="GL41" i="35"/>
  <c r="DZ38" i="35"/>
  <c r="EB38" i="35"/>
  <c r="ED38" i="35"/>
  <c r="EF38" i="35"/>
  <c r="EH38" i="35"/>
  <c r="EJ38" i="35"/>
  <c r="EL38" i="35"/>
  <c r="EN38" i="35"/>
  <c r="EP38" i="35"/>
  <c r="ER38" i="35"/>
  <c r="ET38" i="35"/>
  <c r="EV38" i="35"/>
  <c r="EX38" i="35"/>
  <c r="EZ38" i="35"/>
  <c r="FB38" i="35"/>
  <c r="FD38" i="35"/>
  <c r="FF38" i="35"/>
  <c r="FH38" i="35"/>
  <c r="FJ38" i="35"/>
  <c r="FL38" i="35"/>
  <c r="FN38" i="35"/>
  <c r="FP38" i="35"/>
  <c r="FR38" i="35"/>
  <c r="FT38" i="35"/>
  <c r="FV38" i="35"/>
  <c r="FX38" i="35"/>
  <c r="FZ38" i="35"/>
  <c r="GB38" i="35"/>
  <c r="GD38" i="35"/>
  <c r="GF38" i="35"/>
  <c r="GH38" i="35"/>
  <c r="GJ38" i="35"/>
  <c r="GL38" i="35"/>
  <c r="EA38" i="35"/>
  <c r="EC38" i="35"/>
  <c r="EE38" i="35"/>
  <c r="EG38" i="35"/>
  <c r="EI38" i="35"/>
  <c r="EK38" i="35"/>
  <c r="EM38" i="35"/>
  <c r="EO38" i="35"/>
  <c r="EQ38" i="35"/>
  <c r="ES38" i="35"/>
  <c r="EU38" i="35"/>
  <c r="EW38" i="35"/>
  <c r="EY38" i="35"/>
  <c r="FA38" i="35"/>
  <c r="FC38" i="35"/>
  <c r="FE38" i="35"/>
  <c r="FG38" i="35"/>
  <c r="FI38" i="35"/>
  <c r="FK38" i="35"/>
  <c r="FM38" i="35"/>
  <c r="FO38" i="35"/>
  <c r="FQ38" i="35"/>
  <c r="FS38" i="35"/>
  <c r="FU38" i="35"/>
  <c r="FW38" i="35"/>
  <c r="FY38" i="35"/>
  <c r="GA38" i="35"/>
  <c r="GC38" i="35"/>
  <c r="GE38" i="35"/>
  <c r="GG38" i="35"/>
  <c r="GI38" i="35"/>
  <c r="GK38" i="35"/>
  <c r="CW37" i="35"/>
  <c r="EA37" i="35"/>
  <c r="EC37" i="35"/>
  <c r="EE37" i="35"/>
  <c r="EG37" i="35"/>
  <c r="EI37" i="35"/>
  <c r="EK37" i="35"/>
  <c r="EM37" i="35"/>
  <c r="EO37" i="35"/>
  <c r="EQ37" i="35"/>
  <c r="ES37" i="35"/>
  <c r="EU37" i="35"/>
  <c r="EW37" i="35"/>
  <c r="EY37" i="35"/>
  <c r="FA37" i="35"/>
  <c r="FC37" i="35"/>
  <c r="FE37" i="35"/>
  <c r="FG37" i="35"/>
  <c r="FI37" i="35"/>
  <c r="FK37" i="35"/>
  <c r="FM37" i="35"/>
  <c r="FO37" i="35"/>
  <c r="FQ37" i="35"/>
  <c r="FS37" i="35"/>
  <c r="FU37" i="35"/>
  <c r="FW37" i="35"/>
  <c r="FY37" i="35"/>
  <c r="GA37" i="35"/>
  <c r="GC37" i="35"/>
  <c r="GE37" i="35"/>
  <c r="GG37" i="35"/>
  <c r="GI37" i="35"/>
  <c r="GK37" i="35"/>
  <c r="DZ37" i="35"/>
  <c r="EB37" i="35"/>
  <c r="ED37" i="35"/>
  <c r="EF37" i="35"/>
  <c r="EH37" i="35"/>
  <c r="EJ37" i="35"/>
  <c r="EL37" i="35"/>
  <c r="EN37" i="35"/>
  <c r="EP37" i="35"/>
  <c r="ER37" i="35"/>
  <c r="ET37" i="35"/>
  <c r="EV37" i="35"/>
  <c r="EX37" i="35"/>
  <c r="EZ37" i="35"/>
  <c r="FB37" i="35"/>
  <c r="FD37" i="35"/>
  <c r="FF37" i="35"/>
  <c r="FH37" i="35"/>
  <c r="FJ37" i="35"/>
  <c r="FL37" i="35"/>
  <c r="FN37" i="35"/>
  <c r="FP37" i="35"/>
  <c r="FR37" i="35"/>
  <c r="FT37" i="35"/>
  <c r="FV37" i="35"/>
  <c r="FX37" i="35"/>
  <c r="FZ37" i="35"/>
  <c r="GB37" i="35"/>
  <c r="GD37" i="35"/>
  <c r="GF37" i="35"/>
  <c r="GH37" i="35"/>
  <c r="GJ37" i="35"/>
  <c r="GL37" i="35"/>
  <c r="EA35" i="35"/>
  <c r="EC35" i="35"/>
  <c r="EE35" i="35"/>
  <c r="EG35" i="35"/>
  <c r="EI35" i="35"/>
  <c r="EK35" i="35"/>
  <c r="EM35" i="35"/>
  <c r="EO35" i="35"/>
  <c r="EQ35" i="35"/>
  <c r="ES35" i="35"/>
  <c r="EU35" i="35"/>
  <c r="EW35" i="35"/>
  <c r="EY35" i="35"/>
  <c r="FA35" i="35"/>
  <c r="FC35" i="35"/>
  <c r="FE35" i="35"/>
  <c r="FG35" i="35"/>
  <c r="FI35" i="35"/>
  <c r="FK35" i="35"/>
  <c r="FM35" i="35"/>
  <c r="FO35" i="35"/>
  <c r="FQ35" i="35"/>
  <c r="FS35" i="35"/>
  <c r="FU35" i="35"/>
  <c r="FW35" i="35"/>
  <c r="FY35" i="35"/>
  <c r="GA35" i="35"/>
  <c r="GC35" i="35"/>
  <c r="GE35" i="35"/>
  <c r="GG35" i="35"/>
  <c r="GI35" i="35"/>
  <c r="GK35" i="35"/>
  <c r="DZ35" i="35"/>
  <c r="EB35" i="35"/>
  <c r="ED35" i="35"/>
  <c r="EF35" i="35"/>
  <c r="EH35" i="35"/>
  <c r="EJ35" i="35"/>
  <c r="EL35" i="35"/>
  <c r="EN35" i="35"/>
  <c r="EP35" i="35"/>
  <c r="ER35" i="35"/>
  <c r="ET35" i="35"/>
  <c r="EV35" i="35"/>
  <c r="EX35" i="35"/>
  <c r="EZ35" i="35"/>
  <c r="FB35" i="35"/>
  <c r="FD35" i="35"/>
  <c r="FF35" i="35"/>
  <c r="FH35" i="35"/>
  <c r="FJ35" i="35"/>
  <c r="FL35" i="35"/>
  <c r="FN35" i="35"/>
  <c r="FP35" i="35"/>
  <c r="FR35" i="35"/>
  <c r="FT35" i="35"/>
  <c r="FV35" i="35"/>
  <c r="FX35" i="35"/>
  <c r="FZ35" i="35"/>
  <c r="GB35" i="35"/>
  <c r="GD35" i="35"/>
  <c r="GF35" i="35"/>
  <c r="GH35" i="35"/>
  <c r="GJ35" i="35"/>
  <c r="GL35" i="35"/>
  <c r="EA33" i="35"/>
  <c r="EC33" i="35"/>
  <c r="EE33" i="35"/>
  <c r="EG33" i="35"/>
  <c r="EI33" i="35"/>
  <c r="EK33" i="35"/>
  <c r="EM33" i="35"/>
  <c r="EO33" i="35"/>
  <c r="EQ33" i="35"/>
  <c r="ES33" i="35"/>
  <c r="EU33" i="35"/>
  <c r="EW33" i="35"/>
  <c r="EY33" i="35"/>
  <c r="FA33" i="35"/>
  <c r="FC33" i="35"/>
  <c r="FE33" i="35"/>
  <c r="FG33" i="35"/>
  <c r="FI33" i="35"/>
  <c r="FK33" i="35"/>
  <c r="FM33" i="35"/>
  <c r="FO33" i="35"/>
  <c r="FQ33" i="35"/>
  <c r="FS33" i="35"/>
  <c r="FU33" i="35"/>
  <c r="FW33" i="35"/>
  <c r="FY33" i="35"/>
  <c r="GA33" i="35"/>
  <c r="GC33" i="35"/>
  <c r="GE33" i="35"/>
  <c r="GG33" i="35"/>
  <c r="GI33" i="35"/>
  <c r="GK33" i="35"/>
  <c r="DZ33" i="35"/>
  <c r="EB33" i="35"/>
  <c r="ED33" i="35"/>
  <c r="EF33" i="35"/>
  <c r="EH33" i="35"/>
  <c r="EJ33" i="35"/>
  <c r="EL33" i="35"/>
  <c r="EN33" i="35"/>
  <c r="EP33" i="35"/>
  <c r="ER33" i="35"/>
  <c r="ET33" i="35"/>
  <c r="EV33" i="35"/>
  <c r="EX33" i="35"/>
  <c r="EZ33" i="35"/>
  <c r="FB33" i="35"/>
  <c r="FD33" i="35"/>
  <c r="FF33" i="35"/>
  <c r="FH33" i="35"/>
  <c r="FJ33" i="35"/>
  <c r="FL33" i="35"/>
  <c r="FN33" i="35"/>
  <c r="FP33" i="35"/>
  <c r="FR33" i="35"/>
  <c r="FT33" i="35"/>
  <c r="FV33" i="35"/>
  <c r="FX33" i="35"/>
  <c r="FZ33" i="35"/>
  <c r="GB33" i="35"/>
  <c r="GD33" i="35"/>
  <c r="GF33" i="35"/>
  <c r="GH33" i="35"/>
  <c r="GJ33" i="35"/>
  <c r="GL33" i="35"/>
  <c r="DZ32" i="35"/>
  <c r="EB32" i="35"/>
  <c r="ED32" i="35"/>
  <c r="EF32" i="35"/>
  <c r="EH32" i="35"/>
  <c r="EJ32" i="35"/>
  <c r="EL32" i="35"/>
  <c r="EN32" i="35"/>
  <c r="EP32" i="35"/>
  <c r="ER32" i="35"/>
  <c r="ET32" i="35"/>
  <c r="EV32" i="35"/>
  <c r="EX32" i="35"/>
  <c r="EZ32" i="35"/>
  <c r="FB32" i="35"/>
  <c r="FD32" i="35"/>
  <c r="FF32" i="35"/>
  <c r="FH32" i="35"/>
  <c r="FJ32" i="35"/>
  <c r="FL32" i="35"/>
  <c r="FN32" i="35"/>
  <c r="FP32" i="35"/>
  <c r="FR32" i="35"/>
  <c r="FT32" i="35"/>
  <c r="FV32" i="35"/>
  <c r="FX32" i="35"/>
  <c r="FZ32" i="35"/>
  <c r="GB32" i="35"/>
  <c r="GD32" i="35"/>
  <c r="GF32" i="35"/>
  <c r="GH32" i="35"/>
  <c r="GJ32" i="35"/>
  <c r="GL32" i="35"/>
  <c r="EA32" i="35"/>
  <c r="EC32" i="35"/>
  <c r="EE32" i="35"/>
  <c r="EG32" i="35"/>
  <c r="EI32" i="35"/>
  <c r="EK32" i="35"/>
  <c r="EM32" i="35"/>
  <c r="EO32" i="35"/>
  <c r="EQ32" i="35"/>
  <c r="ES32" i="35"/>
  <c r="EU32" i="35"/>
  <c r="EW32" i="35"/>
  <c r="EY32" i="35"/>
  <c r="FA32" i="35"/>
  <c r="FC32" i="35"/>
  <c r="FE32" i="35"/>
  <c r="FG32" i="35"/>
  <c r="FI32" i="35"/>
  <c r="FK32" i="35"/>
  <c r="FM32" i="35"/>
  <c r="FO32" i="35"/>
  <c r="FQ32" i="35"/>
  <c r="FS32" i="35"/>
  <c r="FU32" i="35"/>
  <c r="FW32" i="35"/>
  <c r="FY32" i="35"/>
  <c r="GA32" i="35"/>
  <c r="GC32" i="35"/>
  <c r="GE32" i="35"/>
  <c r="GG32" i="35"/>
  <c r="GI32" i="35"/>
  <c r="GK32" i="35"/>
  <c r="DZ30" i="35"/>
  <c r="EB30" i="35"/>
  <c r="ED30" i="35"/>
  <c r="EF30" i="35"/>
  <c r="EH30" i="35"/>
  <c r="EJ30" i="35"/>
  <c r="EL30" i="35"/>
  <c r="EN30" i="35"/>
  <c r="EP30" i="35"/>
  <c r="ER30" i="35"/>
  <c r="ET30" i="35"/>
  <c r="EV30" i="35"/>
  <c r="EX30" i="35"/>
  <c r="EZ30" i="35"/>
  <c r="FB30" i="35"/>
  <c r="FD30" i="35"/>
  <c r="FF30" i="35"/>
  <c r="FH30" i="35"/>
  <c r="FJ30" i="35"/>
  <c r="FL30" i="35"/>
  <c r="FN30" i="35"/>
  <c r="FP30" i="35"/>
  <c r="FR30" i="35"/>
  <c r="FT30" i="35"/>
  <c r="FV30" i="35"/>
  <c r="FX30" i="35"/>
  <c r="FZ30" i="35"/>
  <c r="GB30" i="35"/>
  <c r="GD30" i="35"/>
  <c r="GF30" i="35"/>
  <c r="GH30" i="35"/>
  <c r="GJ30" i="35"/>
  <c r="GL30" i="35"/>
  <c r="EA30" i="35"/>
  <c r="EC30" i="35"/>
  <c r="EE30" i="35"/>
  <c r="EG30" i="35"/>
  <c r="EI30" i="35"/>
  <c r="EK30" i="35"/>
  <c r="EM30" i="35"/>
  <c r="EO30" i="35"/>
  <c r="EQ30" i="35"/>
  <c r="ES30" i="35"/>
  <c r="EU30" i="35"/>
  <c r="EW30" i="35"/>
  <c r="EY30" i="35"/>
  <c r="FA30" i="35"/>
  <c r="FC30" i="35"/>
  <c r="FE30" i="35"/>
  <c r="FG30" i="35"/>
  <c r="FI30" i="35"/>
  <c r="FK30" i="35"/>
  <c r="FM30" i="35"/>
  <c r="FO30" i="35"/>
  <c r="FQ30" i="35"/>
  <c r="FS30" i="35"/>
  <c r="FU30" i="35"/>
  <c r="FW30" i="35"/>
  <c r="FY30" i="35"/>
  <c r="GA30" i="35"/>
  <c r="GC30" i="35"/>
  <c r="GE30" i="35"/>
  <c r="GG30" i="35"/>
  <c r="GI30" i="35"/>
  <c r="GK30" i="35"/>
  <c r="EA29" i="35"/>
  <c r="EC29" i="35"/>
  <c r="EE29" i="35"/>
  <c r="EG29" i="35"/>
  <c r="EI29" i="35"/>
  <c r="EK29" i="35"/>
  <c r="EM29" i="35"/>
  <c r="EO29" i="35"/>
  <c r="EQ29" i="35"/>
  <c r="ES29" i="35"/>
  <c r="EU29" i="35"/>
  <c r="EW29" i="35"/>
  <c r="EY29" i="35"/>
  <c r="FA29" i="35"/>
  <c r="FC29" i="35"/>
  <c r="FE29" i="35"/>
  <c r="FG29" i="35"/>
  <c r="FI29" i="35"/>
  <c r="FK29" i="35"/>
  <c r="FM29" i="35"/>
  <c r="FO29" i="35"/>
  <c r="FQ29" i="35"/>
  <c r="FS29" i="35"/>
  <c r="FU29" i="35"/>
  <c r="FW29" i="35"/>
  <c r="FY29" i="35"/>
  <c r="GA29" i="35"/>
  <c r="GC29" i="35"/>
  <c r="GE29" i="35"/>
  <c r="GG29" i="35"/>
  <c r="GI29" i="35"/>
  <c r="GK29" i="35"/>
  <c r="DZ29" i="35"/>
  <c r="EB29" i="35"/>
  <c r="ED29" i="35"/>
  <c r="EF29" i="35"/>
  <c r="EH29" i="35"/>
  <c r="EJ29" i="35"/>
  <c r="EL29" i="35"/>
  <c r="EN29" i="35"/>
  <c r="EP29" i="35"/>
  <c r="ER29" i="35"/>
  <c r="ET29" i="35"/>
  <c r="EV29" i="35"/>
  <c r="EX29" i="35"/>
  <c r="EZ29" i="35"/>
  <c r="FB29" i="35"/>
  <c r="FD29" i="35"/>
  <c r="FF29" i="35"/>
  <c r="FH29" i="35"/>
  <c r="FJ29" i="35"/>
  <c r="FL29" i="35"/>
  <c r="FN29" i="35"/>
  <c r="FP29" i="35"/>
  <c r="FR29" i="35"/>
  <c r="FT29" i="35"/>
  <c r="FV29" i="35"/>
  <c r="FX29" i="35"/>
  <c r="FZ29" i="35"/>
  <c r="GB29" i="35"/>
  <c r="GD29" i="35"/>
  <c r="GF29" i="35"/>
  <c r="GH29" i="35"/>
  <c r="GJ29" i="35"/>
  <c r="GL29" i="35"/>
  <c r="EA26" i="35"/>
  <c r="EC26" i="35"/>
  <c r="EE26" i="35"/>
  <c r="EG26" i="35"/>
  <c r="EI26" i="35"/>
  <c r="EK26" i="35"/>
  <c r="EM26" i="35"/>
  <c r="EO26" i="35"/>
  <c r="EQ26" i="35"/>
  <c r="ES26" i="35"/>
  <c r="EU26" i="35"/>
  <c r="EW26" i="35"/>
  <c r="EY26" i="35"/>
  <c r="FA26" i="35"/>
  <c r="FC26" i="35"/>
  <c r="FE26" i="35"/>
  <c r="FG26" i="35"/>
  <c r="FI26" i="35"/>
  <c r="FK26" i="35"/>
  <c r="FM26" i="35"/>
  <c r="FO26" i="35"/>
  <c r="FQ26" i="35"/>
  <c r="FS26" i="35"/>
  <c r="FU26" i="35"/>
  <c r="FW26" i="35"/>
  <c r="FY26" i="35"/>
  <c r="GA26" i="35"/>
  <c r="GC26" i="35"/>
  <c r="GE26" i="35"/>
  <c r="GG26" i="35"/>
  <c r="GI26" i="35"/>
  <c r="GK26" i="35"/>
  <c r="DZ26" i="35"/>
  <c r="EB26" i="35"/>
  <c r="ED26" i="35"/>
  <c r="EF26" i="35"/>
  <c r="EH26" i="35"/>
  <c r="EJ26" i="35"/>
  <c r="EL26" i="35"/>
  <c r="EN26" i="35"/>
  <c r="EP26" i="35"/>
  <c r="ER26" i="35"/>
  <c r="ET26" i="35"/>
  <c r="EV26" i="35"/>
  <c r="EX26" i="35"/>
  <c r="EZ26" i="35"/>
  <c r="FB26" i="35"/>
  <c r="FD26" i="35"/>
  <c r="FF26" i="35"/>
  <c r="FH26" i="35"/>
  <c r="FJ26" i="35"/>
  <c r="FL26" i="35"/>
  <c r="FN26" i="35"/>
  <c r="FP26" i="35"/>
  <c r="FR26" i="35"/>
  <c r="FT26" i="35"/>
  <c r="FV26" i="35"/>
  <c r="FX26" i="35"/>
  <c r="FZ26" i="35"/>
  <c r="GB26" i="35"/>
  <c r="GD26" i="35"/>
  <c r="GF26" i="35"/>
  <c r="GH26" i="35"/>
  <c r="GJ26" i="35"/>
  <c r="GL26" i="35"/>
  <c r="EA24" i="35"/>
  <c r="EC24" i="35"/>
  <c r="EE24" i="35"/>
  <c r="EG24" i="35"/>
  <c r="EI24" i="35"/>
  <c r="EK24" i="35"/>
  <c r="EM24" i="35"/>
  <c r="EO24" i="35"/>
  <c r="EQ24" i="35"/>
  <c r="ES24" i="35"/>
  <c r="EU24" i="35"/>
  <c r="EW24" i="35"/>
  <c r="EY24" i="35"/>
  <c r="FA24" i="35"/>
  <c r="FC24" i="35"/>
  <c r="FE24" i="35"/>
  <c r="FG24" i="35"/>
  <c r="FI24" i="35"/>
  <c r="FK24" i="35"/>
  <c r="FM24" i="35"/>
  <c r="FO24" i="35"/>
  <c r="FQ24" i="35"/>
  <c r="FS24" i="35"/>
  <c r="FU24" i="35"/>
  <c r="FW24" i="35"/>
  <c r="FY24" i="35"/>
  <c r="GA24" i="35"/>
  <c r="GC24" i="35"/>
  <c r="GE24" i="35"/>
  <c r="GG24" i="35"/>
  <c r="GI24" i="35"/>
  <c r="GK24" i="35"/>
  <c r="DZ24" i="35"/>
  <c r="EB24" i="35"/>
  <c r="ED24" i="35"/>
  <c r="EF24" i="35"/>
  <c r="EH24" i="35"/>
  <c r="EJ24" i="35"/>
  <c r="EL24" i="35"/>
  <c r="EN24" i="35"/>
  <c r="EP24" i="35"/>
  <c r="ER24" i="35"/>
  <c r="ET24" i="35"/>
  <c r="EV24" i="35"/>
  <c r="EX24" i="35"/>
  <c r="EZ24" i="35"/>
  <c r="FB24" i="35"/>
  <c r="FD24" i="35"/>
  <c r="FF24" i="35"/>
  <c r="FH24" i="35"/>
  <c r="FJ24" i="35"/>
  <c r="FL24" i="35"/>
  <c r="FN24" i="35"/>
  <c r="FP24" i="35"/>
  <c r="FR24" i="35"/>
  <c r="FT24" i="35"/>
  <c r="FV24" i="35"/>
  <c r="FX24" i="35"/>
  <c r="FZ24" i="35"/>
  <c r="GB24" i="35"/>
  <c r="GD24" i="35"/>
  <c r="GF24" i="35"/>
  <c r="GH24" i="35"/>
  <c r="GJ24" i="35"/>
  <c r="GL24" i="35"/>
  <c r="CU23" i="35"/>
  <c r="DZ23" i="35"/>
  <c r="EB23" i="35"/>
  <c r="ED23" i="35"/>
  <c r="EF23" i="35"/>
  <c r="EH23" i="35"/>
  <c r="EJ23" i="35"/>
  <c r="EL23" i="35"/>
  <c r="EN23" i="35"/>
  <c r="EP23" i="35"/>
  <c r="ER23" i="35"/>
  <c r="ET23" i="35"/>
  <c r="EV23" i="35"/>
  <c r="EX23" i="35"/>
  <c r="EZ23" i="35"/>
  <c r="FB23" i="35"/>
  <c r="FD23" i="35"/>
  <c r="FF23" i="35"/>
  <c r="FH23" i="35"/>
  <c r="FJ23" i="35"/>
  <c r="FL23" i="35"/>
  <c r="FN23" i="35"/>
  <c r="FP23" i="35"/>
  <c r="FR23" i="35"/>
  <c r="FT23" i="35"/>
  <c r="FV23" i="35"/>
  <c r="FX23" i="35"/>
  <c r="FZ23" i="35"/>
  <c r="GB23" i="35"/>
  <c r="GD23" i="35"/>
  <c r="GF23" i="35"/>
  <c r="GH23" i="35"/>
  <c r="GJ23" i="35"/>
  <c r="GL23" i="35"/>
  <c r="EA23" i="35"/>
  <c r="EC23" i="35"/>
  <c r="EE23" i="35"/>
  <c r="EG23" i="35"/>
  <c r="EI23" i="35"/>
  <c r="EK23" i="35"/>
  <c r="EM23" i="35"/>
  <c r="EO23" i="35"/>
  <c r="EQ23" i="35"/>
  <c r="ES23" i="35"/>
  <c r="EU23" i="35"/>
  <c r="EW23" i="35"/>
  <c r="EY23" i="35"/>
  <c r="FA23" i="35"/>
  <c r="FC23" i="35"/>
  <c r="FE23" i="35"/>
  <c r="FG23" i="35"/>
  <c r="FI23" i="35"/>
  <c r="FK23" i="35"/>
  <c r="FM23" i="35"/>
  <c r="FO23" i="35"/>
  <c r="FQ23" i="35"/>
  <c r="FS23" i="35"/>
  <c r="FU23" i="35"/>
  <c r="FW23" i="35"/>
  <c r="FY23" i="35"/>
  <c r="GA23" i="35"/>
  <c r="GC23" i="35"/>
  <c r="GE23" i="35"/>
  <c r="GG23" i="35"/>
  <c r="GI23" i="35"/>
  <c r="GK23" i="35"/>
  <c r="EA22" i="35"/>
  <c r="EC22" i="35"/>
  <c r="EE22" i="35"/>
  <c r="EG22" i="35"/>
  <c r="EI22" i="35"/>
  <c r="EK22" i="35"/>
  <c r="EM22" i="35"/>
  <c r="EO22" i="35"/>
  <c r="EQ22" i="35"/>
  <c r="ES22" i="35"/>
  <c r="EU22" i="35"/>
  <c r="EW22" i="35"/>
  <c r="EY22" i="35"/>
  <c r="FA22" i="35"/>
  <c r="FC22" i="35"/>
  <c r="FE22" i="35"/>
  <c r="FG22" i="35"/>
  <c r="FI22" i="35"/>
  <c r="FK22" i="35"/>
  <c r="FM22" i="35"/>
  <c r="FO22" i="35"/>
  <c r="FQ22" i="35"/>
  <c r="FS22" i="35"/>
  <c r="FU22" i="35"/>
  <c r="FW22" i="35"/>
  <c r="FY22" i="35"/>
  <c r="GA22" i="35"/>
  <c r="GC22" i="35"/>
  <c r="GE22" i="35"/>
  <c r="GG22" i="35"/>
  <c r="GI22" i="35"/>
  <c r="GK22" i="35"/>
  <c r="DZ22" i="35"/>
  <c r="EB22" i="35"/>
  <c r="ED22" i="35"/>
  <c r="EF22" i="35"/>
  <c r="EH22" i="35"/>
  <c r="EJ22" i="35"/>
  <c r="EL22" i="35"/>
  <c r="EN22" i="35"/>
  <c r="EP22" i="35"/>
  <c r="ER22" i="35"/>
  <c r="ET22" i="35"/>
  <c r="EV22" i="35"/>
  <c r="EX22" i="35"/>
  <c r="EZ22" i="35"/>
  <c r="FB22" i="35"/>
  <c r="FD22" i="35"/>
  <c r="FF22" i="35"/>
  <c r="FH22" i="35"/>
  <c r="FJ22" i="35"/>
  <c r="FL22" i="35"/>
  <c r="FN22" i="35"/>
  <c r="FP22" i="35"/>
  <c r="FR22" i="35"/>
  <c r="FT22" i="35"/>
  <c r="FV22" i="35"/>
  <c r="FX22" i="35"/>
  <c r="FZ22" i="35"/>
  <c r="GB22" i="35"/>
  <c r="GD22" i="35"/>
  <c r="GF22" i="35"/>
  <c r="GH22" i="35"/>
  <c r="GJ22" i="35"/>
  <c r="GL22" i="35"/>
  <c r="EA19" i="35"/>
  <c r="EC19" i="35"/>
  <c r="EE19" i="35"/>
  <c r="EG19" i="35"/>
  <c r="EI19" i="35"/>
  <c r="EK19" i="35"/>
  <c r="EM19" i="35"/>
  <c r="EO19" i="35"/>
  <c r="EQ19" i="35"/>
  <c r="ES19" i="35"/>
  <c r="EU19" i="35"/>
  <c r="EW19" i="35"/>
  <c r="EY19" i="35"/>
  <c r="FA19" i="35"/>
  <c r="FC19" i="35"/>
  <c r="FE19" i="35"/>
  <c r="FG19" i="35"/>
  <c r="FI19" i="35"/>
  <c r="FK19" i="35"/>
  <c r="FM19" i="35"/>
  <c r="FO19" i="35"/>
  <c r="FQ19" i="35"/>
  <c r="FS19" i="35"/>
  <c r="FU19" i="35"/>
  <c r="FW19" i="35"/>
  <c r="FY19" i="35"/>
  <c r="GA19" i="35"/>
  <c r="GC19" i="35"/>
  <c r="GE19" i="35"/>
  <c r="GG19" i="35"/>
  <c r="GI19" i="35"/>
  <c r="GK19" i="35"/>
  <c r="DZ19" i="35"/>
  <c r="EB19" i="35"/>
  <c r="ED19" i="35"/>
  <c r="EF19" i="35"/>
  <c r="EH19" i="35"/>
  <c r="EJ19" i="35"/>
  <c r="EL19" i="35"/>
  <c r="EN19" i="35"/>
  <c r="EP19" i="35"/>
  <c r="ER19" i="35"/>
  <c r="ET19" i="35"/>
  <c r="EV19" i="35"/>
  <c r="EX19" i="35"/>
  <c r="EZ19" i="35"/>
  <c r="FB19" i="35"/>
  <c r="FD19" i="35"/>
  <c r="FF19" i="35"/>
  <c r="FH19" i="35"/>
  <c r="FJ19" i="35"/>
  <c r="FL19" i="35"/>
  <c r="FN19" i="35"/>
  <c r="FP19" i="35"/>
  <c r="FR19" i="35"/>
  <c r="FT19" i="35"/>
  <c r="FV19" i="35"/>
  <c r="FX19" i="35"/>
  <c r="FZ19" i="35"/>
  <c r="GB19" i="35"/>
  <c r="GD19" i="35"/>
  <c r="GF19" i="35"/>
  <c r="GH19" i="35"/>
  <c r="GJ19" i="35"/>
  <c r="GL19" i="35"/>
  <c r="DZ18" i="35"/>
  <c r="EB18" i="35"/>
  <c r="ED18" i="35"/>
  <c r="EF18" i="35"/>
  <c r="EH18" i="35"/>
  <c r="EJ18" i="35"/>
  <c r="EL18" i="35"/>
  <c r="EN18" i="35"/>
  <c r="EP18" i="35"/>
  <c r="ER18" i="35"/>
  <c r="ET18" i="35"/>
  <c r="EV18" i="35"/>
  <c r="EX18" i="35"/>
  <c r="EZ18" i="35"/>
  <c r="FB18" i="35"/>
  <c r="FD18" i="35"/>
  <c r="FF18" i="35"/>
  <c r="FH18" i="35"/>
  <c r="FJ18" i="35"/>
  <c r="FL18" i="35"/>
  <c r="FN18" i="35"/>
  <c r="FP18" i="35"/>
  <c r="FR18" i="35"/>
  <c r="FT18" i="35"/>
  <c r="FV18" i="35"/>
  <c r="FX18" i="35"/>
  <c r="FZ18" i="35"/>
  <c r="GB18" i="35"/>
  <c r="GD18" i="35"/>
  <c r="GF18" i="35"/>
  <c r="GH18" i="35"/>
  <c r="GJ18" i="35"/>
  <c r="GL18" i="35"/>
  <c r="EA18" i="35"/>
  <c r="EC18" i="35"/>
  <c r="EE18" i="35"/>
  <c r="EG18" i="35"/>
  <c r="EI18" i="35"/>
  <c r="EK18" i="35"/>
  <c r="EM18" i="35"/>
  <c r="EO18" i="35"/>
  <c r="EQ18" i="35"/>
  <c r="ES18" i="35"/>
  <c r="EU18" i="35"/>
  <c r="EW18" i="35"/>
  <c r="EY18" i="35"/>
  <c r="FA18" i="35"/>
  <c r="FC18" i="35"/>
  <c r="FE18" i="35"/>
  <c r="FG18" i="35"/>
  <c r="FI18" i="35"/>
  <c r="FK18" i="35"/>
  <c r="FM18" i="35"/>
  <c r="FO18" i="35"/>
  <c r="FQ18" i="35"/>
  <c r="FS18" i="35"/>
  <c r="FU18" i="35"/>
  <c r="FW18" i="35"/>
  <c r="FY18" i="35"/>
  <c r="GA18" i="35"/>
  <c r="GC18" i="35"/>
  <c r="GE18" i="35"/>
  <c r="GG18" i="35"/>
  <c r="GI18" i="35"/>
  <c r="GK18" i="35"/>
  <c r="EA17" i="35"/>
  <c r="EC17" i="35"/>
  <c r="EE17" i="35"/>
  <c r="EG17" i="35"/>
  <c r="EI17" i="35"/>
  <c r="EK17" i="35"/>
  <c r="EM17" i="35"/>
  <c r="EO17" i="35"/>
  <c r="EQ17" i="35"/>
  <c r="ES17" i="35"/>
  <c r="EU17" i="35"/>
  <c r="EW17" i="35"/>
  <c r="EY17" i="35"/>
  <c r="FA17" i="35"/>
  <c r="FC17" i="35"/>
  <c r="FE17" i="35"/>
  <c r="FG17" i="35"/>
  <c r="FI17" i="35"/>
  <c r="FK17" i="35"/>
  <c r="FM17" i="35"/>
  <c r="FO17" i="35"/>
  <c r="FQ17" i="35"/>
  <c r="FS17" i="35"/>
  <c r="FU17" i="35"/>
  <c r="FW17" i="35"/>
  <c r="FY17" i="35"/>
  <c r="GA17" i="35"/>
  <c r="GC17" i="35"/>
  <c r="GE17" i="35"/>
  <c r="GG17" i="35"/>
  <c r="GI17" i="35"/>
  <c r="GK17" i="35"/>
  <c r="DZ17" i="35"/>
  <c r="EB17" i="35"/>
  <c r="ED17" i="35"/>
  <c r="EF17" i="35"/>
  <c r="EH17" i="35"/>
  <c r="EJ17" i="35"/>
  <c r="EL17" i="35"/>
  <c r="EN17" i="35"/>
  <c r="EP17" i="35"/>
  <c r="ER17" i="35"/>
  <c r="ET17" i="35"/>
  <c r="EV17" i="35"/>
  <c r="EX17" i="35"/>
  <c r="EZ17" i="35"/>
  <c r="FB17" i="35"/>
  <c r="FD17" i="35"/>
  <c r="FF17" i="35"/>
  <c r="FH17" i="35"/>
  <c r="FJ17" i="35"/>
  <c r="FL17" i="35"/>
  <c r="FN17" i="35"/>
  <c r="FP17" i="35"/>
  <c r="FR17" i="35"/>
  <c r="FT17" i="35"/>
  <c r="FV17" i="35"/>
  <c r="FX17" i="35"/>
  <c r="FZ17" i="35"/>
  <c r="GB17" i="35"/>
  <c r="GD17" i="35"/>
  <c r="GF17" i="35"/>
  <c r="GH17" i="35"/>
  <c r="GJ17" i="35"/>
  <c r="GL17" i="35"/>
  <c r="EA13" i="35"/>
  <c r="EC13" i="35"/>
  <c r="EE13" i="35"/>
  <c r="EG13" i="35"/>
  <c r="EI13" i="35"/>
  <c r="EK13" i="35"/>
  <c r="EM13" i="35"/>
  <c r="EO13" i="35"/>
  <c r="EQ13" i="35"/>
  <c r="ES13" i="35"/>
  <c r="EU13" i="35"/>
  <c r="EW13" i="35"/>
  <c r="EY13" i="35"/>
  <c r="FA13" i="35"/>
  <c r="FC13" i="35"/>
  <c r="FE13" i="35"/>
  <c r="FG13" i="35"/>
  <c r="FI13" i="35"/>
  <c r="FK13" i="35"/>
  <c r="FM13" i="35"/>
  <c r="FO13" i="35"/>
  <c r="FQ13" i="35"/>
  <c r="FS13" i="35"/>
  <c r="FU13" i="35"/>
  <c r="FW13" i="35"/>
  <c r="FY13" i="35"/>
  <c r="GA13" i="35"/>
  <c r="GC13" i="35"/>
  <c r="GE13" i="35"/>
  <c r="GG13" i="35"/>
  <c r="GI13" i="35"/>
  <c r="GK13" i="35"/>
  <c r="DZ13" i="35"/>
  <c r="EB13" i="35"/>
  <c r="ED13" i="35"/>
  <c r="EF13" i="35"/>
  <c r="EH13" i="35"/>
  <c r="EJ13" i="35"/>
  <c r="EL13" i="35"/>
  <c r="EN13" i="35"/>
  <c r="EP13" i="35"/>
  <c r="ER13" i="35"/>
  <c r="ET13" i="35"/>
  <c r="EV13" i="35"/>
  <c r="EX13" i="35"/>
  <c r="EZ13" i="35"/>
  <c r="FB13" i="35"/>
  <c r="FD13" i="35"/>
  <c r="FF13" i="35"/>
  <c r="FH13" i="35"/>
  <c r="FJ13" i="35"/>
  <c r="FL13" i="35"/>
  <c r="FN13" i="35"/>
  <c r="FP13" i="35"/>
  <c r="FR13" i="35"/>
  <c r="FT13" i="35"/>
  <c r="FV13" i="35"/>
  <c r="FX13" i="35"/>
  <c r="FZ13" i="35"/>
  <c r="GB13" i="35"/>
  <c r="GD13" i="35"/>
  <c r="GF13" i="35"/>
  <c r="GH13" i="35"/>
  <c r="GJ13" i="35"/>
  <c r="GL13" i="35"/>
  <c r="J88" i="35"/>
  <c r="DZ88" i="35"/>
  <c r="EB88" i="35"/>
  <c r="ED88" i="35"/>
  <c r="EF88" i="35"/>
  <c r="EH88" i="35"/>
  <c r="EJ88" i="35"/>
  <c r="EL88" i="35"/>
  <c r="EN88" i="35"/>
  <c r="EP88" i="35"/>
  <c r="ER88" i="35"/>
  <c r="ET88" i="35"/>
  <c r="EV88" i="35"/>
  <c r="EX88" i="35"/>
  <c r="EZ88" i="35"/>
  <c r="FB88" i="35"/>
  <c r="FD88" i="35"/>
  <c r="FF88" i="35"/>
  <c r="FH88" i="35"/>
  <c r="FJ88" i="35"/>
  <c r="FL88" i="35"/>
  <c r="FN88" i="35"/>
  <c r="FP88" i="35"/>
  <c r="FR88" i="35"/>
  <c r="FT88" i="35"/>
  <c r="FV88" i="35"/>
  <c r="FX88" i="35"/>
  <c r="FZ88" i="35"/>
  <c r="GB88" i="35"/>
  <c r="GD88" i="35"/>
  <c r="GF88" i="35"/>
  <c r="GH88" i="35"/>
  <c r="GJ88" i="35"/>
  <c r="GL88" i="35"/>
  <c r="EA88" i="35"/>
  <c r="EC88" i="35"/>
  <c r="EE88" i="35"/>
  <c r="EG88" i="35"/>
  <c r="EI88" i="35"/>
  <c r="EK88" i="35"/>
  <c r="EM88" i="35"/>
  <c r="EO88" i="35"/>
  <c r="EQ88" i="35"/>
  <c r="ES88" i="35"/>
  <c r="EU88" i="35"/>
  <c r="EW88" i="35"/>
  <c r="EY88" i="35"/>
  <c r="FA88" i="35"/>
  <c r="FC88" i="35"/>
  <c r="FE88" i="35"/>
  <c r="FG88" i="35"/>
  <c r="FI88" i="35"/>
  <c r="FK88" i="35"/>
  <c r="FM88" i="35"/>
  <c r="FO88" i="35"/>
  <c r="FQ88" i="35"/>
  <c r="FS88" i="35"/>
  <c r="FU88" i="35"/>
  <c r="FW88" i="35"/>
  <c r="FY88" i="35"/>
  <c r="GA88" i="35"/>
  <c r="GC88" i="35"/>
  <c r="GE88" i="35"/>
  <c r="GG88" i="35"/>
  <c r="GI88" i="35"/>
  <c r="GK88" i="35"/>
  <c r="EA139" i="35"/>
  <c r="EC139" i="35"/>
  <c r="EE139" i="35"/>
  <c r="EG139" i="35"/>
  <c r="EI139" i="35"/>
  <c r="EK139" i="35"/>
  <c r="EM139" i="35"/>
  <c r="EO139" i="35"/>
  <c r="EQ139" i="35"/>
  <c r="ES139" i="35"/>
  <c r="EU139" i="35"/>
  <c r="EW139" i="35"/>
  <c r="EY139" i="35"/>
  <c r="FA139" i="35"/>
  <c r="FC139" i="35"/>
  <c r="FE139" i="35"/>
  <c r="FG139" i="35"/>
  <c r="FI139" i="35"/>
  <c r="FK139" i="35"/>
  <c r="FM139" i="35"/>
  <c r="FO139" i="35"/>
  <c r="FQ139" i="35"/>
  <c r="FS139" i="35"/>
  <c r="FU139" i="35"/>
  <c r="FW139" i="35"/>
  <c r="FY139" i="35"/>
  <c r="GA139" i="35"/>
  <c r="GC139" i="35"/>
  <c r="GE139" i="35"/>
  <c r="GG139" i="35"/>
  <c r="GI139" i="35"/>
  <c r="GK139" i="35"/>
  <c r="DZ139" i="35"/>
  <c r="EB139" i="35"/>
  <c r="ED139" i="35"/>
  <c r="EF139" i="35"/>
  <c r="EH139" i="35"/>
  <c r="EJ139" i="35"/>
  <c r="EL139" i="35"/>
  <c r="EN139" i="35"/>
  <c r="EP139" i="35"/>
  <c r="ER139" i="35"/>
  <c r="ET139" i="35"/>
  <c r="EV139" i="35"/>
  <c r="EX139" i="35"/>
  <c r="EZ139" i="35"/>
  <c r="FB139" i="35"/>
  <c r="FD139" i="35"/>
  <c r="FF139" i="35"/>
  <c r="FH139" i="35"/>
  <c r="FJ139" i="35"/>
  <c r="FL139" i="35"/>
  <c r="FN139" i="35"/>
  <c r="FP139" i="35"/>
  <c r="FR139" i="35"/>
  <c r="FT139" i="35"/>
  <c r="FV139" i="35"/>
  <c r="FX139" i="35"/>
  <c r="FZ139" i="35"/>
  <c r="GB139" i="35"/>
  <c r="GD139" i="35"/>
  <c r="GF139" i="35"/>
  <c r="GH139" i="35"/>
  <c r="GJ139" i="35"/>
  <c r="GL139" i="35"/>
  <c r="DZ138" i="35"/>
  <c r="EB138" i="35"/>
  <c r="ED138" i="35"/>
  <c r="EF138" i="35"/>
  <c r="EH138" i="35"/>
  <c r="EJ138" i="35"/>
  <c r="EL138" i="35"/>
  <c r="EN138" i="35"/>
  <c r="EP138" i="35"/>
  <c r="ER138" i="35"/>
  <c r="ET138" i="35"/>
  <c r="EV138" i="35"/>
  <c r="EX138" i="35"/>
  <c r="EZ138" i="35"/>
  <c r="FB138" i="35"/>
  <c r="FD138" i="35"/>
  <c r="FF138" i="35"/>
  <c r="FH138" i="35"/>
  <c r="FJ138" i="35"/>
  <c r="FL138" i="35"/>
  <c r="FN138" i="35"/>
  <c r="FP138" i="35"/>
  <c r="FR138" i="35"/>
  <c r="FT138" i="35"/>
  <c r="FV138" i="35"/>
  <c r="FX138" i="35"/>
  <c r="FZ138" i="35"/>
  <c r="GB138" i="35"/>
  <c r="GD138" i="35"/>
  <c r="GF138" i="35"/>
  <c r="GH138" i="35"/>
  <c r="GJ138" i="35"/>
  <c r="GL138" i="35"/>
  <c r="EA138" i="35"/>
  <c r="EC138" i="35"/>
  <c r="EE138" i="35"/>
  <c r="EG138" i="35"/>
  <c r="EI138" i="35"/>
  <c r="EK138" i="35"/>
  <c r="EM138" i="35"/>
  <c r="EO138" i="35"/>
  <c r="EQ138" i="35"/>
  <c r="ES138" i="35"/>
  <c r="EU138" i="35"/>
  <c r="EW138" i="35"/>
  <c r="EY138" i="35"/>
  <c r="FA138" i="35"/>
  <c r="FC138" i="35"/>
  <c r="FE138" i="35"/>
  <c r="FG138" i="35"/>
  <c r="FI138" i="35"/>
  <c r="FK138" i="35"/>
  <c r="FM138" i="35"/>
  <c r="FO138" i="35"/>
  <c r="FQ138" i="35"/>
  <c r="FS138" i="35"/>
  <c r="FU138" i="35"/>
  <c r="FW138" i="35"/>
  <c r="FY138" i="35"/>
  <c r="GA138" i="35"/>
  <c r="GC138" i="35"/>
  <c r="GE138" i="35"/>
  <c r="GG138" i="35"/>
  <c r="GI138" i="35"/>
  <c r="GK138" i="35"/>
  <c r="J137" i="35"/>
  <c r="EA137" i="35"/>
  <c r="EC137" i="35"/>
  <c r="EE137" i="35"/>
  <c r="EG137" i="35"/>
  <c r="EI137" i="35"/>
  <c r="EK137" i="35"/>
  <c r="EM137" i="35"/>
  <c r="EO137" i="35"/>
  <c r="EQ137" i="35"/>
  <c r="ES137" i="35"/>
  <c r="EU137" i="35"/>
  <c r="EW137" i="35"/>
  <c r="EY137" i="35"/>
  <c r="FA137" i="35"/>
  <c r="FC137" i="35"/>
  <c r="FE137" i="35"/>
  <c r="FG137" i="35"/>
  <c r="FI137" i="35"/>
  <c r="FK137" i="35"/>
  <c r="FM137" i="35"/>
  <c r="FO137" i="35"/>
  <c r="FQ137" i="35"/>
  <c r="FS137" i="35"/>
  <c r="FU137" i="35"/>
  <c r="FW137" i="35"/>
  <c r="FY137" i="35"/>
  <c r="GA137" i="35"/>
  <c r="GC137" i="35"/>
  <c r="GE137" i="35"/>
  <c r="GG137" i="35"/>
  <c r="GI137" i="35"/>
  <c r="GK137" i="35"/>
  <c r="DZ137" i="35"/>
  <c r="EB137" i="35"/>
  <c r="ED137" i="35"/>
  <c r="EF137" i="35"/>
  <c r="EH137" i="35"/>
  <c r="EJ137" i="35"/>
  <c r="EL137" i="35"/>
  <c r="EN137" i="35"/>
  <c r="EP137" i="35"/>
  <c r="ER137" i="35"/>
  <c r="ET137" i="35"/>
  <c r="EV137" i="35"/>
  <c r="EX137" i="35"/>
  <c r="EZ137" i="35"/>
  <c r="FB137" i="35"/>
  <c r="FD137" i="35"/>
  <c r="FF137" i="35"/>
  <c r="FH137" i="35"/>
  <c r="FJ137" i="35"/>
  <c r="FL137" i="35"/>
  <c r="FN137" i="35"/>
  <c r="FP137" i="35"/>
  <c r="FR137" i="35"/>
  <c r="FT137" i="35"/>
  <c r="FV137" i="35"/>
  <c r="FX137" i="35"/>
  <c r="FZ137" i="35"/>
  <c r="GB137" i="35"/>
  <c r="GD137" i="35"/>
  <c r="GF137" i="35"/>
  <c r="GH137" i="35"/>
  <c r="GJ137" i="35"/>
  <c r="GL137" i="35"/>
  <c r="DZ136" i="35"/>
  <c r="EB136" i="35"/>
  <c r="ED136" i="35"/>
  <c r="EF136" i="35"/>
  <c r="EH136" i="35"/>
  <c r="EJ136" i="35"/>
  <c r="EL136" i="35"/>
  <c r="EN136" i="35"/>
  <c r="EP136" i="35"/>
  <c r="ER136" i="35"/>
  <c r="ET136" i="35"/>
  <c r="EV136" i="35"/>
  <c r="EX136" i="35"/>
  <c r="EZ136" i="35"/>
  <c r="FB136" i="35"/>
  <c r="FD136" i="35"/>
  <c r="FF136" i="35"/>
  <c r="FH136" i="35"/>
  <c r="FJ136" i="35"/>
  <c r="FL136" i="35"/>
  <c r="FN136" i="35"/>
  <c r="FP136" i="35"/>
  <c r="FR136" i="35"/>
  <c r="FT136" i="35"/>
  <c r="FV136" i="35"/>
  <c r="FX136" i="35"/>
  <c r="FZ136" i="35"/>
  <c r="GB136" i="35"/>
  <c r="GD136" i="35"/>
  <c r="GF136" i="35"/>
  <c r="GH136" i="35"/>
  <c r="GJ136" i="35"/>
  <c r="GL136" i="35"/>
  <c r="EA136" i="35"/>
  <c r="EC136" i="35"/>
  <c r="EE136" i="35"/>
  <c r="EG136" i="35"/>
  <c r="EI136" i="35"/>
  <c r="EK136" i="35"/>
  <c r="EM136" i="35"/>
  <c r="EO136" i="35"/>
  <c r="EQ136" i="35"/>
  <c r="ES136" i="35"/>
  <c r="EU136" i="35"/>
  <c r="EW136" i="35"/>
  <c r="EY136" i="35"/>
  <c r="FA136" i="35"/>
  <c r="FC136" i="35"/>
  <c r="FE136" i="35"/>
  <c r="FG136" i="35"/>
  <c r="FI136" i="35"/>
  <c r="FK136" i="35"/>
  <c r="FM136" i="35"/>
  <c r="FO136" i="35"/>
  <c r="FQ136" i="35"/>
  <c r="FS136" i="35"/>
  <c r="FU136" i="35"/>
  <c r="FW136" i="35"/>
  <c r="FY136" i="35"/>
  <c r="GA136" i="35"/>
  <c r="GC136" i="35"/>
  <c r="GE136" i="35"/>
  <c r="GG136" i="35"/>
  <c r="GI136" i="35"/>
  <c r="GK136" i="35"/>
  <c r="EA135" i="35"/>
  <c r="EC135" i="35"/>
  <c r="EE135" i="35"/>
  <c r="EG135" i="35"/>
  <c r="EI135" i="35"/>
  <c r="EK135" i="35"/>
  <c r="EM135" i="35"/>
  <c r="EO135" i="35"/>
  <c r="EQ135" i="35"/>
  <c r="ES135" i="35"/>
  <c r="EU135" i="35"/>
  <c r="EW135" i="35"/>
  <c r="EY135" i="35"/>
  <c r="FA135" i="35"/>
  <c r="FC135" i="35"/>
  <c r="FE135" i="35"/>
  <c r="FG135" i="35"/>
  <c r="FI135" i="35"/>
  <c r="FK135" i="35"/>
  <c r="FM135" i="35"/>
  <c r="FO135" i="35"/>
  <c r="FQ135" i="35"/>
  <c r="FS135" i="35"/>
  <c r="FU135" i="35"/>
  <c r="FW135" i="35"/>
  <c r="FY135" i="35"/>
  <c r="GA135" i="35"/>
  <c r="GC135" i="35"/>
  <c r="GE135" i="35"/>
  <c r="GG135" i="35"/>
  <c r="GI135" i="35"/>
  <c r="GK135" i="35"/>
  <c r="DZ135" i="35"/>
  <c r="EB135" i="35"/>
  <c r="ED135" i="35"/>
  <c r="EF135" i="35"/>
  <c r="EH135" i="35"/>
  <c r="EJ135" i="35"/>
  <c r="EL135" i="35"/>
  <c r="EN135" i="35"/>
  <c r="EP135" i="35"/>
  <c r="ER135" i="35"/>
  <c r="ET135" i="35"/>
  <c r="EV135" i="35"/>
  <c r="EX135" i="35"/>
  <c r="EZ135" i="35"/>
  <c r="FB135" i="35"/>
  <c r="FD135" i="35"/>
  <c r="FF135" i="35"/>
  <c r="FH135" i="35"/>
  <c r="FJ135" i="35"/>
  <c r="FL135" i="35"/>
  <c r="FN135" i="35"/>
  <c r="FP135" i="35"/>
  <c r="FR135" i="35"/>
  <c r="FT135" i="35"/>
  <c r="FV135" i="35"/>
  <c r="FX135" i="35"/>
  <c r="FZ135" i="35"/>
  <c r="GB135" i="35"/>
  <c r="GD135" i="35"/>
  <c r="GF135" i="35"/>
  <c r="GH135" i="35"/>
  <c r="GJ135" i="35"/>
  <c r="GL135" i="35"/>
  <c r="DZ134" i="35"/>
  <c r="EB134" i="35"/>
  <c r="ED134" i="35"/>
  <c r="EF134" i="35"/>
  <c r="EH134" i="35"/>
  <c r="EJ134" i="35"/>
  <c r="EL134" i="35"/>
  <c r="EN134" i="35"/>
  <c r="EP134" i="35"/>
  <c r="ER134" i="35"/>
  <c r="ET134" i="35"/>
  <c r="EV134" i="35"/>
  <c r="EX134" i="35"/>
  <c r="EZ134" i="35"/>
  <c r="FB134" i="35"/>
  <c r="FD134" i="35"/>
  <c r="FF134" i="35"/>
  <c r="FH134" i="35"/>
  <c r="FJ134" i="35"/>
  <c r="FL134" i="35"/>
  <c r="FN134" i="35"/>
  <c r="FP134" i="35"/>
  <c r="FR134" i="35"/>
  <c r="FT134" i="35"/>
  <c r="FV134" i="35"/>
  <c r="FX134" i="35"/>
  <c r="FZ134" i="35"/>
  <c r="GB134" i="35"/>
  <c r="GD134" i="35"/>
  <c r="GF134" i="35"/>
  <c r="GH134" i="35"/>
  <c r="GJ134" i="35"/>
  <c r="GL134" i="35"/>
  <c r="EA134" i="35"/>
  <c r="EC134" i="35"/>
  <c r="EE134" i="35"/>
  <c r="EG134" i="35"/>
  <c r="EI134" i="35"/>
  <c r="EK134" i="35"/>
  <c r="EM134" i="35"/>
  <c r="EO134" i="35"/>
  <c r="EQ134" i="35"/>
  <c r="ES134" i="35"/>
  <c r="EU134" i="35"/>
  <c r="EW134" i="35"/>
  <c r="EY134" i="35"/>
  <c r="FA134" i="35"/>
  <c r="FC134" i="35"/>
  <c r="FE134" i="35"/>
  <c r="FG134" i="35"/>
  <c r="FI134" i="35"/>
  <c r="FK134" i="35"/>
  <c r="FM134" i="35"/>
  <c r="FO134" i="35"/>
  <c r="FQ134" i="35"/>
  <c r="FS134" i="35"/>
  <c r="FU134" i="35"/>
  <c r="FW134" i="35"/>
  <c r="FY134" i="35"/>
  <c r="GA134" i="35"/>
  <c r="GC134" i="35"/>
  <c r="GE134" i="35"/>
  <c r="GG134" i="35"/>
  <c r="GI134" i="35"/>
  <c r="GK134" i="35"/>
  <c r="EA133" i="35"/>
  <c r="EC133" i="35"/>
  <c r="EE133" i="35"/>
  <c r="EG133" i="35"/>
  <c r="EI133" i="35"/>
  <c r="EK133" i="35"/>
  <c r="EM133" i="35"/>
  <c r="EO133" i="35"/>
  <c r="EQ133" i="35"/>
  <c r="ES133" i="35"/>
  <c r="EU133" i="35"/>
  <c r="EW133" i="35"/>
  <c r="EY133" i="35"/>
  <c r="FA133" i="35"/>
  <c r="FC133" i="35"/>
  <c r="FE133" i="35"/>
  <c r="FG133" i="35"/>
  <c r="FI133" i="35"/>
  <c r="FK133" i="35"/>
  <c r="FM133" i="35"/>
  <c r="FO133" i="35"/>
  <c r="FQ133" i="35"/>
  <c r="FS133" i="35"/>
  <c r="FU133" i="35"/>
  <c r="FW133" i="35"/>
  <c r="FY133" i="35"/>
  <c r="GA133" i="35"/>
  <c r="GC133" i="35"/>
  <c r="GE133" i="35"/>
  <c r="GG133" i="35"/>
  <c r="GI133" i="35"/>
  <c r="GK133" i="35"/>
  <c r="DZ133" i="35"/>
  <c r="EB133" i="35"/>
  <c r="ED133" i="35"/>
  <c r="EF133" i="35"/>
  <c r="EH133" i="35"/>
  <c r="EJ133" i="35"/>
  <c r="EL133" i="35"/>
  <c r="EN133" i="35"/>
  <c r="EP133" i="35"/>
  <c r="ER133" i="35"/>
  <c r="ET133" i="35"/>
  <c r="EV133" i="35"/>
  <c r="EX133" i="35"/>
  <c r="EZ133" i="35"/>
  <c r="FB133" i="35"/>
  <c r="FD133" i="35"/>
  <c r="FF133" i="35"/>
  <c r="FH133" i="35"/>
  <c r="FJ133" i="35"/>
  <c r="FL133" i="35"/>
  <c r="FN133" i="35"/>
  <c r="FP133" i="35"/>
  <c r="FR133" i="35"/>
  <c r="FT133" i="35"/>
  <c r="FV133" i="35"/>
  <c r="FX133" i="35"/>
  <c r="FZ133" i="35"/>
  <c r="GB133" i="35"/>
  <c r="GD133" i="35"/>
  <c r="GF133" i="35"/>
  <c r="GH133" i="35"/>
  <c r="GJ133" i="35"/>
  <c r="GL133" i="35"/>
  <c r="DZ132" i="35"/>
  <c r="EB132" i="35"/>
  <c r="ED132" i="35"/>
  <c r="EF132" i="35"/>
  <c r="EH132" i="35"/>
  <c r="EJ132" i="35"/>
  <c r="EL132" i="35"/>
  <c r="EN132" i="35"/>
  <c r="EP132" i="35"/>
  <c r="ER132" i="35"/>
  <c r="ET132" i="35"/>
  <c r="EV132" i="35"/>
  <c r="EX132" i="35"/>
  <c r="EZ132" i="35"/>
  <c r="FB132" i="35"/>
  <c r="FD132" i="35"/>
  <c r="FF132" i="35"/>
  <c r="FH132" i="35"/>
  <c r="FJ132" i="35"/>
  <c r="FL132" i="35"/>
  <c r="FN132" i="35"/>
  <c r="FP132" i="35"/>
  <c r="FR132" i="35"/>
  <c r="FT132" i="35"/>
  <c r="FV132" i="35"/>
  <c r="FX132" i="35"/>
  <c r="FZ132" i="35"/>
  <c r="GB132" i="35"/>
  <c r="GD132" i="35"/>
  <c r="GF132" i="35"/>
  <c r="GH132" i="35"/>
  <c r="GJ132" i="35"/>
  <c r="GL132" i="35"/>
  <c r="EA132" i="35"/>
  <c r="EC132" i="35"/>
  <c r="EE132" i="35"/>
  <c r="EG132" i="35"/>
  <c r="EI132" i="35"/>
  <c r="EK132" i="35"/>
  <c r="EM132" i="35"/>
  <c r="EO132" i="35"/>
  <c r="EQ132" i="35"/>
  <c r="ES132" i="35"/>
  <c r="EU132" i="35"/>
  <c r="EW132" i="35"/>
  <c r="EY132" i="35"/>
  <c r="FA132" i="35"/>
  <c r="FC132" i="35"/>
  <c r="FE132" i="35"/>
  <c r="FG132" i="35"/>
  <c r="FI132" i="35"/>
  <c r="FK132" i="35"/>
  <c r="FM132" i="35"/>
  <c r="FO132" i="35"/>
  <c r="FQ132" i="35"/>
  <c r="FS132" i="35"/>
  <c r="FU132" i="35"/>
  <c r="FW132" i="35"/>
  <c r="FY132" i="35"/>
  <c r="GA132" i="35"/>
  <c r="GC132" i="35"/>
  <c r="GE132" i="35"/>
  <c r="GG132" i="35"/>
  <c r="GI132" i="35"/>
  <c r="GK132" i="35"/>
  <c r="EA131" i="35"/>
  <c r="EC131" i="35"/>
  <c r="EE131" i="35"/>
  <c r="EG131" i="35"/>
  <c r="EI131" i="35"/>
  <c r="EK131" i="35"/>
  <c r="EM131" i="35"/>
  <c r="EO131" i="35"/>
  <c r="EQ131" i="35"/>
  <c r="ES131" i="35"/>
  <c r="EU131" i="35"/>
  <c r="EW131" i="35"/>
  <c r="EY131" i="35"/>
  <c r="FA131" i="35"/>
  <c r="FC131" i="35"/>
  <c r="FE131" i="35"/>
  <c r="FG131" i="35"/>
  <c r="FI131" i="35"/>
  <c r="FK131" i="35"/>
  <c r="FM131" i="35"/>
  <c r="FO131" i="35"/>
  <c r="FQ131" i="35"/>
  <c r="FS131" i="35"/>
  <c r="FU131" i="35"/>
  <c r="FW131" i="35"/>
  <c r="FY131" i="35"/>
  <c r="GA131" i="35"/>
  <c r="GC131" i="35"/>
  <c r="GE131" i="35"/>
  <c r="GG131" i="35"/>
  <c r="GI131" i="35"/>
  <c r="GK131" i="35"/>
  <c r="DZ131" i="35"/>
  <c r="EB131" i="35"/>
  <c r="ED131" i="35"/>
  <c r="EF131" i="35"/>
  <c r="EH131" i="35"/>
  <c r="EJ131" i="35"/>
  <c r="EL131" i="35"/>
  <c r="EN131" i="35"/>
  <c r="EP131" i="35"/>
  <c r="ER131" i="35"/>
  <c r="ET131" i="35"/>
  <c r="EV131" i="35"/>
  <c r="EX131" i="35"/>
  <c r="EZ131" i="35"/>
  <c r="FB131" i="35"/>
  <c r="FD131" i="35"/>
  <c r="FF131" i="35"/>
  <c r="FH131" i="35"/>
  <c r="FJ131" i="35"/>
  <c r="FL131" i="35"/>
  <c r="FN131" i="35"/>
  <c r="FP131" i="35"/>
  <c r="FR131" i="35"/>
  <c r="FT131" i="35"/>
  <c r="FV131" i="35"/>
  <c r="FX131" i="35"/>
  <c r="FZ131" i="35"/>
  <c r="GB131" i="35"/>
  <c r="GD131" i="35"/>
  <c r="GF131" i="35"/>
  <c r="GH131" i="35"/>
  <c r="GJ131" i="35"/>
  <c r="GL131" i="35"/>
  <c r="DZ130" i="35"/>
  <c r="EB130" i="35"/>
  <c r="ED130" i="35"/>
  <c r="EF130" i="35"/>
  <c r="EH130" i="35"/>
  <c r="EJ130" i="35"/>
  <c r="EL130" i="35"/>
  <c r="EN130" i="35"/>
  <c r="EP130" i="35"/>
  <c r="ER130" i="35"/>
  <c r="ET130" i="35"/>
  <c r="EV130" i="35"/>
  <c r="EX130" i="35"/>
  <c r="EZ130" i="35"/>
  <c r="FB130" i="35"/>
  <c r="FD130" i="35"/>
  <c r="FF130" i="35"/>
  <c r="FH130" i="35"/>
  <c r="FJ130" i="35"/>
  <c r="FL130" i="35"/>
  <c r="FN130" i="35"/>
  <c r="FP130" i="35"/>
  <c r="FR130" i="35"/>
  <c r="FT130" i="35"/>
  <c r="FV130" i="35"/>
  <c r="FX130" i="35"/>
  <c r="FZ130" i="35"/>
  <c r="GB130" i="35"/>
  <c r="GD130" i="35"/>
  <c r="GF130" i="35"/>
  <c r="GH130" i="35"/>
  <c r="GJ130" i="35"/>
  <c r="GL130" i="35"/>
  <c r="EA130" i="35"/>
  <c r="EC130" i="35"/>
  <c r="EE130" i="35"/>
  <c r="EG130" i="35"/>
  <c r="EI130" i="35"/>
  <c r="EK130" i="35"/>
  <c r="EM130" i="35"/>
  <c r="EO130" i="35"/>
  <c r="EQ130" i="35"/>
  <c r="ES130" i="35"/>
  <c r="EU130" i="35"/>
  <c r="EW130" i="35"/>
  <c r="EY130" i="35"/>
  <c r="FA130" i="35"/>
  <c r="FC130" i="35"/>
  <c r="FE130" i="35"/>
  <c r="FG130" i="35"/>
  <c r="FI130" i="35"/>
  <c r="FK130" i="35"/>
  <c r="FM130" i="35"/>
  <c r="FO130" i="35"/>
  <c r="FQ130" i="35"/>
  <c r="FS130" i="35"/>
  <c r="FU130" i="35"/>
  <c r="FW130" i="35"/>
  <c r="FY130" i="35"/>
  <c r="GA130" i="35"/>
  <c r="GC130" i="35"/>
  <c r="GE130" i="35"/>
  <c r="GG130" i="35"/>
  <c r="GI130" i="35"/>
  <c r="GK130" i="35"/>
  <c r="EA129" i="35"/>
  <c r="EC129" i="35"/>
  <c r="EE129" i="35"/>
  <c r="EG129" i="35"/>
  <c r="EI129" i="35"/>
  <c r="EK129" i="35"/>
  <c r="EM129" i="35"/>
  <c r="EO129" i="35"/>
  <c r="EQ129" i="35"/>
  <c r="ES129" i="35"/>
  <c r="EU129" i="35"/>
  <c r="EW129" i="35"/>
  <c r="EY129" i="35"/>
  <c r="FA129" i="35"/>
  <c r="FC129" i="35"/>
  <c r="FE129" i="35"/>
  <c r="FG129" i="35"/>
  <c r="FI129" i="35"/>
  <c r="FK129" i="35"/>
  <c r="FM129" i="35"/>
  <c r="FO129" i="35"/>
  <c r="FQ129" i="35"/>
  <c r="FS129" i="35"/>
  <c r="FU129" i="35"/>
  <c r="FW129" i="35"/>
  <c r="FY129" i="35"/>
  <c r="GA129" i="35"/>
  <c r="GC129" i="35"/>
  <c r="GE129" i="35"/>
  <c r="GG129" i="35"/>
  <c r="GI129" i="35"/>
  <c r="GK129" i="35"/>
  <c r="DZ129" i="35"/>
  <c r="EB129" i="35"/>
  <c r="ED129" i="35"/>
  <c r="EF129" i="35"/>
  <c r="EH129" i="35"/>
  <c r="EJ129" i="35"/>
  <c r="EL129" i="35"/>
  <c r="EN129" i="35"/>
  <c r="EP129" i="35"/>
  <c r="ER129" i="35"/>
  <c r="ET129" i="35"/>
  <c r="EV129" i="35"/>
  <c r="EX129" i="35"/>
  <c r="EZ129" i="35"/>
  <c r="FB129" i="35"/>
  <c r="FD129" i="35"/>
  <c r="FF129" i="35"/>
  <c r="FH129" i="35"/>
  <c r="FJ129" i="35"/>
  <c r="FL129" i="35"/>
  <c r="FN129" i="35"/>
  <c r="FP129" i="35"/>
  <c r="FR129" i="35"/>
  <c r="FT129" i="35"/>
  <c r="FV129" i="35"/>
  <c r="FX129" i="35"/>
  <c r="FZ129" i="35"/>
  <c r="GB129" i="35"/>
  <c r="GD129" i="35"/>
  <c r="GF129" i="35"/>
  <c r="GH129" i="35"/>
  <c r="GJ129" i="35"/>
  <c r="GL129" i="35"/>
  <c r="DZ128" i="35"/>
  <c r="EB128" i="35"/>
  <c r="ED128" i="35"/>
  <c r="EF128" i="35"/>
  <c r="EH128" i="35"/>
  <c r="EJ128" i="35"/>
  <c r="EL128" i="35"/>
  <c r="EN128" i="35"/>
  <c r="EP128" i="35"/>
  <c r="ER128" i="35"/>
  <c r="ET128" i="35"/>
  <c r="EV128" i="35"/>
  <c r="EX128" i="35"/>
  <c r="EZ128" i="35"/>
  <c r="FB128" i="35"/>
  <c r="FD128" i="35"/>
  <c r="FF128" i="35"/>
  <c r="FH128" i="35"/>
  <c r="FJ128" i="35"/>
  <c r="FL128" i="35"/>
  <c r="FN128" i="35"/>
  <c r="FP128" i="35"/>
  <c r="FR128" i="35"/>
  <c r="FT128" i="35"/>
  <c r="FV128" i="35"/>
  <c r="FX128" i="35"/>
  <c r="FZ128" i="35"/>
  <c r="GB128" i="35"/>
  <c r="GD128" i="35"/>
  <c r="GF128" i="35"/>
  <c r="GH128" i="35"/>
  <c r="GJ128" i="35"/>
  <c r="GL128" i="35"/>
  <c r="EA128" i="35"/>
  <c r="EC128" i="35"/>
  <c r="EE128" i="35"/>
  <c r="EG128" i="35"/>
  <c r="EI128" i="35"/>
  <c r="EK128" i="35"/>
  <c r="EM128" i="35"/>
  <c r="EO128" i="35"/>
  <c r="EQ128" i="35"/>
  <c r="ES128" i="35"/>
  <c r="EU128" i="35"/>
  <c r="EW128" i="35"/>
  <c r="EY128" i="35"/>
  <c r="FA128" i="35"/>
  <c r="FC128" i="35"/>
  <c r="FE128" i="35"/>
  <c r="FG128" i="35"/>
  <c r="FI128" i="35"/>
  <c r="FK128" i="35"/>
  <c r="FM128" i="35"/>
  <c r="FO128" i="35"/>
  <c r="FQ128" i="35"/>
  <c r="FS128" i="35"/>
  <c r="FU128" i="35"/>
  <c r="FW128" i="35"/>
  <c r="FY128" i="35"/>
  <c r="GA128" i="35"/>
  <c r="GC128" i="35"/>
  <c r="GE128" i="35"/>
  <c r="GG128" i="35"/>
  <c r="GI128" i="35"/>
  <c r="GK128" i="35"/>
  <c r="EA125" i="35"/>
  <c r="EC125" i="35"/>
  <c r="EE125" i="35"/>
  <c r="EG125" i="35"/>
  <c r="EI125" i="35"/>
  <c r="EK125" i="35"/>
  <c r="EM125" i="35"/>
  <c r="EO125" i="35"/>
  <c r="EQ125" i="35"/>
  <c r="ES125" i="35"/>
  <c r="EU125" i="35"/>
  <c r="EW125" i="35"/>
  <c r="EY125" i="35"/>
  <c r="FA125" i="35"/>
  <c r="FC125" i="35"/>
  <c r="FE125" i="35"/>
  <c r="FG125" i="35"/>
  <c r="FI125" i="35"/>
  <c r="FK125" i="35"/>
  <c r="FM125" i="35"/>
  <c r="FO125" i="35"/>
  <c r="FQ125" i="35"/>
  <c r="FS125" i="35"/>
  <c r="FU125" i="35"/>
  <c r="FW125" i="35"/>
  <c r="FY125" i="35"/>
  <c r="GA125" i="35"/>
  <c r="GC125" i="35"/>
  <c r="GE125" i="35"/>
  <c r="GG125" i="35"/>
  <c r="GI125" i="35"/>
  <c r="GK125" i="35"/>
  <c r="DZ125" i="35"/>
  <c r="EB125" i="35"/>
  <c r="ED125" i="35"/>
  <c r="EF125" i="35"/>
  <c r="EH125" i="35"/>
  <c r="EJ125" i="35"/>
  <c r="EL125" i="35"/>
  <c r="EN125" i="35"/>
  <c r="EP125" i="35"/>
  <c r="ER125" i="35"/>
  <c r="ET125" i="35"/>
  <c r="EV125" i="35"/>
  <c r="EX125" i="35"/>
  <c r="EZ125" i="35"/>
  <c r="FB125" i="35"/>
  <c r="FD125" i="35"/>
  <c r="FF125" i="35"/>
  <c r="FH125" i="35"/>
  <c r="FJ125" i="35"/>
  <c r="FL125" i="35"/>
  <c r="FN125" i="35"/>
  <c r="FP125" i="35"/>
  <c r="FR125" i="35"/>
  <c r="FT125" i="35"/>
  <c r="FV125" i="35"/>
  <c r="FX125" i="35"/>
  <c r="FZ125" i="35"/>
  <c r="GB125" i="35"/>
  <c r="GD125" i="35"/>
  <c r="GF125" i="35"/>
  <c r="GH125" i="35"/>
  <c r="GJ125" i="35"/>
  <c r="GL125" i="35"/>
  <c r="DZ124" i="35"/>
  <c r="EB124" i="35"/>
  <c r="ED124" i="35"/>
  <c r="EF124" i="35"/>
  <c r="EH124" i="35"/>
  <c r="EJ124" i="35"/>
  <c r="EL124" i="35"/>
  <c r="EN124" i="35"/>
  <c r="EP124" i="35"/>
  <c r="ER124" i="35"/>
  <c r="ET124" i="35"/>
  <c r="EV124" i="35"/>
  <c r="EX124" i="35"/>
  <c r="EZ124" i="35"/>
  <c r="FB124" i="35"/>
  <c r="FD124" i="35"/>
  <c r="FF124" i="35"/>
  <c r="FH124" i="35"/>
  <c r="FJ124" i="35"/>
  <c r="FL124" i="35"/>
  <c r="FN124" i="35"/>
  <c r="FP124" i="35"/>
  <c r="FR124" i="35"/>
  <c r="FT124" i="35"/>
  <c r="FV124" i="35"/>
  <c r="FX124" i="35"/>
  <c r="FZ124" i="35"/>
  <c r="GB124" i="35"/>
  <c r="GD124" i="35"/>
  <c r="GF124" i="35"/>
  <c r="GH124" i="35"/>
  <c r="GJ124" i="35"/>
  <c r="GL124" i="35"/>
  <c r="EA124" i="35"/>
  <c r="EC124" i="35"/>
  <c r="EE124" i="35"/>
  <c r="EG124" i="35"/>
  <c r="EI124" i="35"/>
  <c r="EK124" i="35"/>
  <c r="EM124" i="35"/>
  <c r="EO124" i="35"/>
  <c r="EQ124" i="35"/>
  <c r="ES124" i="35"/>
  <c r="EU124" i="35"/>
  <c r="EW124" i="35"/>
  <c r="EY124" i="35"/>
  <c r="FA124" i="35"/>
  <c r="FC124" i="35"/>
  <c r="FE124" i="35"/>
  <c r="FG124" i="35"/>
  <c r="FI124" i="35"/>
  <c r="FK124" i="35"/>
  <c r="FM124" i="35"/>
  <c r="FO124" i="35"/>
  <c r="FQ124" i="35"/>
  <c r="FS124" i="35"/>
  <c r="FU124" i="35"/>
  <c r="FW124" i="35"/>
  <c r="FY124" i="35"/>
  <c r="GA124" i="35"/>
  <c r="GC124" i="35"/>
  <c r="GE124" i="35"/>
  <c r="GG124" i="35"/>
  <c r="GI124" i="35"/>
  <c r="GK124" i="35"/>
  <c r="DZ118" i="35"/>
  <c r="EB118" i="35"/>
  <c r="ED118" i="35"/>
  <c r="EF118" i="35"/>
  <c r="EH118" i="35"/>
  <c r="EJ118" i="35"/>
  <c r="EL118" i="35"/>
  <c r="EN118" i="35"/>
  <c r="EP118" i="35"/>
  <c r="ER118" i="35"/>
  <c r="ET118" i="35"/>
  <c r="EV118" i="35"/>
  <c r="EX118" i="35"/>
  <c r="EZ118" i="35"/>
  <c r="FB118" i="35"/>
  <c r="FD118" i="35"/>
  <c r="FF118" i="35"/>
  <c r="FH118" i="35"/>
  <c r="FJ118" i="35"/>
  <c r="FL118" i="35"/>
  <c r="FN118" i="35"/>
  <c r="FP118" i="35"/>
  <c r="FR118" i="35"/>
  <c r="FT118" i="35"/>
  <c r="FV118" i="35"/>
  <c r="FX118" i="35"/>
  <c r="FZ118" i="35"/>
  <c r="GB118" i="35"/>
  <c r="GD118" i="35"/>
  <c r="GF118" i="35"/>
  <c r="GH118" i="35"/>
  <c r="GJ118" i="35"/>
  <c r="GL118" i="35"/>
  <c r="EA118" i="35"/>
  <c r="EC118" i="35"/>
  <c r="EE118" i="35"/>
  <c r="EG118" i="35"/>
  <c r="EI118" i="35"/>
  <c r="EK118" i="35"/>
  <c r="EM118" i="35"/>
  <c r="EO118" i="35"/>
  <c r="EQ118" i="35"/>
  <c r="ES118" i="35"/>
  <c r="EU118" i="35"/>
  <c r="EW118" i="35"/>
  <c r="EY118" i="35"/>
  <c r="FA118" i="35"/>
  <c r="FC118" i="35"/>
  <c r="FE118" i="35"/>
  <c r="FG118" i="35"/>
  <c r="FI118" i="35"/>
  <c r="FK118" i="35"/>
  <c r="FM118" i="35"/>
  <c r="FO118" i="35"/>
  <c r="FQ118" i="35"/>
  <c r="FS118" i="35"/>
  <c r="FU118" i="35"/>
  <c r="FW118" i="35"/>
  <c r="FY118" i="35"/>
  <c r="GA118" i="35"/>
  <c r="GC118" i="35"/>
  <c r="GE118" i="35"/>
  <c r="GG118" i="35"/>
  <c r="GI118" i="35"/>
  <c r="GK118" i="35"/>
  <c r="EA117" i="35"/>
  <c r="EC117" i="35"/>
  <c r="EE117" i="35"/>
  <c r="EG117" i="35"/>
  <c r="EI117" i="35"/>
  <c r="EK117" i="35"/>
  <c r="EM117" i="35"/>
  <c r="EO117" i="35"/>
  <c r="EQ117" i="35"/>
  <c r="ES117" i="35"/>
  <c r="EU117" i="35"/>
  <c r="EW117" i="35"/>
  <c r="EY117" i="35"/>
  <c r="FA117" i="35"/>
  <c r="FC117" i="35"/>
  <c r="FE117" i="35"/>
  <c r="FG117" i="35"/>
  <c r="FI117" i="35"/>
  <c r="FK117" i="35"/>
  <c r="FM117" i="35"/>
  <c r="FO117" i="35"/>
  <c r="FQ117" i="35"/>
  <c r="FS117" i="35"/>
  <c r="FU117" i="35"/>
  <c r="FW117" i="35"/>
  <c r="FY117" i="35"/>
  <c r="GA117" i="35"/>
  <c r="GC117" i="35"/>
  <c r="GE117" i="35"/>
  <c r="GG117" i="35"/>
  <c r="GI117" i="35"/>
  <c r="GK117" i="35"/>
  <c r="DZ117" i="35"/>
  <c r="EB117" i="35"/>
  <c r="ED117" i="35"/>
  <c r="EF117" i="35"/>
  <c r="EH117" i="35"/>
  <c r="EJ117" i="35"/>
  <c r="EL117" i="35"/>
  <c r="EN117" i="35"/>
  <c r="EP117" i="35"/>
  <c r="ER117" i="35"/>
  <c r="ET117" i="35"/>
  <c r="EV117" i="35"/>
  <c r="EX117" i="35"/>
  <c r="EZ117" i="35"/>
  <c r="FB117" i="35"/>
  <c r="FD117" i="35"/>
  <c r="FF117" i="35"/>
  <c r="FH117" i="35"/>
  <c r="FJ117" i="35"/>
  <c r="FL117" i="35"/>
  <c r="FN117" i="35"/>
  <c r="FP117" i="35"/>
  <c r="FR117" i="35"/>
  <c r="FT117" i="35"/>
  <c r="FV117" i="35"/>
  <c r="FX117" i="35"/>
  <c r="FZ117" i="35"/>
  <c r="GB117" i="35"/>
  <c r="GD117" i="35"/>
  <c r="GF117" i="35"/>
  <c r="GH117" i="35"/>
  <c r="GJ117" i="35"/>
  <c r="GL117" i="35"/>
  <c r="DZ116" i="35"/>
  <c r="EB116" i="35"/>
  <c r="ED116" i="35"/>
  <c r="EF116" i="35"/>
  <c r="EH116" i="35"/>
  <c r="EJ116" i="35"/>
  <c r="EL116" i="35"/>
  <c r="EN116" i="35"/>
  <c r="EP116" i="35"/>
  <c r="ER116" i="35"/>
  <c r="ET116" i="35"/>
  <c r="EV116" i="35"/>
  <c r="EX116" i="35"/>
  <c r="EZ116" i="35"/>
  <c r="FB116" i="35"/>
  <c r="FD116" i="35"/>
  <c r="FF116" i="35"/>
  <c r="FH116" i="35"/>
  <c r="FJ116" i="35"/>
  <c r="FL116" i="35"/>
  <c r="FN116" i="35"/>
  <c r="FP116" i="35"/>
  <c r="FR116" i="35"/>
  <c r="FT116" i="35"/>
  <c r="FV116" i="35"/>
  <c r="FX116" i="35"/>
  <c r="FZ116" i="35"/>
  <c r="GB116" i="35"/>
  <c r="GD116" i="35"/>
  <c r="GF116" i="35"/>
  <c r="GH116" i="35"/>
  <c r="GJ116" i="35"/>
  <c r="GL116" i="35"/>
  <c r="EA116" i="35"/>
  <c r="EC116" i="35"/>
  <c r="EE116" i="35"/>
  <c r="EG116" i="35"/>
  <c r="EI116" i="35"/>
  <c r="EK116" i="35"/>
  <c r="EM116" i="35"/>
  <c r="EO116" i="35"/>
  <c r="EQ116" i="35"/>
  <c r="ES116" i="35"/>
  <c r="EU116" i="35"/>
  <c r="EW116" i="35"/>
  <c r="EY116" i="35"/>
  <c r="FA116" i="35"/>
  <c r="FC116" i="35"/>
  <c r="FE116" i="35"/>
  <c r="FG116" i="35"/>
  <c r="FI116" i="35"/>
  <c r="FK116" i="35"/>
  <c r="FM116" i="35"/>
  <c r="FO116" i="35"/>
  <c r="FQ116" i="35"/>
  <c r="FS116" i="35"/>
  <c r="FU116" i="35"/>
  <c r="FW116" i="35"/>
  <c r="FY116" i="35"/>
  <c r="GA116" i="35"/>
  <c r="GC116" i="35"/>
  <c r="GE116" i="35"/>
  <c r="GG116" i="35"/>
  <c r="GI116" i="35"/>
  <c r="GK116" i="35"/>
  <c r="EA115" i="35"/>
  <c r="EC115" i="35"/>
  <c r="EE115" i="35"/>
  <c r="EG115" i="35"/>
  <c r="EI115" i="35"/>
  <c r="EK115" i="35"/>
  <c r="EM115" i="35"/>
  <c r="EO115" i="35"/>
  <c r="EQ115" i="35"/>
  <c r="ES115" i="35"/>
  <c r="EU115" i="35"/>
  <c r="EW115" i="35"/>
  <c r="EY115" i="35"/>
  <c r="FA115" i="35"/>
  <c r="FC115" i="35"/>
  <c r="FE115" i="35"/>
  <c r="FG115" i="35"/>
  <c r="FI115" i="35"/>
  <c r="FK115" i="35"/>
  <c r="FM115" i="35"/>
  <c r="FO115" i="35"/>
  <c r="FQ115" i="35"/>
  <c r="FS115" i="35"/>
  <c r="FU115" i="35"/>
  <c r="FW115" i="35"/>
  <c r="FY115" i="35"/>
  <c r="GA115" i="35"/>
  <c r="GC115" i="35"/>
  <c r="GE115" i="35"/>
  <c r="GG115" i="35"/>
  <c r="GI115" i="35"/>
  <c r="GK115" i="35"/>
  <c r="DZ115" i="35"/>
  <c r="EB115" i="35"/>
  <c r="ED115" i="35"/>
  <c r="EF115" i="35"/>
  <c r="EH115" i="35"/>
  <c r="EJ115" i="35"/>
  <c r="EL115" i="35"/>
  <c r="EN115" i="35"/>
  <c r="EP115" i="35"/>
  <c r="ER115" i="35"/>
  <c r="ET115" i="35"/>
  <c r="EV115" i="35"/>
  <c r="EX115" i="35"/>
  <c r="EZ115" i="35"/>
  <c r="FB115" i="35"/>
  <c r="FD115" i="35"/>
  <c r="FF115" i="35"/>
  <c r="FH115" i="35"/>
  <c r="FJ115" i="35"/>
  <c r="FL115" i="35"/>
  <c r="FN115" i="35"/>
  <c r="FP115" i="35"/>
  <c r="FR115" i="35"/>
  <c r="FT115" i="35"/>
  <c r="FV115" i="35"/>
  <c r="FX115" i="35"/>
  <c r="FZ115" i="35"/>
  <c r="GB115" i="35"/>
  <c r="GD115" i="35"/>
  <c r="GF115" i="35"/>
  <c r="GH115" i="35"/>
  <c r="GJ115" i="35"/>
  <c r="GL115" i="35"/>
  <c r="DZ112" i="35"/>
  <c r="EB112" i="35"/>
  <c r="ED112" i="35"/>
  <c r="EF112" i="35"/>
  <c r="EH112" i="35"/>
  <c r="EJ112" i="35"/>
  <c r="EL112" i="35"/>
  <c r="EN112" i="35"/>
  <c r="EP112" i="35"/>
  <c r="ER112" i="35"/>
  <c r="ET112" i="35"/>
  <c r="EV112" i="35"/>
  <c r="EX112" i="35"/>
  <c r="EZ112" i="35"/>
  <c r="FB112" i="35"/>
  <c r="FD112" i="35"/>
  <c r="FF112" i="35"/>
  <c r="FH112" i="35"/>
  <c r="FJ112" i="35"/>
  <c r="FL112" i="35"/>
  <c r="FN112" i="35"/>
  <c r="FP112" i="35"/>
  <c r="FR112" i="35"/>
  <c r="FT112" i="35"/>
  <c r="FV112" i="35"/>
  <c r="FX112" i="35"/>
  <c r="FZ112" i="35"/>
  <c r="GB112" i="35"/>
  <c r="GD112" i="35"/>
  <c r="GF112" i="35"/>
  <c r="GH112" i="35"/>
  <c r="GJ112" i="35"/>
  <c r="GL112" i="35"/>
  <c r="EA112" i="35"/>
  <c r="EC112" i="35"/>
  <c r="EE112" i="35"/>
  <c r="EG112" i="35"/>
  <c r="EI112" i="35"/>
  <c r="EK112" i="35"/>
  <c r="EM112" i="35"/>
  <c r="EO112" i="35"/>
  <c r="EQ112" i="35"/>
  <c r="ES112" i="35"/>
  <c r="EU112" i="35"/>
  <c r="EW112" i="35"/>
  <c r="EY112" i="35"/>
  <c r="FA112" i="35"/>
  <c r="FC112" i="35"/>
  <c r="FE112" i="35"/>
  <c r="FG112" i="35"/>
  <c r="FI112" i="35"/>
  <c r="FK112" i="35"/>
  <c r="FM112" i="35"/>
  <c r="FO112" i="35"/>
  <c r="FQ112" i="35"/>
  <c r="FS112" i="35"/>
  <c r="FU112" i="35"/>
  <c r="FW112" i="35"/>
  <c r="FY112" i="35"/>
  <c r="GA112" i="35"/>
  <c r="GC112" i="35"/>
  <c r="GE112" i="35"/>
  <c r="GG112" i="35"/>
  <c r="GI112" i="35"/>
  <c r="GK112" i="35"/>
  <c r="DZ106" i="35"/>
  <c r="EB106" i="35"/>
  <c r="ED106" i="35"/>
  <c r="EF106" i="35"/>
  <c r="EH106" i="35"/>
  <c r="EJ106" i="35"/>
  <c r="EL106" i="35"/>
  <c r="EN106" i="35"/>
  <c r="EP106" i="35"/>
  <c r="ER106" i="35"/>
  <c r="ET106" i="35"/>
  <c r="EV106" i="35"/>
  <c r="EX106" i="35"/>
  <c r="EZ106" i="35"/>
  <c r="FB106" i="35"/>
  <c r="FD106" i="35"/>
  <c r="FF106" i="35"/>
  <c r="FH106" i="35"/>
  <c r="FJ106" i="35"/>
  <c r="FL106" i="35"/>
  <c r="FN106" i="35"/>
  <c r="FP106" i="35"/>
  <c r="FR106" i="35"/>
  <c r="FT106" i="35"/>
  <c r="FV106" i="35"/>
  <c r="FX106" i="35"/>
  <c r="FZ106" i="35"/>
  <c r="GB106" i="35"/>
  <c r="GD106" i="35"/>
  <c r="GF106" i="35"/>
  <c r="GH106" i="35"/>
  <c r="GJ106" i="35"/>
  <c r="GL106" i="35"/>
  <c r="EA106" i="35"/>
  <c r="EC106" i="35"/>
  <c r="EE106" i="35"/>
  <c r="EG106" i="35"/>
  <c r="EI106" i="35"/>
  <c r="EK106" i="35"/>
  <c r="EM106" i="35"/>
  <c r="EO106" i="35"/>
  <c r="EQ106" i="35"/>
  <c r="ES106" i="35"/>
  <c r="EU106" i="35"/>
  <c r="EW106" i="35"/>
  <c r="EY106" i="35"/>
  <c r="FA106" i="35"/>
  <c r="FC106" i="35"/>
  <c r="FE106" i="35"/>
  <c r="FG106" i="35"/>
  <c r="FI106" i="35"/>
  <c r="FK106" i="35"/>
  <c r="FM106" i="35"/>
  <c r="FO106" i="35"/>
  <c r="FQ106" i="35"/>
  <c r="FS106" i="35"/>
  <c r="FU106" i="35"/>
  <c r="FW106" i="35"/>
  <c r="FY106" i="35"/>
  <c r="GA106" i="35"/>
  <c r="GC106" i="35"/>
  <c r="GE106" i="35"/>
  <c r="GG106" i="35"/>
  <c r="GI106" i="35"/>
  <c r="GK106" i="35"/>
  <c r="DZ104" i="35"/>
  <c r="EB104" i="35"/>
  <c r="ED104" i="35"/>
  <c r="EF104" i="35"/>
  <c r="EH104" i="35"/>
  <c r="EJ104" i="35"/>
  <c r="EL104" i="35"/>
  <c r="EN104" i="35"/>
  <c r="EP104" i="35"/>
  <c r="ER104" i="35"/>
  <c r="ET104" i="35"/>
  <c r="EV104" i="35"/>
  <c r="EX104" i="35"/>
  <c r="EZ104" i="35"/>
  <c r="FB104" i="35"/>
  <c r="FD104" i="35"/>
  <c r="FF104" i="35"/>
  <c r="FH104" i="35"/>
  <c r="FJ104" i="35"/>
  <c r="FL104" i="35"/>
  <c r="FN104" i="35"/>
  <c r="FP104" i="35"/>
  <c r="FR104" i="35"/>
  <c r="FT104" i="35"/>
  <c r="FV104" i="35"/>
  <c r="FX104" i="35"/>
  <c r="FZ104" i="35"/>
  <c r="GB104" i="35"/>
  <c r="GD104" i="35"/>
  <c r="GF104" i="35"/>
  <c r="GH104" i="35"/>
  <c r="GJ104" i="35"/>
  <c r="GL104" i="35"/>
  <c r="EA104" i="35"/>
  <c r="EC104" i="35"/>
  <c r="EE104" i="35"/>
  <c r="EG104" i="35"/>
  <c r="EI104" i="35"/>
  <c r="EK104" i="35"/>
  <c r="EM104" i="35"/>
  <c r="EO104" i="35"/>
  <c r="EQ104" i="35"/>
  <c r="ES104" i="35"/>
  <c r="EU104" i="35"/>
  <c r="EW104" i="35"/>
  <c r="EY104" i="35"/>
  <c r="FA104" i="35"/>
  <c r="FC104" i="35"/>
  <c r="FE104" i="35"/>
  <c r="FG104" i="35"/>
  <c r="FI104" i="35"/>
  <c r="FK104" i="35"/>
  <c r="FM104" i="35"/>
  <c r="FO104" i="35"/>
  <c r="FQ104" i="35"/>
  <c r="FS104" i="35"/>
  <c r="FU104" i="35"/>
  <c r="FW104" i="35"/>
  <c r="FY104" i="35"/>
  <c r="GA104" i="35"/>
  <c r="GC104" i="35"/>
  <c r="GE104" i="35"/>
  <c r="GG104" i="35"/>
  <c r="GI104" i="35"/>
  <c r="GK104" i="35"/>
  <c r="J100" i="35"/>
  <c r="DZ100" i="35"/>
  <c r="EB100" i="35"/>
  <c r="ED100" i="35"/>
  <c r="EF100" i="35"/>
  <c r="EH100" i="35"/>
  <c r="EJ100" i="35"/>
  <c r="EL100" i="35"/>
  <c r="EN100" i="35"/>
  <c r="EP100" i="35"/>
  <c r="ER100" i="35"/>
  <c r="ET100" i="35"/>
  <c r="EV100" i="35"/>
  <c r="EX100" i="35"/>
  <c r="EZ100" i="35"/>
  <c r="FB100" i="35"/>
  <c r="FD100" i="35"/>
  <c r="FF100" i="35"/>
  <c r="FH100" i="35"/>
  <c r="FJ100" i="35"/>
  <c r="FL100" i="35"/>
  <c r="FN100" i="35"/>
  <c r="FP100" i="35"/>
  <c r="FR100" i="35"/>
  <c r="FT100" i="35"/>
  <c r="FV100" i="35"/>
  <c r="FX100" i="35"/>
  <c r="FZ100" i="35"/>
  <c r="GB100" i="35"/>
  <c r="GD100" i="35"/>
  <c r="GF100" i="35"/>
  <c r="GH100" i="35"/>
  <c r="GJ100" i="35"/>
  <c r="GL100" i="35"/>
  <c r="EA100" i="35"/>
  <c r="EC100" i="35"/>
  <c r="EE100" i="35"/>
  <c r="EG100" i="35"/>
  <c r="EI100" i="35"/>
  <c r="EK100" i="35"/>
  <c r="EM100" i="35"/>
  <c r="EO100" i="35"/>
  <c r="EQ100" i="35"/>
  <c r="ES100" i="35"/>
  <c r="EU100" i="35"/>
  <c r="EW100" i="35"/>
  <c r="EY100" i="35"/>
  <c r="FA100" i="35"/>
  <c r="FC100" i="35"/>
  <c r="FE100" i="35"/>
  <c r="FG100" i="35"/>
  <c r="FI100" i="35"/>
  <c r="FK100" i="35"/>
  <c r="FM100" i="35"/>
  <c r="FO100" i="35"/>
  <c r="FQ100" i="35"/>
  <c r="FS100" i="35"/>
  <c r="FU100" i="35"/>
  <c r="FW100" i="35"/>
  <c r="FY100" i="35"/>
  <c r="GA100" i="35"/>
  <c r="GC100" i="35"/>
  <c r="GE100" i="35"/>
  <c r="GG100" i="35"/>
  <c r="GI100" i="35"/>
  <c r="GK100" i="35"/>
  <c r="EA99" i="35"/>
  <c r="EC99" i="35"/>
  <c r="EE99" i="35"/>
  <c r="EG99" i="35"/>
  <c r="EI99" i="35"/>
  <c r="EK99" i="35"/>
  <c r="EM99" i="35"/>
  <c r="EO99" i="35"/>
  <c r="EQ99" i="35"/>
  <c r="ES99" i="35"/>
  <c r="EU99" i="35"/>
  <c r="EW99" i="35"/>
  <c r="EY99" i="35"/>
  <c r="FA99" i="35"/>
  <c r="FC99" i="35"/>
  <c r="FE99" i="35"/>
  <c r="FG99" i="35"/>
  <c r="FI99" i="35"/>
  <c r="FK99" i="35"/>
  <c r="FM99" i="35"/>
  <c r="FO99" i="35"/>
  <c r="FQ99" i="35"/>
  <c r="FS99" i="35"/>
  <c r="FU99" i="35"/>
  <c r="FW99" i="35"/>
  <c r="FY99" i="35"/>
  <c r="GA99" i="35"/>
  <c r="GC99" i="35"/>
  <c r="GE99" i="35"/>
  <c r="GG99" i="35"/>
  <c r="GI99" i="35"/>
  <c r="GK99" i="35"/>
  <c r="DZ99" i="35"/>
  <c r="EB99" i="35"/>
  <c r="ED99" i="35"/>
  <c r="EF99" i="35"/>
  <c r="EH99" i="35"/>
  <c r="EJ99" i="35"/>
  <c r="EL99" i="35"/>
  <c r="EN99" i="35"/>
  <c r="EP99" i="35"/>
  <c r="ER99" i="35"/>
  <c r="ET99" i="35"/>
  <c r="EV99" i="35"/>
  <c r="EX99" i="35"/>
  <c r="EZ99" i="35"/>
  <c r="FB99" i="35"/>
  <c r="FD99" i="35"/>
  <c r="FF99" i="35"/>
  <c r="FH99" i="35"/>
  <c r="FJ99" i="35"/>
  <c r="FL99" i="35"/>
  <c r="FN99" i="35"/>
  <c r="FP99" i="35"/>
  <c r="FR99" i="35"/>
  <c r="FT99" i="35"/>
  <c r="FV99" i="35"/>
  <c r="FX99" i="35"/>
  <c r="FZ99" i="35"/>
  <c r="GB99" i="35"/>
  <c r="GD99" i="35"/>
  <c r="GF99" i="35"/>
  <c r="GH99" i="35"/>
  <c r="GJ99" i="35"/>
  <c r="GL99" i="35"/>
  <c r="DZ98" i="35"/>
  <c r="EB98" i="35"/>
  <c r="ED98" i="35"/>
  <c r="EF98" i="35"/>
  <c r="EH98" i="35"/>
  <c r="EJ98" i="35"/>
  <c r="EL98" i="35"/>
  <c r="EN98" i="35"/>
  <c r="EP98" i="35"/>
  <c r="ER98" i="35"/>
  <c r="ET98" i="35"/>
  <c r="EV98" i="35"/>
  <c r="EX98" i="35"/>
  <c r="EZ98" i="35"/>
  <c r="FB98" i="35"/>
  <c r="FD98" i="35"/>
  <c r="FF98" i="35"/>
  <c r="FH98" i="35"/>
  <c r="FJ98" i="35"/>
  <c r="FL98" i="35"/>
  <c r="FN98" i="35"/>
  <c r="FP98" i="35"/>
  <c r="FR98" i="35"/>
  <c r="FT98" i="35"/>
  <c r="FV98" i="35"/>
  <c r="FX98" i="35"/>
  <c r="FZ98" i="35"/>
  <c r="GB98" i="35"/>
  <c r="GD98" i="35"/>
  <c r="GF98" i="35"/>
  <c r="GH98" i="35"/>
  <c r="GJ98" i="35"/>
  <c r="GL98" i="35"/>
  <c r="EA98" i="35"/>
  <c r="EC98" i="35"/>
  <c r="EE98" i="35"/>
  <c r="EG98" i="35"/>
  <c r="EI98" i="35"/>
  <c r="EK98" i="35"/>
  <c r="EM98" i="35"/>
  <c r="EO98" i="35"/>
  <c r="EQ98" i="35"/>
  <c r="ES98" i="35"/>
  <c r="EU98" i="35"/>
  <c r="EW98" i="35"/>
  <c r="EY98" i="35"/>
  <c r="FA98" i="35"/>
  <c r="FC98" i="35"/>
  <c r="FE98" i="35"/>
  <c r="FG98" i="35"/>
  <c r="FI98" i="35"/>
  <c r="FK98" i="35"/>
  <c r="FM98" i="35"/>
  <c r="FO98" i="35"/>
  <c r="FQ98" i="35"/>
  <c r="FS98" i="35"/>
  <c r="FU98" i="35"/>
  <c r="FW98" i="35"/>
  <c r="FY98" i="35"/>
  <c r="GA98" i="35"/>
  <c r="GC98" i="35"/>
  <c r="GE98" i="35"/>
  <c r="GG98" i="35"/>
  <c r="GI98" i="35"/>
  <c r="GK98" i="35"/>
  <c r="EA97" i="35"/>
  <c r="EC97" i="35"/>
  <c r="EE97" i="35"/>
  <c r="EG97" i="35"/>
  <c r="EI97" i="35"/>
  <c r="EK97" i="35"/>
  <c r="EM97" i="35"/>
  <c r="EO97" i="35"/>
  <c r="EQ97" i="35"/>
  <c r="ES97" i="35"/>
  <c r="EU97" i="35"/>
  <c r="EW97" i="35"/>
  <c r="EY97" i="35"/>
  <c r="FA97" i="35"/>
  <c r="FC97" i="35"/>
  <c r="FE97" i="35"/>
  <c r="FG97" i="35"/>
  <c r="FI97" i="35"/>
  <c r="FK97" i="35"/>
  <c r="FM97" i="35"/>
  <c r="FO97" i="35"/>
  <c r="FQ97" i="35"/>
  <c r="FS97" i="35"/>
  <c r="FU97" i="35"/>
  <c r="FW97" i="35"/>
  <c r="FY97" i="35"/>
  <c r="GA97" i="35"/>
  <c r="GC97" i="35"/>
  <c r="GE97" i="35"/>
  <c r="GG97" i="35"/>
  <c r="GI97" i="35"/>
  <c r="GK97" i="35"/>
  <c r="DZ97" i="35"/>
  <c r="EB97" i="35"/>
  <c r="ED97" i="35"/>
  <c r="EF97" i="35"/>
  <c r="EH97" i="35"/>
  <c r="EJ97" i="35"/>
  <c r="EL97" i="35"/>
  <c r="EN97" i="35"/>
  <c r="EP97" i="35"/>
  <c r="ER97" i="35"/>
  <c r="ET97" i="35"/>
  <c r="EV97" i="35"/>
  <c r="EX97" i="35"/>
  <c r="EZ97" i="35"/>
  <c r="FB97" i="35"/>
  <c r="FD97" i="35"/>
  <c r="FF97" i="35"/>
  <c r="FH97" i="35"/>
  <c r="FJ97" i="35"/>
  <c r="FL97" i="35"/>
  <c r="FN97" i="35"/>
  <c r="FP97" i="35"/>
  <c r="FR97" i="35"/>
  <c r="FT97" i="35"/>
  <c r="FV97" i="35"/>
  <c r="FX97" i="35"/>
  <c r="FZ97" i="35"/>
  <c r="GB97" i="35"/>
  <c r="GD97" i="35"/>
  <c r="GF97" i="35"/>
  <c r="GH97" i="35"/>
  <c r="GJ97" i="35"/>
  <c r="GL97" i="35"/>
  <c r="EA95" i="35"/>
  <c r="EC95" i="35"/>
  <c r="EE95" i="35"/>
  <c r="EG95" i="35"/>
  <c r="EI95" i="35"/>
  <c r="EK95" i="35"/>
  <c r="EM95" i="35"/>
  <c r="EO95" i="35"/>
  <c r="EQ95" i="35"/>
  <c r="ES95" i="35"/>
  <c r="EU95" i="35"/>
  <c r="EW95" i="35"/>
  <c r="EY95" i="35"/>
  <c r="FA95" i="35"/>
  <c r="FC95" i="35"/>
  <c r="FE95" i="35"/>
  <c r="FG95" i="35"/>
  <c r="FI95" i="35"/>
  <c r="FK95" i="35"/>
  <c r="FM95" i="35"/>
  <c r="FO95" i="35"/>
  <c r="FQ95" i="35"/>
  <c r="FS95" i="35"/>
  <c r="FU95" i="35"/>
  <c r="FW95" i="35"/>
  <c r="FY95" i="35"/>
  <c r="GA95" i="35"/>
  <c r="GC95" i="35"/>
  <c r="GE95" i="35"/>
  <c r="GG95" i="35"/>
  <c r="GI95" i="35"/>
  <c r="GK95" i="35"/>
  <c r="DZ95" i="35"/>
  <c r="EB95" i="35"/>
  <c r="ED95" i="35"/>
  <c r="EF95" i="35"/>
  <c r="EH95" i="35"/>
  <c r="EJ95" i="35"/>
  <c r="EL95" i="35"/>
  <c r="EN95" i="35"/>
  <c r="EP95" i="35"/>
  <c r="ER95" i="35"/>
  <c r="ET95" i="35"/>
  <c r="EV95" i="35"/>
  <c r="EX95" i="35"/>
  <c r="EZ95" i="35"/>
  <c r="FB95" i="35"/>
  <c r="FD95" i="35"/>
  <c r="FF95" i="35"/>
  <c r="FH95" i="35"/>
  <c r="FJ95" i="35"/>
  <c r="FL95" i="35"/>
  <c r="FN95" i="35"/>
  <c r="FP95" i="35"/>
  <c r="FR95" i="35"/>
  <c r="FT95" i="35"/>
  <c r="FV95" i="35"/>
  <c r="FX95" i="35"/>
  <c r="FZ95" i="35"/>
  <c r="GB95" i="35"/>
  <c r="GD95" i="35"/>
  <c r="GF95" i="35"/>
  <c r="GH95" i="35"/>
  <c r="GJ95" i="35"/>
  <c r="GL95" i="35"/>
  <c r="EA91" i="35"/>
  <c r="EC91" i="35"/>
  <c r="EE91" i="35"/>
  <c r="EG91" i="35"/>
  <c r="EI91" i="35"/>
  <c r="EK91" i="35"/>
  <c r="EM91" i="35"/>
  <c r="EO91" i="35"/>
  <c r="EQ91" i="35"/>
  <c r="ES91" i="35"/>
  <c r="EU91" i="35"/>
  <c r="EW91" i="35"/>
  <c r="EY91" i="35"/>
  <c r="FA91" i="35"/>
  <c r="FC91" i="35"/>
  <c r="FE91" i="35"/>
  <c r="FG91" i="35"/>
  <c r="FI91" i="35"/>
  <c r="FK91" i="35"/>
  <c r="FM91" i="35"/>
  <c r="FO91" i="35"/>
  <c r="FQ91" i="35"/>
  <c r="FS91" i="35"/>
  <c r="FU91" i="35"/>
  <c r="FW91" i="35"/>
  <c r="FY91" i="35"/>
  <c r="GA91" i="35"/>
  <c r="GC91" i="35"/>
  <c r="GE91" i="35"/>
  <c r="GG91" i="35"/>
  <c r="GI91" i="35"/>
  <c r="GK91" i="35"/>
  <c r="DZ91" i="35"/>
  <c r="EB91" i="35"/>
  <c r="ED91" i="35"/>
  <c r="EF91" i="35"/>
  <c r="EH91" i="35"/>
  <c r="EJ91" i="35"/>
  <c r="EL91" i="35"/>
  <c r="EN91" i="35"/>
  <c r="EP91" i="35"/>
  <c r="ER91" i="35"/>
  <c r="ET91" i="35"/>
  <c r="EV91" i="35"/>
  <c r="EX91" i="35"/>
  <c r="EZ91" i="35"/>
  <c r="FB91" i="35"/>
  <c r="FD91" i="35"/>
  <c r="FF91" i="35"/>
  <c r="FH91" i="35"/>
  <c r="FJ91" i="35"/>
  <c r="FL91" i="35"/>
  <c r="FN91" i="35"/>
  <c r="FP91" i="35"/>
  <c r="FR91" i="35"/>
  <c r="FT91" i="35"/>
  <c r="FV91" i="35"/>
  <c r="FX91" i="35"/>
  <c r="FZ91" i="35"/>
  <c r="GB91" i="35"/>
  <c r="GD91" i="35"/>
  <c r="GF91" i="35"/>
  <c r="GH91" i="35"/>
  <c r="GJ91" i="35"/>
  <c r="GL91" i="35"/>
  <c r="J90" i="35"/>
  <c r="DZ90" i="35"/>
  <c r="EB90" i="35"/>
  <c r="ED90" i="35"/>
  <c r="EF90" i="35"/>
  <c r="EH90" i="35"/>
  <c r="EJ90" i="35"/>
  <c r="EL90" i="35"/>
  <c r="EN90" i="35"/>
  <c r="EP90" i="35"/>
  <c r="ER90" i="35"/>
  <c r="ET90" i="35"/>
  <c r="EV90" i="35"/>
  <c r="EX90" i="35"/>
  <c r="EZ90" i="35"/>
  <c r="FB90" i="35"/>
  <c r="FD90" i="35"/>
  <c r="FF90" i="35"/>
  <c r="FH90" i="35"/>
  <c r="FJ90" i="35"/>
  <c r="FL90" i="35"/>
  <c r="FN90" i="35"/>
  <c r="FP90" i="35"/>
  <c r="FR90" i="35"/>
  <c r="FT90" i="35"/>
  <c r="FV90" i="35"/>
  <c r="FX90" i="35"/>
  <c r="FZ90" i="35"/>
  <c r="GB90" i="35"/>
  <c r="GD90" i="35"/>
  <c r="GF90" i="35"/>
  <c r="GH90" i="35"/>
  <c r="GJ90" i="35"/>
  <c r="GL90" i="35"/>
  <c r="EA90" i="35"/>
  <c r="EC90" i="35"/>
  <c r="EE90" i="35"/>
  <c r="EG90" i="35"/>
  <c r="EI90" i="35"/>
  <c r="EK90" i="35"/>
  <c r="EM90" i="35"/>
  <c r="EO90" i="35"/>
  <c r="EQ90" i="35"/>
  <c r="ES90" i="35"/>
  <c r="EU90" i="35"/>
  <c r="EW90" i="35"/>
  <c r="EY90" i="35"/>
  <c r="FA90" i="35"/>
  <c r="FC90" i="35"/>
  <c r="FE90" i="35"/>
  <c r="FG90" i="35"/>
  <c r="FI90" i="35"/>
  <c r="FK90" i="35"/>
  <c r="FM90" i="35"/>
  <c r="FO90" i="35"/>
  <c r="FQ90" i="35"/>
  <c r="FS90" i="35"/>
  <c r="FU90" i="35"/>
  <c r="FW90" i="35"/>
  <c r="FY90" i="35"/>
  <c r="GA90" i="35"/>
  <c r="GC90" i="35"/>
  <c r="GE90" i="35"/>
  <c r="GG90" i="35"/>
  <c r="GI90" i="35"/>
  <c r="GK90" i="35"/>
  <c r="W76" i="35"/>
  <c r="CC84" i="35"/>
  <c r="BM84" i="35"/>
  <c r="AW84" i="35"/>
  <c r="Y84" i="35"/>
  <c r="AO83" i="35"/>
  <c r="BC78" i="35"/>
  <c r="BS77" i="35"/>
  <c r="BO77" i="35"/>
  <c r="BK77" i="35"/>
  <c r="BG77" i="35"/>
  <c r="BC77" i="35"/>
  <c r="AY77" i="35"/>
  <c r="AU77" i="35"/>
  <c r="AQ77" i="35"/>
  <c r="AM77" i="35"/>
  <c r="AI77" i="35"/>
  <c r="AE77" i="35"/>
  <c r="AA77" i="35"/>
  <c r="W77" i="35"/>
  <c r="S77" i="35"/>
  <c r="O77" i="35"/>
  <c r="K77" i="35"/>
  <c r="BO76" i="35"/>
  <c r="BG76" i="35"/>
  <c r="AY76" i="35"/>
  <c r="AQ76" i="35"/>
  <c r="AI76" i="35"/>
  <c r="AA76" i="35"/>
  <c r="Q76" i="35"/>
  <c r="BE74" i="35"/>
  <c r="Y74" i="35"/>
  <c r="BE70" i="35"/>
  <c r="Y70" i="35"/>
  <c r="BE68" i="35"/>
  <c r="Y68" i="35"/>
  <c r="DV67" i="35"/>
  <c r="BI67" i="35"/>
  <c r="BE67" i="35"/>
  <c r="BA67" i="35"/>
  <c r="AW67" i="35"/>
  <c r="AS67" i="35"/>
  <c r="AO67" i="35"/>
  <c r="AK67" i="35"/>
  <c r="AG67" i="35"/>
  <c r="AC67" i="35"/>
  <c r="U67" i="35"/>
  <c r="M67" i="35"/>
  <c r="DX65" i="35"/>
  <c r="DV65" i="35"/>
  <c r="DT65" i="35"/>
  <c r="BJ65" i="35"/>
  <c r="BH65" i="35"/>
  <c r="BF65" i="35"/>
  <c r="BD65" i="35"/>
  <c r="BB65" i="35"/>
  <c r="AZ65" i="35"/>
  <c r="AX65" i="35"/>
  <c r="AV65" i="35"/>
  <c r="AT65" i="35"/>
  <c r="AR65" i="35"/>
  <c r="AP65" i="35"/>
  <c r="AN65" i="35"/>
  <c r="AL65" i="35"/>
  <c r="AJ65" i="35"/>
  <c r="AH65" i="35"/>
  <c r="AF65" i="35"/>
  <c r="AD65" i="35"/>
  <c r="AB65" i="35"/>
  <c r="Z65" i="35"/>
  <c r="X65" i="35"/>
  <c r="V65" i="35"/>
  <c r="T65" i="35"/>
  <c r="R65" i="35"/>
  <c r="P65" i="35"/>
  <c r="N65" i="35"/>
  <c r="L65" i="35"/>
  <c r="J65" i="35"/>
  <c r="DR63" i="35"/>
  <c r="BA63" i="35"/>
  <c r="AS63" i="35"/>
  <c r="AK63" i="35"/>
  <c r="AC63" i="35"/>
  <c r="U63" i="35"/>
  <c r="M63" i="35"/>
  <c r="AO60" i="35"/>
  <c r="DO57" i="35"/>
  <c r="Y57" i="35"/>
  <c r="AK55" i="35"/>
  <c r="DU52" i="35"/>
  <c r="AW52" i="35"/>
  <c r="AG52" i="35"/>
  <c r="Q52" i="35"/>
  <c r="DW51" i="35"/>
  <c r="DS51" i="35"/>
  <c r="DO51" i="35"/>
  <c r="DK51" i="35"/>
  <c r="DG51" i="35"/>
  <c r="AU51" i="35"/>
  <c r="AQ51" i="35"/>
  <c r="AM51" i="35"/>
  <c r="AI51" i="35"/>
  <c r="AE51" i="35"/>
  <c r="AA51" i="35"/>
  <c r="W51" i="35"/>
  <c r="S51" i="35"/>
  <c r="O51" i="35"/>
  <c r="K51" i="35"/>
  <c r="DS49" i="35"/>
  <c r="DC49" i="35"/>
  <c r="AG49" i="35"/>
  <c r="Q49" i="35"/>
  <c r="DU46" i="35"/>
  <c r="DE46" i="35"/>
  <c r="AG46" i="35"/>
  <c r="Q46" i="35"/>
  <c r="DX43" i="35"/>
  <c r="DT43" i="35"/>
  <c r="DP43" i="35"/>
  <c r="DL43" i="35"/>
  <c r="DH43" i="35"/>
  <c r="DD43" i="35"/>
  <c r="CZ43" i="35"/>
  <c r="AM43" i="35"/>
  <c r="AI43" i="35"/>
  <c r="AE43" i="35"/>
  <c r="AA43" i="35"/>
  <c r="W43" i="35"/>
  <c r="S43" i="35"/>
  <c r="O43" i="35"/>
  <c r="K43" i="35"/>
  <c r="DV40" i="35"/>
  <c r="DN40" i="35"/>
  <c r="DF40" i="35"/>
  <c r="CX40" i="35"/>
  <c r="AG40" i="35"/>
  <c r="Q40" i="35"/>
  <c r="CU39" i="35"/>
  <c r="CX36" i="35"/>
  <c r="DO34" i="35"/>
  <c r="Y34" i="35"/>
  <c r="DW31" i="35"/>
  <c r="CQ31" i="35"/>
  <c r="DS28" i="35"/>
  <c r="DC28" i="35"/>
  <c r="CM28" i="35"/>
  <c r="Q28" i="35"/>
  <c r="DD25" i="35"/>
  <c r="DY21" i="35"/>
  <c r="DQ21" i="35"/>
  <c r="DI21" i="35"/>
  <c r="DA21" i="35"/>
  <c r="CS21" i="35"/>
  <c r="CK21" i="35"/>
  <c r="CC21" i="35"/>
  <c r="M21" i="35"/>
  <c r="DL16" i="35"/>
  <c r="CF16" i="35"/>
  <c r="DJ89" i="35"/>
  <c r="CT89" i="35"/>
  <c r="CD89" i="35"/>
  <c r="BN89" i="35"/>
  <c r="DX87" i="35"/>
  <c r="DH87" i="35"/>
  <c r="CR87" i="35"/>
  <c r="CB87" i="35"/>
  <c r="BL87" i="35"/>
  <c r="DW140" i="35"/>
  <c r="DS140" i="35"/>
  <c r="DO140" i="35"/>
  <c r="DK140" i="35"/>
  <c r="BK140" i="35"/>
  <c r="BG140" i="35"/>
  <c r="BC140" i="35"/>
  <c r="AY140" i="35"/>
  <c r="AU140" i="35"/>
  <c r="AQ140" i="35"/>
  <c r="AM140" i="35"/>
  <c r="AI140" i="35"/>
  <c r="AE140" i="35"/>
  <c r="AA140" i="35"/>
  <c r="W140" i="35"/>
  <c r="S140" i="35"/>
  <c r="O140" i="35"/>
  <c r="K140" i="35"/>
  <c r="DX127" i="35"/>
  <c r="DT127" i="35"/>
  <c r="DP127" i="35"/>
  <c r="DL127" i="35"/>
  <c r="DH127" i="35"/>
  <c r="DD127" i="35"/>
  <c r="CZ127" i="35"/>
  <c r="AY127" i="35"/>
  <c r="AU127" i="35"/>
  <c r="AQ127" i="35"/>
  <c r="AM127" i="35"/>
  <c r="AI127" i="35"/>
  <c r="AE127" i="35"/>
  <c r="AA127" i="35"/>
  <c r="W127" i="35"/>
  <c r="S127" i="35"/>
  <c r="O127" i="35"/>
  <c r="K127" i="35"/>
  <c r="DU126" i="35"/>
  <c r="DM126" i="35"/>
  <c r="DE126" i="35"/>
  <c r="CW126" i="35"/>
  <c r="AS126" i="35"/>
  <c r="AK126" i="35"/>
  <c r="AC126" i="35"/>
  <c r="U126" i="35"/>
  <c r="M126" i="35"/>
  <c r="DX123" i="35"/>
  <c r="DT123" i="35"/>
  <c r="DP123" i="35"/>
  <c r="DL123" i="35"/>
  <c r="DH123" i="35"/>
  <c r="DD123" i="35"/>
  <c r="CZ123" i="35"/>
  <c r="CV123" i="35"/>
  <c r="AU123" i="35"/>
  <c r="AQ123" i="35"/>
  <c r="AM123" i="35"/>
  <c r="AI123" i="35"/>
  <c r="AE123" i="35"/>
  <c r="AA123" i="35"/>
  <c r="W123" i="35"/>
  <c r="S123" i="35"/>
  <c r="O123" i="35"/>
  <c r="K123" i="35"/>
  <c r="DW122" i="35"/>
  <c r="DS122" i="35"/>
  <c r="DO122" i="35"/>
  <c r="DK122" i="35"/>
  <c r="DG122" i="35"/>
  <c r="DC122" i="35"/>
  <c r="CY122" i="35"/>
  <c r="CU122" i="35"/>
  <c r="AU122" i="35"/>
  <c r="AQ122" i="35"/>
  <c r="AM122" i="35"/>
  <c r="AI122" i="35"/>
  <c r="AE122" i="35"/>
  <c r="AA122" i="35"/>
  <c r="W122" i="35"/>
  <c r="S122" i="35"/>
  <c r="O122" i="35"/>
  <c r="K122" i="35"/>
  <c r="DT121" i="35"/>
  <c r="DL121" i="35"/>
  <c r="DD121" i="35"/>
  <c r="CV121" i="35"/>
  <c r="AS121" i="35"/>
  <c r="AK121" i="35"/>
  <c r="AC121" i="35"/>
  <c r="U121" i="35"/>
  <c r="M121" i="35"/>
  <c r="DM120" i="35"/>
  <c r="CW120" i="35"/>
  <c r="AG120" i="35"/>
  <c r="Q120" i="35"/>
  <c r="DW119" i="35"/>
  <c r="DS119" i="35"/>
  <c r="DO119" i="35"/>
  <c r="DK119" i="35"/>
  <c r="DG119" i="35"/>
  <c r="DC119" i="35"/>
  <c r="CY119" i="35"/>
  <c r="CU119" i="35"/>
  <c r="CQ119" i="35"/>
  <c r="AQ119" i="35"/>
  <c r="AM119" i="35"/>
  <c r="AI119" i="35"/>
  <c r="AE119" i="35"/>
  <c r="AA119" i="35"/>
  <c r="W119" i="35"/>
  <c r="S119" i="35"/>
  <c r="O119" i="35"/>
  <c r="K119" i="35"/>
  <c r="DX114" i="35"/>
  <c r="DP114" i="35"/>
  <c r="DH114" i="35"/>
  <c r="CZ114" i="35"/>
  <c r="CR114" i="35"/>
  <c r="CJ114" i="35"/>
  <c r="AG114" i="35"/>
  <c r="Q114" i="35"/>
  <c r="DM113" i="35"/>
  <c r="CW113" i="35"/>
  <c r="AK113" i="35"/>
  <c r="U113" i="35"/>
  <c r="DX111" i="35"/>
  <c r="DP111" i="35"/>
  <c r="DH111" i="35"/>
  <c r="CV111" i="35"/>
  <c r="AG111" i="35"/>
  <c r="Q111" i="35"/>
  <c r="DE110" i="35"/>
  <c r="Y110" i="35"/>
  <c r="DX109" i="35"/>
  <c r="DV109" i="35"/>
  <c r="DT109" i="35"/>
  <c r="DR109" i="35"/>
  <c r="DP109" i="35"/>
  <c r="DN109" i="35"/>
  <c r="DL109" i="35"/>
  <c r="DJ109" i="35"/>
  <c r="DH109" i="35"/>
  <c r="DF109" i="35"/>
  <c r="DD109" i="35"/>
  <c r="DB109" i="35"/>
  <c r="CZ109" i="35"/>
  <c r="CX109" i="35"/>
  <c r="CV109" i="35"/>
  <c r="CT109" i="35"/>
  <c r="CR109" i="35"/>
  <c r="CP109" i="35"/>
  <c r="CN109" i="35"/>
  <c r="CL109" i="35"/>
  <c r="CJ109" i="35"/>
  <c r="CH109" i="35"/>
  <c r="CF109" i="35"/>
  <c r="AH109" i="35"/>
  <c r="AF109" i="35"/>
  <c r="AD109" i="35"/>
  <c r="AB109" i="35"/>
  <c r="Z109" i="35"/>
  <c r="X109" i="35"/>
  <c r="V109" i="35"/>
  <c r="T109" i="35"/>
  <c r="R109" i="35"/>
  <c r="P109" i="35"/>
  <c r="N109" i="35"/>
  <c r="L109" i="35"/>
  <c r="J109" i="35"/>
  <c r="DR108" i="35"/>
  <c r="DD108" i="35"/>
  <c r="CN108" i="35"/>
  <c r="Y108" i="35"/>
  <c r="DW107" i="35"/>
  <c r="DS107" i="35"/>
  <c r="DO107" i="35"/>
  <c r="DK107" i="35"/>
  <c r="DG107" i="35"/>
  <c r="DC107" i="35"/>
  <c r="CY107" i="35"/>
  <c r="CU107" i="35"/>
  <c r="CQ107" i="35"/>
  <c r="CM107" i="35"/>
  <c r="CI107" i="35"/>
  <c r="CE107" i="35"/>
  <c r="AE107" i="35"/>
  <c r="AA107" i="35"/>
  <c r="W107" i="35"/>
  <c r="S107" i="35"/>
  <c r="O107" i="35"/>
  <c r="K107" i="35"/>
  <c r="DY105" i="35"/>
  <c r="DW105" i="35"/>
  <c r="DU105" i="35"/>
  <c r="DS105" i="35"/>
  <c r="DQ105" i="35"/>
  <c r="DO105" i="35"/>
  <c r="DM105" i="35"/>
  <c r="DK105" i="35"/>
  <c r="DI105" i="35"/>
  <c r="DG105" i="35"/>
  <c r="DE105" i="35"/>
  <c r="DC105" i="35"/>
  <c r="DA105" i="35"/>
  <c r="CY105" i="35"/>
  <c r="CW105" i="35"/>
  <c r="CU105" i="35"/>
  <c r="CS105" i="35"/>
  <c r="CQ105" i="35"/>
  <c r="CM105" i="35"/>
  <c r="CI105" i="35"/>
  <c r="CE105" i="35"/>
  <c r="CA105" i="35"/>
  <c r="AA105" i="35"/>
  <c r="W105" i="35"/>
  <c r="S105" i="35"/>
  <c r="O105" i="35"/>
  <c r="K105" i="35"/>
  <c r="DK103" i="35"/>
  <c r="CE103" i="35"/>
  <c r="DW102" i="35"/>
  <c r="DS102" i="35"/>
  <c r="DO102" i="35"/>
  <c r="DK102" i="35"/>
  <c r="DG102" i="35"/>
  <c r="DC102" i="35"/>
  <c r="CY102" i="35"/>
  <c r="CU102" i="35"/>
  <c r="CQ102" i="35"/>
  <c r="CM102" i="35"/>
  <c r="CI102" i="35"/>
  <c r="CE102" i="35"/>
  <c r="CA102" i="35"/>
  <c r="AA102" i="35"/>
  <c r="W102" i="35"/>
  <c r="S102" i="35"/>
  <c r="M102" i="35"/>
  <c r="DQ101" i="35"/>
  <c r="DA101" i="35"/>
  <c r="CK101" i="35"/>
  <c r="U101" i="35"/>
  <c r="DY96" i="35"/>
  <c r="DU96" i="35"/>
  <c r="DQ96" i="35"/>
  <c r="DM96" i="35"/>
  <c r="DI96" i="35"/>
  <c r="DE96" i="35"/>
  <c r="DA96" i="35"/>
  <c r="CW96" i="35"/>
  <c r="CS96" i="35"/>
  <c r="CO96" i="35"/>
  <c r="CK96" i="35"/>
  <c r="CG96" i="35"/>
  <c r="CC96" i="35"/>
  <c r="BY96" i="35"/>
  <c r="BU96" i="35"/>
  <c r="U96" i="35"/>
  <c r="Q96" i="35"/>
  <c r="M96" i="35"/>
  <c r="DY94" i="35"/>
  <c r="DU94" i="35"/>
  <c r="DQ94" i="35"/>
  <c r="DM94" i="35"/>
  <c r="DI94" i="35"/>
  <c r="DE94" i="35"/>
  <c r="DA94" i="35"/>
  <c r="CW94" i="35"/>
  <c r="CS94" i="35"/>
  <c r="CO94" i="35"/>
  <c r="CK94" i="35"/>
  <c r="CG94" i="35"/>
  <c r="CC94" i="35"/>
  <c r="BY94" i="35"/>
  <c r="BU94" i="35"/>
  <c r="BQ94" i="35"/>
  <c r="Q94" i="35"/>
  <c r="M94" i="35"/>
  <c r="DX93" i="35"/>
  <c r="DV93" i="35"/>
  <c r="DT93" i="35"/>
  <c r="DR93" i="35"/>
  <c r="DP93" i="35"/>
  <c r="DN93" i="35"/>
  <c r="DL93" i="35"/>
  <c r="DJ93" i="35"/>
  <c r="DH93" i="35"/>
  <c r="DF93" i="35"/>
  <c r="DD93" i="35"/>
  <c r="DB93" i="35"/>
  <c r="CZ93" i="35"/>
  <c r="CX93" i="35"/>
  <c r="CV93" i="35"/>
  <c r="CT93" i="35"/>
  <c r="CR93" i="35"/>
  <c r="CP93" i="35"/>
  <c r="CN93" i="35"/>
  <c r="CL93" i="35"/>
  <c r="CJ93" i="35"/>
  <c r="CH93" i="35"/>
  <c r="CF93" i="35"/>
  <c r="CD93" i="35"/>
  <c r="CB93" i="35"/>
  <c r="BZ93" i="35"/>
  <c r="BX93" i="35"/>
  <c r="BV93" i="35"/>
  <c r="BT93" i="35"/>
  <c r="BR93" i="35"/>
  <c r="BP93" i="35"/>
  <c r="R93" i="35"/>
  <c r="P93" i="35"/>
  <c r="N93" i="35"/>
  <c r="L93" i="35"/>
  <c r="J93" i="35"/>
  <c r="DB92" i="35"/>
  <c r="BV92" i="35"/>
  <c r="BY156" i="35"/>
  <c r="BI156" i="35"/>
  <c r="AS156" i="35"/>
  <c r="Y156" i="35"/>
  <c r="BM155" i="35"/>
  <c r="AW155" i="35"/>
  <c r="AG155" i="35"/>
  <c r="Q155" i="35"/>
  <c r="BE154" i="35"/>
  <c r="Y154" i="35"/>
  <c r="BZ153" i="35"/>
  <c r="BX153" i="35"/>
  <c r="BV153" i="35"/>
  <c r="BT153" i="35"/>
  <c r="BR153" i="35"/>
  <c r="BP153" i="35"/>
  <c r="BN153" i="35"/>
  <c r="BL153" i="35"/>
  <c r="BJ153" i="35"/>
  <c r="BH153" i="35"/>
  <c r="BF153" i="35"/>
  <c r="BD153" i="35"/>
  <c r="BB153" i="35"/>
  <c r="AZ153" i="35"/>
  <c r="AX153" i="35"/>
  <c r="AV153" i="35"/>
  <c r="AT153" i="35"/>
  <c r="AR153" i="35"/>
  <c r="AP153" i="35"/>
  <c r="AN153" i="35"/>
  <c r="AL153" i="35"/>
  <c r="AJ153" i="35"/>
  <c r="AH153" i="35"/>
  <c r="AF153" i="35"/>
  <c r="AD153" i="35"/>
  <c r="AB153" i="35"/>
  <c r="Z153" i="35"/>
  <c r="X153" i="35"/>
  <c r="V153" i="35"/>
  <c r="T153" i="35"/>
  <c r="R153" i="35"/>
  <c r="P153" i="35"/>
  <c r="N153" i="35"/>
  <c r="L153" i="35"/>
  <c r="J153" i="35"/>
  <c r="DX150" i="35"/>
  <c r="DT150" i="35"/>
  <c r="BU150" i="35"/>
  <c r="BQ150" i="35"/>
  <c r="BM150" i="35"/>
  <c r="BI150" i="35"/>
  <c r="BE150" i="35"/>
  <c r="BA150" i="35"/>
  <c r="AW150" i="35"/>
  <c r="AS150" i="35"/>
  <c r="AK150" i="35"/>
  <c r="AC150" i="35"/>
  <c r="U150" i="35"/>
  <c r="M150" i="35"/>
  <c r="AO145" i="35"/>
  <c r="AF144" i="35"/>
  <c r="AD144" i="35"/>
  <c r="AB144" i="35"/>
  <c r="Z144" i="35"/>
  <c r="X144" i="35"/>
  <c r="V144" i="35"/>
  <c r="T144" i="35"/>
  <c r="R144" i="35"/>
  <c r="P144" i="35"/>
  <c r="N144" i="35"/>
  <c r="L144" i="35"/>
  <c r="J144" i="35"/>
  <c r="GL156" i="35"/>
  <c r="GJ156" i="35"/>
  <c r="GH156" i="35"/>
  <c r="GF156" i="35"/>
  <c r="GD156" i="35"/>
  <c r="GB156" i="35"/>
  <c r="FZ156" i="35"/>
  <c r="FX156" i="35"/>
  <c r="FV156" i="35"/>
  <c r="FT156" i="35"/>
  <c r="FR156" i="35"/>
  <c r="FP156" i="35"/>
  <c r="FN156" i="35"/>
  <c r="FL156" i="35"/>
  <c r="FJ156" i="35"/>
  <c r="FH156" i="35"/>
  <c r="FF156" i="35"/>
  <c r="FD156" i="35"/>
  <c r="FB156" i="35"/>
  <c r="EZ156" i="35"/>
  <c r="EX156" i="35"/>
  <c r="EV156" i="35"/>
  <c r="ET156" i="35"/>
  <c r="ER156" i="35"/>
  <c r="EP156" i="35"/>
  <c r="EN156" i="35"/>
  <c r="EL156" i="35"/>
  <c r="EJ156" i="35"/>
  <c r="EH156" i="35"/>
  <c r="EF156" i="35"/>
  <c r="ED156" i="35"/>
  <c r="EB156" i="35"/>
  <c r="GK155" i="35"/>
  <c r="GI155" i="35"/>
  <c r="GG155" i="35"/>
  <c r="GE155" i="35"/>
  <c r="GC155" i="35"/>
  <c r="GA155" i="35"/>
  <c r="FY155" i="35"/>
  <c r="FW155" i="35"/>
  <c r="FU155" i="35"/>
  <c r="FS155" i="35"/>
  <c r="FQ155" i="35"/>
  <c r="FO155" i="35"/>
  <c r="FM155" i="35"/>
  <c r="FK155" i="35"/>
  <c r="FI155" i="35"/>
  <c r="FG155" i="35"/>
  <c r="FE155" i="35"/>
  <c r="FC155" i="35"/>
  <c r="FA155" i="35"/>
  <c r="EY155" i="35"/>
  <c r="EW155" i="35"/>
  <c r="EU155" i="35"/>
  <c r="ES155" i="35"/>
  <c r="EQ155" i="35"/>
  <c r="EO155" i="35"/>
  <c r="EM155" i="35"/>
  <c r="EK155" i="35"/>
  <c r="EI155" i="35"/>
  <c r="EG155" i="35"/>
  <c r="EE155" i="35"/>
  <c r="EC155" i="35"/>
  <c r="GL154" i="35"/>
  <c r="GJ154" i="35"/>
  <c r="GH154" i="35"/>
  <c r="GF154" i="35"/>
  <c r="GD154" i="35"/>
  <c r="GB154" i="35"/>
  <c r="FZ154" i="35"/>
  <c r="FX154" i="35"/>
  <c r="FV154" i="35"/>
  <c r="FT154" i="35"/>
  <c r="FR154" i="35"/>
  <c r="FP154" i="35"/>
  <c r="FN154" i="35"/>
  <c r="FL154" i="35"/>
  <c r="FJ154" i="35"/>
  <c r="FH154" i="35"/>
  <c r="FF154" i="35"/>
  <c r="FD154" i="35"/>
  <c r="FB154" i="35"/>
  <c r="EZ154" i="35"/>
  <c r="EX154" i="35"/>
  <c r="EV154" i="35"/>
  <c r="ET154" i="35"/>
  <c r="ER154" i="35"/>
  <c r="EP154" i="35"/>
  <c r="EN154" i="35"/>
  <c r="EL154" i="35"/>
  <c r="EJ154" i="35"/>
  <c r="EH154" i="35"/>
  <c r="EF154" i="35"/>
  <c r="ED154" i="35"/>
  <c r="EB154" i="35"/>
  <c r="GK153" i="35"/>
  <c r="GI153" i="35"/>
  <c r="GG153" i="35"/>
  <c r="GE153" i="35"/>
  <c r="GC153" i="35"/>
  <c r="GA153" i="35"/>
  <c r="FY153" i="35"/>
  <c r="FW153" i="35"/>
  <c r="FU153" i="35"/>
  <c r="FS153" i="35"/>
  <c r="FQ153" i="35"/>
  <c r="FO153" i="35"/>
  <c r="FM153" i="35"/>
  <c r="FK153" i="35"/>
  <c r="FI153" i="35"/>
  <c r="FG153" i="35"/>
  <c r="FE153" i="35"/>
  <c r="FC153" i="35"/>
  <c r="FA153" i="35"/>
  <c r="EY153" i="35"/>
  <c r="EW153" i="35"/>
  <c r="EU153" i="35"/>
  <c r="ES153" i="35"/>
  <c r="EQ153" i="35"/>
  <c r="EO153" i="35"/>
  <c r="EM153" i="35"/>
  <c r="EK153" i="35"/>
  <c r="EI153" i="35"/>
  <c r="EG153" i="35"/>
  <c r="EE153" i="35"/>
  <c r="EC153" i="35"/>
  <c r="GL152" i="35"/>
  <c r="GJ152" i="35"/>
  <c r="GH152" i="35"/>
  <c r="GF152" i="35"/>
  <c r="GD152" i="35"/>
  <c r="GB152" i="35"/>
  <c r="FZ152" i="35"/>
  <c r="FX152" i="35"/>
  <c r="FV152" i="35"/>
  <c r="FT152" i="35"/>
  <c r="FR152" i="35"/>
  <c r="FP152" i="35"/>
  <c r="FN152" i="35"/>
  <c r="FL152" i="35"/>
  <c r="FJ152" i="35"/>
  <c r="FH152" i="35"/>
  <c r="FF152" i="35"/>
  <c r="FD152" i="35"/>
  <c r="FB152" i="35"/>
  <c r="EZ152" i="35"/>
  <c r="EX152" i="35"/>
  <c r="EV152" i="35"/>
  <c r="ET152" i="35"/>
  <c r="ER152" i="35"/>
  <c r="EP152" i="35"/>
  <c r="EN152" i="35"/>
  <c r="EL152" i="35"/>
  <c r="EJ152" i="35"/>
  <c r="EH152" i="35"/>
  <c r="EF152" i="35"/>
  <c r="ED152" i="35"/>
  <c r="EB152" i="35"/>
  <c r="GK151" i="35"/>
  <c r="GI151" i="35"/>
  <c r="GG151" i="35"/>
  <c r="GE151" i="35"/>
  <c r="GC151" i="35"/>
  <c r="GA151" i="35"/>
  <c r="FY151" i="35"/>
  <c r="FW151" i="35"/>
  <c r="FU151" i="35"/>
  <c r="FS151" i="35"/>
  <c r="FQ151" i="35"/>
  <c r="FO151" i="35"/>
  <c r="FM151" i="35"/>
  <c r="FK151" i="35"/>
  <c r="FI151" i="35"/>
  <c r="FG151" i="35"/>
  <c r="FE151" i="35"/>
  <c r="FC151" i="35"/>
  <c r="FA151" i="35"/>
  <c r="EY151" i="35"/>
  <c r="EW151" i="35"/>
  <c r="EU151" i="35"/>
  <c r="ES151" i="35"/>
  <c r="EQ151" i="35"/>
  <c r="EO151" i="35"/>
  <c r="EM151" i="35"/>
  <c r="EK151" i="35"/>
  <c r="EI151" i="35"/>
  <c r="EG151" i="35"/>
  <c r="EE151" i="35"/>
  <c r="EC151" i="35"/>
  <c r="EA151" i="35"/>
  <c r="GL150" i="35"/>
  <c r="GJ150" i="35"/>
  <c r="GH150" i="35"/>
  <c r="GF150" i="35"/>
  <c r="GD150" i="35"/>
  <c r="GB150" i="35"/>
  <c r="FZ150" i="35"/>
  <c r="FX150" i="35"/>
  <c r="FV150" i="35"/>
  <c r="FT150" i="35"/>
  <c r="FR150" i="35"/>
  <c r="FP150" i="35"/>
  <c r="FN150" i="35"/>
  <c r="FL150" i="35"/>
  <c r="FJ150" i="35"/>
  <c r="FH150" i="35"/>
  <c r="FF150" i="35"/>
  <c r="FD150" i="35"/>
  <c r="FB150" i="35"/>
  <c r="EZ150" i="35"/>
  <c r="EX150" i="35"/>
  <c r="EV150" i="35"/>
  <c r="ET150" i="35"/>
  <c r="ER150" i="35"/>
  <c r="EP150" i="35"/>
  <c r="EN150" i="35"/>
  <c r="EL150" i="35"/>
  <c r="EJ150" i="35"/>
  <c r="EH150" i="35"/>
  <c r="EF150" i="35"/>
  <c r="ED150" i="35"/>
  <c r="EB150" i="35"/>
  <c r="GK149" i="35"/>
  <c r="GI149" i="35"/>
  <c r="GG149" i="35"/>
  <c r="GE149" i="35"/>
  <c r="GC149" i="35"/>
  <c r="GA149" i="35"/>
  <c r="FY149" i="35"/>
  <c r="FW149" i="35"/>
  <c r="FU149" i="35"/>
  <c r="FS149" i="35"/>
  <c r="FQ149" i="35"/>
  <c r="FO149" i="35"/>
  <c r="FM149" i="35"/>
  <c r="FK149" i="35"/>
  <c r="FI149" i="35"/>
  <c r="FG149" i="35"/>
  <c r="FE149" i="35"/>
  <c r="FC149" i="35"/>
  <c r="FA149" i="35"/>
  <c r="EY149" i="35"/>
  <c r="EW149" i="35"/>
  <c r="EU149" i="35"/>
  <c r="ES149" i="35"/>
  <c r="EQ149" i="35"/>
  <c r="EO149" i="35"/>
  <c r="EM149" i="35"/>
  <c r="EK149" i="35"/>
  <c r="EI149" i="35"/>
  <c r="EG149" i="35"/>
  <c r="EE149" i="35"/>
  <c r="EC149" i="35"/>
  <c r="EA149" i="35"/>
  <c r="GL148" i="35"/>
  <c r="GJ148" i="35"/>
  <c r="GH148" i="35"/>
  <c r="GF148" i="35"/>
  <c r="GD148" i="35"/>
  <c r="GB148" i="35"/>
  <c r="FZ148" i="35"/>
  <c r="FX148" i="35"/>
  <c r="FV148" i="35"/>
  <c r="FT148" i="35"/>
  <c r="FR148" i="35"/>
  <c r="FP148" i="35"/>
  <c r="FN148" i="35"/>
  <c r="FL148" i="35"/>
  <c r="FJ148" i="35"/>
  <c r="FH148" i="35"/>
  <c r="FF148" i="35"/>
  <c r="FD148" i="35"/>
  <c r="FB148" i="35"/>
  <c r="EZ148" i="35"/>
  <c r="EX148" i="35"/>
  <c r="EV148" i="35"/>
  <c r="ET148" i="35"/>
  <c r="ER148" i="35"/>
  <c r="EP148" i="35"/>
  <c r="EN148" i="35"/>
  <c r="EL148" i="35"/>
  <c r="EJ148" i="35"/>
  <c r="EH148" i="35"/>
  <c r="EF148" i="35"/>
  <c r="ED148" i="35"/>
  <c r="EB148" i="35"/>
  <c r="GK147" i="35"/>
  <c r="GI147" i="35"/>
  <c r="GG147" i="35"/>
  <c r="GE147" i="35"/>
  <c r="GC147" i="35"/>
  <c r="GA147" i="35"/>
  <c r="FY147" i="35"/>
  <c r="FW147" i="35"/>
  <c r="FU147" i="35"/>
  <c r="FS147" i="35"/>
  <c r="FQ147" i="35"/>
  <c r="FO147" i="35"/>
  <c r="FM147" i="35"/>
  <c r="FK147" i="35"/>
  <c r="FI147" i="35"/>
  <c r="FG147" i="35"/>
  <c r="FE147" i="35"/>
  <c r="FC147" i="35"/>
  <c r="FA147" i="35"/>
  <c r="EY147" i="35"/>
  <c r="EW147" i="35"/>
  <c r="EU147" i="35"/>
  <c r="ES147" i="35"/>
  <c r="EQ147" i="35"/>
  <c r="EO147" i="35"/>
  <c r="EM147" i="35"/>
  <c r="EK147" i="35"/>
  <c r="EI147" i="35"/>
  <c r="EG147" i="35"/>
  <c r="EE147" i="35"/>
  <c r="EC147" i="35"/>
  <c r="EA147" i="35"/>
  <c r="GL146" i="35"/>
  <c r="GJ146" i="35"/>
  <c r="GH146" i="35"/>
  <c r="GF146" i="35"/>
  <c r="GD146" i="35"/>
  <c r="GB146" i="35"/>
  <c r="FZ146" i="35"/>
  <c r="FX146" i="35"/>
  <c r="FV146" i="35"/>
  <c r="FT146" i="35"/>
  <c r="FR146" i="35"/>
  <c r="FP146" i="35"/>
  <c r="FN146" i="35"/>
  <c r="FL146" i="35"/>
  <c r="FJ146" i="35"/>
  <c r="FH146" i="35"/>
  <c r="FF146" i="35"/>
  <c r="FD146" i="35"/>
  <c r="FB146" i="35"/>
  <c r="EZ146" i="35"/>
  <c r="EX146" i="35"/>
  <c r="EV146" i="35"/>
  <c r="ET146" i="35"/>
  <c r="ER146" i="35"/>
  <c r="EP146" i="35"/>
  <c r="EN146" i="35"/>
  <c r="EL146" i="35"/>
  <c r="EJ146" i="35"/>
  <c r="EH146" i="35"/>
  <c r="EF146" i="35"/>
  <c r="ED146" i="35"/>
  <c r="EB146" i="35"/>
  <c r="GK145" i="35"/>
  <c r="GI145" i="35"/>
  <c r="GG145" i="35"/>
  <c r="GE145" i="35"/>
  <c r="GC145" i="35"/>
  <c r="GA145" i="35"/>
  <c r="FY145" i="35"/>
  <c r="FW145" i="35"/>
  <c r="FU145" i="35"/>
  <c r="FS145" i="35"/>
  <c r="FQ145" i="35"/>
  <c r="FO145" i="35"/>
  <c r="FM145" i="35"/>
  <c r="FK145" i="35"/>
  <c r="FI145" i="35"/>
  <c r="FG145" i="35"/>
  <c r="FE145" i="35"/>
  <c r="FC145" i="35"/>
  <c r="FA145" i="35"/>
  <c r="EY145" i="35"/>
  <c r="EW145" i="35"/>
  <c r="EU145" i="35"/>
  <c r="ES145" i="35"/>
  <c r="EQ145" i="35"/>
  <c r="EO145" i="35"/>
  <c r="EM145" i="35"/>
  <c r="EK145" i="35"/>
  <c r="EI145" i="35"/>
  <c r="EG145" i="35"/>
  <c r="EE145" i="35"/>
  <c r="EC145" i="35"/>
  <c r="EA145" i="35"/>
  <c r="GL144" i="35"/>
  <c r="GJ144" i="35"/>
  <c r="GH144" i="35"/>
  <c r="GF144" i="35"/>
  <c r="GD144" i="35"/>
  <c r="GB144" i="35"/>
  <c r="FZ144" i="35"/>
  <c r="FX144" i="35"/>
  <c r="FV144" i="35"/>
  <c r="FT144" i="35"/>
  <c r="FR144" i="35"/>
  <c r="FP144" i="35"/>
  <c r="FN144" i="35"/>
  <c r="FL144" i="35"/>
  <c r="FJ144" i="35"/>
  <c r="FH144" i="35"/>
  <c r="FF144" i="35"/>
  <c r="FD144" i="35"/>
  <c r="FB144" i="35"/>
  <c r="EZ144" i="35"/>
  <c r="EX144" i="35"/>
  <c r="EV144" i="35"/>
  <c r="ET144" i="35"/>
  <c r="ER144" i="35"/>
  <c r="EP144" i="35"/>
  <c r="EN144" i="35"/>
  <c r="EL144" i="35"/>
  <c r="EJ144" i="35"/>
  <c r="EH144" i="35"/>
  <c r="EF144" i="35"/>
  <c r="ED144" i="35"/>
  <c r="EB144" i="35"/>
  <c r="GK143" i="35"/>
  <c r="GI143" i="35"/>
  <c r="GG143" i="35"/>
  <c r="GE143" i="35"/>
  <c r="GC143" i="35"/>
  <c r="GA143" i="35"/>
  <c r="FY143" i="35"/>
  <c r="FW143" i="35"/>
  <c r="FU143" i="35"/>
  <c r="FS143" i="35"/>
  <c r="FQ143" i="35"/>
  <c r="FO143" i="35"/>
  <c r="FM143" i="35"/>
  <c r="FK143" i="35"/>
  <c r="FI143" i="35"/>
  <c r="FG143" i="35"/>
  <c r="FE143" i="35"/>
  <c r="FC143" i="35"/>
  <c r="FA143" i="35"/>
  <c r="EY143" i="35"/>
  <c r="EW143" i="35"/>
  <c r="EU143" i="35"/>
  <c r="ES143" i="35"/>
  <c r="EQ143" i="35"/>
  <c r="EO143" i="35"/>
  <c r="EM143" i="35"/>
  <c r="EK143" i="35"/>
  <c r="EI143" i="35"/>
  <c r="EG143" i="35"/>
  <c r="EE143" i="35"/>
  <c r="EC143" i="35"/>
  <c r="GL142" i="35"/>
  <c r="GJ142" i="35"/>
  <c r="GH142" i="35"/>
  <c r="GF142" i="35"/>
  <c r="GD142" i="35"/>
  <c r="GB142" i="35"/>
  <c r="FZ142" i="35"/>
  <c r="FX142" i="35"/>
  <c r="FV142" i="35"/>
  <c r="FT142" i="35"/>
  <c r="FR142" i="35"/>
  <c r="FP142" i="35"/>
  <c r="FN142" i="35"/>
  <c r="FL142" i="35"/>
  <c r="FJ142" i="35"/>
  <c r="FH142" i="35"/>
  <c r="FF142" i="35"/>
  <c r="FD142" i="35"/>
  <c r="FB142" i="35"/>
  <c r="EZ142" i="35"/>
  <c r="EX142" i="35"/>
  <c r="EV142" i="35"/>
  <c r="ET142" i="35"/>
  <c r="ER142" i="35"/>
  <c r="EP142" i="35"/>
  <c r="EN142" i="35"/>
  <c r="EL142" i="35"/>
  <c r="EJ142" i="35"/>
  <c r="EH142" i="35"/>
  <c r="EF142" i="35"/>
  <c r="ED142" i="35"/>
  <c r="EB142" i="35"/>
  <c r="GK141" i="35"/>
  <c r="GI141" i="35"/>
  <c r="GG141" i="35"/>
  <c r="GE141" i="35"/>
  <c r="GC141" i="35"/>
  <c r="GA141" i="35"/>
  <c r="FY141" i="35"/>
  <c r="FW141" i="35"/>
  <c r="FU141" i="35"/>
  <c r="FS141" i="35"/>
  <c r="FQ141" i="35"/>
  <c r="FO141" i="35"/>
  <c r="FM141" i="35"/>
  <c r="FK141" i="35"/>
  <c r="FI141" i="35"/>
  <c r="FG141" i="35"/>
  <c r="FE141" i="35"/>
  <c r="FC141" i="35"/>
  <c r="FA141" i="35"/>
  <c r="EY141" i="35"/>
  <c r="EW141" i="35"/>
  <c r="EU141" i="35"/>
  <c r="ES141" i="35"/>
  <c r="EQ141" i="35"/>
  <c r="EO141" i="35"/>
  <c r="EM141" i="35"/>
  <c r="EK141" i="35"/>
  <c r="EI141" i="35"/>
  <c r="EG141" i="35"/>
  <c r="EE141" i="35"/>
  <c r="EC141" i="35"/>
  <c r="GL140" i="35"/>
  <c r="GJ140" i="35"/>
  <c r="GH140" i="35"/>
  <c r="GF140" i="35"/>
  <c r="GD140" i="35"/>
  <c r="GB140" i="35"/>
  <c r="FZ140" i="35"/>
  <c r="FX140" i="35"/>
  <c r="FV140" i="35"/>
  <c r="FT140" i="35"/>
  <c r="FR140" i="35"/>
  <c r="FP140" i="35"/>
  <c r="FN140" i="35"/>
  <c r="FL140" i="35"/>
  <c r="FJ140" i="35"/>
  <c r="FH140" i="35"/>
  <c r="FF140" i="35"/>
  <c r="FD140" i="35"/>
  <c r="FB140" i="35"/>
  <c r="EZ140" i="35"/>
  <c r="EX140" i="35"/>
  <c r="EV140" i="35"/>
  <c r="ET140" i="35"/>
  <c r="ER140" i="35"/>
  <c r="EP140" i="35"/>
  <c r="EN140" i="35"/>
  <c r="EL140" i="35"/>
  <c r="EJ140" i="35"/>
  <c r="EH140" i="35"/>
  <c r="L32" i="37"/>
  <c r="M31" i="37"/>
  <c r="B104" i="33"/>
  <c r="AS4" i="36"/>
  <c r="U4" i="36"/>
  <c r="BQ4" i="36"/>
  <c r="BH4" i="33"/>
  <c r="BH50" i="33" s="1"/>
  <c r="BH70" i="33" s="1"/>
  <c r="L4" i="33"/>
  <c r="L50" i="33" s="1"/>
  <c r="L70" i="33" s="1"/>
  <c r="AJ4" i="33"/>
  <c r="AJ50" i="33" s="1"/>
  <c r="AJ70" i="33" s="1"/>
  <c r="C80" i="58"/>
  <c r="C54" i="58"/>
  <c r="C23" i="58"/>
  <c r="X42" i="33"/>
  <c r="L40" i="33"/>
  <c r="M40" i="33" s="1"/>
  <c r="N40" i="33" s="1"/>
  <c r="O40" i="33" s="1"/>
  <c r="P40" i="33" s="1"/>
  <c r="Q40" i="33" s="1"/>
  <c r="R40" i="33" s="1"/>
  <c r="S40" i="33" s="1"/>
  <c r="T40" i="33" s="1"/>
  <c r="U40" i="33" s="1"/>
  <c r="V40" i="33" s="1"/>
  <c r="W40" i="33" s="1"/>
  <c r="E40" i="33" s="1"/>
  <c r="D104" i="33"/>
  <c r="L36" i="33"/>
  <c r="D81" i="33"/>
  <c r="L35" i="33"/>
  <c r="D80" i="33"/>
  <c r="L30" i="33"/>
  <c r="M30" i="33" s="1"/>
  <c r="N30" i="33" s="1"/>
  <c r="O30" i="33" s="1"/>
  <c r="P30" i="33" s="1"/>
  <c r="Q30" i="33" s="1"/>
  <c r="R30" i="33" s="1"/>
  <c r="S30" i="33" s="1"/>
  <c r="T30" i="33" s="1"/>
  <c r="U30" i="33" s="1"/>
  <c r="V30" i="33" s="1"/>
  <c r="W30" i="33" s="1"/>
  <c r="E30" i="33" s="1"/>
  <c r="C74" i="33"/>
  <c r="C81" i="33"/>
  <c r="C80" i="33"/>
  <c r="C104" i="33"/>
  <c r="D74" i="33"/>
  <c r="X17" i="33"/>
  <c r="X16" i="33"/>
  <c r="X10" i="33"/>
  <c r="Y10" i="33" s="1"/>
  <c r="Z10" i="33" s="1"/>
  <c r="AA10" i="33" s="1"/>
  <c r="AB10" i="33" s="1"/>
  <c r="AC10" i="33" s="1"/>
  <c r="AD10" i="33" s="1"/>
  <c r="AE10" i="33" s="1"/>
  <c r="AF10" i="33" s="1"/>
  <c r="AG10" i="33" s="1"/>
  <c r="AH10" i="33" s="1"/>
  <c r="AI10" i="33" s="1"/>
  <c r="F10" i="33" s="1"/>
  <c r="X8" i="33"/>
  <c r="Y8" i="33" s="1"/>
  <c r="Z8" i="33" s="1"/>
  <c r="AA8" i="33" s="1"/>
  <c r="AB8" i="33" s="1"/>
  <c r="AC8" i="33" s="1"/>
  <c r="AD8" i="33" s="1"/>
  <c r="AE8" i="33" s="1"/>
  <c r="AF8" i="33" s="1"/>
  <c r="AG8" i="33" s="1"/>
  <c r="AH8" i="33" s="1"/>
  <c r="AI8" i="33" s="1"/>
  <c r="F8" i="33" s="1"/>
  <c r="X31" i="33"/>
  <c r="Y42" i="33"/>
  <c r="R1" i="33"/>
  <c r="N1" i="33"/>
  <c r="L1" i="33"/>
  <c r="T1" i="33"/>
  <c r="P1" i="33"/>
  <c r="U1" i="33"/>
  <c r="S1" i="33"/>
  <c r="Q1" i="33"/>
  <c r="O1" i="33"/>
  <c r="M1" i="33"/>
  <c r="DT87" i="35"/>
  <c r="DL87" i="35"/>
  <c r="DD87" i="35"/>
  <c r="CV87" i="35"/>
  <c r="CN87" i="35"/>
  <c r="CF87" i="35"/>
  <c r="BX87" i="35"/>
  <c r="BP87" i="35"/>
  <c r="J87" i="35"/>
  <c r="BJ87" i="35"/>
  <c r="BN87" i="35"/>
  <c r="BR87" i="35"/>
  <c r="BV87" i="35"/>
  <c r="BZ87" i="35"/>
  <c r="CD87" i="35"/>
  <c r="CH87" i="35"/>
  <c r="CL87" i="35"/>
  <c r="CP87" i="35"/>
  <c r="CT87" i="35"/>
  <c r="CX87" i="35"/>
  <c r="DB87" i="35"/>
  <c r="DF87" i="35"/>
  <c r="DJ87" i="35"/>
  <c r="DN87" i="35"/>
  <c r="DR87" i="35"/>
  <c r="DV87" i="35"/>
  <c r="Y56" i="35"/>
  <c r="AO56" i="35"/>
  <c r="Q39" i="35"/>
  <c r="AG39" i="35"/>
  <c r="CY39" i="35"/>
  <c r="DG39" i="35"/>
  <c r="DO39" i="35"/>
  <c r="DW39" i="35"/>
  <c r="K34" i="35"/>
  <c r="M34" i="35"/>
  <c r="U34" i="35"/>
  <c r="AC34" i="35"/>
  <c r="CU34" i="35"/>
  <c r="DC34" i="35"/>
  <c r="DK34" i="35"/>
  <c r="DS34" i="35"/>
  <c r="J16" i="35"/>
  <c r="K16" i="35"/>
  <c r="BV16" i="35"/>
  <c r="BZ16" i="35"/>
  <c r="CD16" i="35"/>
  <c r="CH16" i="35"/>
  <c r="CL16" i="35"/>
  <c r="CP16" i="35"/>
  <c r="CT16" i="35"/>
  <c r="CX16" i="35"/>
  <c r="DB16" i="35"/>
  <c r="DF16" i="35"/>
  <c r="DJ16" i="35"/>
  <c r="DN16" i="35"/>
  <c r="DR16" i="35"/>
  <c r="DV16" i="35"/>
  <c r="M16" i="35"/>
  <c r="CB16" i="35"/>
  <c r="CJ16" i="35"/>
  <c r="CR16" i="35"/>
  <c r="CZ16" i="35"/>
  <c r="DH16" i="35"/>
  <c r="DP16" i="35"/>
  <c r="DX16" i="35"/>
  <c r="Y72" i="35"/>
  <c r="Y42" i="35"/>
  <c r="DM42" i="35"/>
  <c r="Q32" i="35"/>
  <c r="Y32" i="35"/>
  <c r="DN32" i="35"/>
  <c r="CE20" i="35"/>
  <c r="DK20" i="35"/>
  <c r="CU20" i="35"/>
  <c r="K67" i="35"/>
  <c r="O67" i="35"/>
  <c r="S67" i="35"/>
  <c r="W67" i="35"/>
  <c r="AA67" i="35"/>
  <c r="Y60" i="35"/>
  <c r="BE60" i="35"/>
  <c r="M57" i="35"/>
  <c r="Q57" i="35"/>
  <c r="AG57" i="35"/>
  <c r="AW57" i="35"/>
  <c r="DW57" i="35"/>
  <c r="Y55" i="35"/>
  <c r="AS55" i="35"/>
  <c r="DR55" i="35"/>
  <c r="J51" i="35"/>
  <c r="L51" i="35"/>
  <c r="N51" i="35"/>
  <c r="P51" i="35"/>
  <c r="R51" i="35"/>
  <c r="T51" i="35"/>
  <c r="V51" i="35"/>
  <c r="X51" i="35"/>
  <c r="Z51" i="35"/>
  <c r="AB51" i="35"/>
  <c r="AD51" i="35"/>
  <c r="AF51" i="35"/>
  <c r="AH51" i="35"/>
  <c r="AJ51" i="35"/>
  <c r="AL51" i="35"/>
  <c r="AN51" i="35"/>
  <c r="AP51" i="35"/>
  <c r="AR51" i="35"/>
  <c r="AT51" i="35"/>
  <c r="AV51" i="35"/>
  <c r="DF51" i="35"/>
  <c r="DH51" i="35"/>
  <c r="DJ51" i="35"/>
  <c r="DL51" i="35"/>
  <c r="DN51" i="35"/>
  <c r="DP51" i="35"/>
  <c r="DR51" i="35"/>
  <c r="DT51" i="35"/>
  <c r="DV51" i="35"/>
  <c r="DX51" i="35"/>
  <c r="M49" i="35"/>
  <c r="U49" i="35"/>
  <c r="AC49" i="35"/>
  <c r="AK49" i="35"/>
  <c r="AS49" i="35"/>
  <c r="DG49" i="35"/>
  <c r="DO49" i="35"/>
  <c r="DW49" i="35"/>
  <c r="Q47" i="35"/>
  <c r="AG47" i="35"/>
  <c r="DB47" i="35"/>
  <c r="DR47" i="35"/>
  <c r="M35" i="35"/>
  <c r="U35" i="35"/>
  <c r="AC35" i="35"/>
  <c r="CS35" i="35"/>
  <c r="DA35" i="35"/>
  <c r="DI35" i="35"/>
  <c r="DQ35" i="35"/>
  <c r="DY35" i="35"/>
  <c r="Y31" i="35"/>
  <c r="CY31" i="35"/>
  <c r="DO31" i="35"/>
  <c r="BY84" i="35"/>
  <c r="BQ84" i="35"/>
  <c r="BI84" i="35"/>
  <c r="BA84" i="35"/>
  <c r="AS84" i="35"/>
  <c r="AG84" i="35"/>
  <c r="BE83" i="35"/>
  <c r="BS78" i="35"/>
  <c r="BM75" i="35"/>
  <c r="AW75" i="35"/>
  <c r="AG75" i="35"/>
  <c r="BM74" i="35"/>
  <c r="AW74" i="35"/>
  <c r="AG74" i="35"/>
  <c r="BM72" i="35"/>
  <c r="AW72" i="35"/>
  <c r="AG72" i="35"/>
  <c r="BM70" i="35"/>
  <c r="AW70" i="35"/>
  <c r="AG70" i="35"/>
  <c r="BM68" i="35"/>
  <c r="AW68" i="35"/>
  <c r="AG68" i="35"/>
  <c r="DW64" i="35"/>
  <c r="DM56" i="35"/>
  <c r="CW42" i="35"/>
  <c r="DS39" i="35"/>
  <c r="DC39" i="35"/>
  <c r="Y39" i="35"/>
  <c r="DW34" i="35"/>
  <c r="DG34" i="35"/>
  <c r="CQ34" i="35"/>
  <c r="Q34" i="35"/>
  <c r="CX32" i="35"/>
  <c r="DT16" i="35"/>
  <c r="DD16" i="35"/>
  <c r="CN16" i="35"/>
  <c r="BX16" i="35"/>
  <c r="J89" i="35"/>
  <c r="L89" i="35"/>
  <c r="BL89" i="35"/>
  <c r="BP89" i="35"/>
  <c r="BT89" i="35"/>
  <c r="BX89" i="35"/>
  <c r="CB89" i="35"/>
  <c r="CF89" i="35"/>
  <c r="CJ89" i="35"/>
  <c r="CN89" i="35"/>
  <c r="CR89" i="35"/>
  <c r="CV89" i="35"/>
  <c r="CZ89" i="35"/>
  <c r="DD89" i="35"/>
  <c r="DH89" i="35"/>
  <c r="DL89" i="35"/>
  <c r="DP89" i="35"/>
  <c r="DT89" i="35"/>
  <c r="DX89" i="35"/>
  <c r="J131" i="35"/>
  <c r="L131" i="35"/>
  <c r="N131" i="35"/>
  <c r="P131" i="35"/>
  <c r="R131" i="35"/>
  <c r="T131" i="35"/>
  <c r="V131" i="35"/>
  <c r="X131" i="35"/>
  <c r="Z131" i="35"/>
  <c r="AB131" i="35"/>
  <c r="AD131" i="35"/>
  <c r="AF131" i="35"/>
  <c r="AH131" i="35"/>
  <c r="AJ131" i="35"/>
  <c r="AL131" i="35"/>
  <c r="AN131" i="35"/>
  <c r="AP131" i="35"/>
  <c r="AR131" i="35"/>
  <c r="AT131" i="35"/>
  <c r="AV131" i="35"/>
  <c r="AX131" i="35"/>
  <c r="AZ131" i="35"/>
  <c r="BB131" i="35"/>
  <c r="BD131" i="35"/>
  <c r="DB131" i="35"/>
  <c r="DD131" i="35"/>
  <c r="DF131" i="35"/>
  <c r="DH131" i="35"/>
  <c r="DJ131" i="35"/>
  <c r="DL131" i="35"/>
  <c r="DN131" i="35"/>
  <c r="DP131" i="35"/>
  <c r="DR131" i="35"/>
  <c r="DT131" i="35"/>
  <c r="DV131" i="35"/>
  <c r="DX131" i="35"/>
  <c r="J129" i="35"/>
  <c r="L129" i="35"/>
  <c r="N129" i="35"/>
  <c r="P129" i="35"/>
  <c r="R129" i="35"/>
  <c r="T129" i="35"/>
  <c r="V129" i="35"/>
  <c r="X129" i="35"/>
  <c r="Z129" i="35"/>
  <c r="AB129" i="35"/>
  <c r="AD129" i="35"/>
  <c r="AF129" i="35"/>
  <c r="AH129" i="35"/>
  <c r="AJ129" i="35"/>
  <c r="AL129" i="35"/>
  <c r="AN129" i="35"/>
  <c r="AP129" i="35"/>
  <c r="AR129" i="35"/>
  <c r="AT129" i="35"/>
  <c r="AV129" i="35"/>
  <c r="AX129" i="35"/>
  <c r="AZ129" i="35"/>
  <c r="BB129" i="35"/>
  <c r="CZ129" i="35"/>
  <c r="DB129" i="35"/>
  <c r="DD129" i="35"/>
  <c r="DF129" i="35"/>
  <c r="DH129" i="35"/>
  <c r="DJ129" i="35"/>
  <c r="DL129" i="35"/>
  <c r="DN129" i="35"/>
  <c r="DP129" i="35"/>
  <c r="DR129" i="35"/>
  <c r="DT129" i="35"/>
  <c r="DV129" i="35"/>
  <c r="DX129" i="35"/>
  <c r="J126" i="35"/>
  <c r="L126" i="35"/>
  <c r="N126" i="35"/>
  <c r="P126" i="35"/>
  <c r="R126" i="35"/>
  <c r="T126" i="35"/>
  <c r="V126" i="35"/>
  <c r="X126" i="35"/>
  <c r="Z126" i="35"/>
  <c r="AB126" i="35"/>
  <c r="AD126" i="35"/>
  <c r="AF126" i="35"/>
  <c r="AH126" i="35"/>
  <c r="AJ126" i="35"/>
  <c r="AL126" i="35"/>
  <c r="AN126" i="35"/>
  <c r="AP126" i="35"/>
  <c r="AR126" i="35"/>
  <c r="AT126" i="35"/>
  <c r="AV126" i="35"/>
  <c r="AX126" i="35"/>
  <c r="CV126" i="35"/>
  <c r="CX126" i="35"/>
  <c r="CZ126" i="35"/>
  <c r="DB126" i="35"/>
  <c r="DD126" i="35"/>
  <c r="DF126" i="35"/>
  <c r="DH126" i="35"/>
  <c r="DJ126" i="35"/>
  <c r="DL126" i="35"/>
  <c r="DN126" i="35"/>
  <c r="DP126" i="35"/>
  <c r="DR126" i="35"/>
  <c r="DT126" i="35"/>
  <c r="DV126" i="35"/>
  <c r="DX126" i="35"/>
  <c r="K118" i="35"/>
  <c r="O118" i="35"/>
  <c r="S118" i="35"/>
  <c r="W118" i="35"/>
  <c r="AA118" i="35"/>
  <c r="AE118" i="35"/>
  <c r="AI118" i="35"/>
  <c r="AM118" i="35"/>
  <c r="AQ118" i="35"/>
  <c r="CP118" i="35"/>
  <c r="CT118" i="35"/>
  <c r="CX118" i="35"/>
  <c r="DB118" i="35"/>
  <c r="DF118" i="35"/>
  <c r="DJ118" i="35"/>
  <c r="DN118" i="35"/>
  <c r="DR118" i="35"/>
  <c r="DV118" i="35"/>
  <c r="K116" i="35"/>
  <c r="O116" i="35"/>
  <c r="S116" i="35"/>
  <c r="W116" i="35"/>
  <c r="AA116" i="35"/>
  <c r="AE116" i="35"/>
  <c r="AI116" i="35"/>
  <c r="AM116" i="35"/>
  <c r="CO116" i="35"/>
  <c r="CS116" i="35"/>
  <c r="CW116" i="35"/>
  <c r="DA116" i="35"/>
  <c r="DE116" i="35"/>
  <c r="DI116" i="35"/>
  <c r="DM116" i="35"/>
  <c r="DQ116" i="35"/>
  <c r="DU116" i="35"/>
  <c r="DY116" i="35"/>
  <c r="K114" i="35"/>
  <c r="O114" i="35"/>
  <c r="S114" i="35"/>
  <c r="W114" i="35"/>
  <c r="AA114" i="35"/>
  <c r="AE114" i="35"/>
  <c r="AI114" i="35"/>
  <c r="AM114" i="35"/>
  <c r="CL114" i="35"/>
  <c r="CP114" i="35"/>
  <c r="CT114" i="35"/>
  <c r="CX114" i="35"/>
  <c r="DB114" i="35"/>
  <c r="DF114" i="35"/>
  <c r="DJ114" i="35"/>
  <c r="DN114" i="35"/>
  <c r="DR114" i="35"/>
  <c r="DV114" i="35"/>
  <c r="K110" i="35"/>
  <c r="O110" i="35"/>
  <c r="S110" i="35"/>
  <c r="W110" i="35"/>
  <c r="AA110" i="35"/>
  <c r="AE110" i="35"/>
  <c r="AI110" i="35"/>
  <c r="CI110" i="35"/>
  <c r="CM110" i="35"/>
  <c r="CQ110" i="35"/>
  <c r="CU110" i="35"/>
  <c r="CY110" i="35"/>
  <c r="DC110" i="35"/>
  <c r="DG110" i="35"/>
  <c r="DK110" i="35"/>
  <c r="DO110" i="35"/>
  <c r="DS110" i="35"/>
  <c r="DW110" i="35"/>
  <c r="M110" i="35"/>
  <c r="U110" i="35"/>
  <c r="AC110" i="35"/>
  <c r="CK110" i="35"/>
  <c r="CS110" i="35"/>
  <c r="DA110" i="35"/>
  <c r="DI110" i="35"/>
  <c r="DQ110" i="35"/>
  <c r="DY110" i="35"/>
  <c r="M106" i="35"/>
  <c r="U106" i="35"/>
  <c r="AC106" i="35"/>
  <c r="CG106" i="35"/>
  <c r="CO106" i="35"/>
  <c r="CW106" i="35"/>
  <c r="DE106" i="35"/>
  <c r="DM106" i="35"/>
  <c r="DU106" i="35"/>
  <c r="Q106" i="35"/>
  <c r="CC106" i="35"/>
  <c r="CS106" i="35"/>
  <c r="DI106" i="35"/>
  <c r="DY106" i="35"/>
  <c r="Y104" i="35"/>
  <c r="CF104" i="35"/>
  <c r="CV104" i="35"/>
  <c r="DL104" i="35"/>
  <c r="DD104" i="35"/>
  <c r="J98" i="35"/>
  <c r="L98" i="35"/>
  <c r="N98" i="35"/>
  <c r="P98" i="35"/>
  <c r="R98" i="35"/>
  <c r="T98" i="35"/>
  <c r="V98" i="35"/>
  <c r="BU98" i="35"/>
  <c r="BW98" i="35"/>
  <c r="BY98" i="35"/>
  <c r="CA98" i="35"/>
  <c r="CC98" i="35"/>
  <c r="CE98" i="35"/>
  <c r="CG98" i="35"/>
  <c r="CI98" i="35"/>
  <c r="CK98" i="35"/>
  <c r="CM98" i="35"/>
  <c r="CO98" i="35"/>
  <c r="CQ98" i="35"/>
  <c r="CS98" i="35"/>
  <c r="CU98" i="35"/>
  <c r="CW98" i="35"/>
  <c r="CY98" i="35"/>
  <c r="DA98" i="35"/>
  <c r="DC98" i="35"/>
  <c r="DE98" i="35"/>
  <c r="DG98" i="35"/>
  <c r="DI98" i="35"/>
  <c r="DK98" i="35"/>
  <c r="DM98" i="35"/>
  <c r="DO98" i="35"/>
  <c r="DQ98" i="35"/>
  <c r="DS98" i="35"/>
  <c r="DU98" i="35"/>
  <c r="DW98" i="35"/>
  <c r="DY98" i="35"/>
  <c r="K98" i="35"/>
  <c r="O98" i="35"/>
  <c r="S98" i="35"/>
  <c r="W98" i="35"/>
  <c r="BV98" i="35"/>
  <c r="BZ98" i="35"/>
  <c r="CD98" i="35"/>
  <c r="CH98" i="35"/>
  <c r="CL98" i="35"/>
  <c r="CP98" i="35"/>
  <c r="CT98" i="35"/>
  <c r="CX98" i="35"/>
  <c r="DB98" i="35"/>
  <c r="DF98" i="35"/>
  <c r="DJ98" i="35"/>
  <c r="DN98" i="35"/>
  <c r="DR98" i="35"/>
  <c r="DV98" i="35"/>
  <c r="K156" i="35"/>
  <c r="M156" i="35"/>
  <c r="U156" i="35"/>
  <c r="AC156" i="35"/>
  <c r="AI156" i="35"/>
  <c r="AM156" i="35"/>
  <c r="AQ156" i="35"/>
  <c r="AU156" i="35"/>
  <c r="AY156" i="35"/>
  <c r="BC156" i="35"/>
  <c r="BG156" i="35"/>
  <c r="BK156" i="35"/>
  <c r="BO156" i="35"/>
  <c r="BS156" i="35"/>
  <c r="BW156" i="35"/>
  <c r="CA156" i="35"/>
  <c r="Q156" i="35"/>
  <c r="AG156" i="35"/>
  <c r="AO156" i="35"/>
  <c r="AW156" i="35"/>
  <c r="BE156" i="35"/>
  <c r="BM156" i="35"/>
  <c r="BU156" i="35"/>
  <c r="CC156" i="35"/>
  <c r="K154" i="35"/>
  <c r="M154" i="35"/>
  <c r="U154" i="35"/>
  <c r="AC154" i="35"/>
  <c r="AK154" i="35"/>
  <c r="AS154" i="35"/>
  <c r="BA154" i="35"/>
  <c r="BI154" i="35"/>
  <c r="BQ154" i="35"/>
  <c r="BY154" i="35"/>
  <c r="Q154" i="35"/>
  <c r="AG154" i="35"/>
  <c r="AW154" i="35"/>
  <c r="BM154" i="35"/>
  <c r="DJ92" i="35"/>
  <c r="CT92" i="35"/>
  <c r="CD92" i="35"/>
  <c r="BN92" i="35"/>
  <c r="DU149" i="35"/>
  <c r="BQ149" i="35"/>
  <c r="BI149" i="35"/>
  <c r="BA149" i="35"/>
  <c r="AS149" i="35"/>
  <c r="AK149" i="35"/>
  <c r="AC149" i="35"/>
  <c r="U149" i="35"/>
  <c r="DQ145" i="35"/>
  <c r="BE145" i="35"/>
  <c r="K29" i="35"/>
  <c r="O29" i="35"/>
  <c r="S29" i="35"/>
  <c r="W29" i="35"/>
  <c r="CK29" i="35"/>
  <c r="CO29" i="35"/>
  <c r="K26" i="35"/>
  <c r="M26" i="35"/>
  <c r="U26" i="35"/>
  <c r="CL26" i="35"/>
  <c r="CT26" i="35"/>
  <c r="DB26" i="35"/>
  <c r="DJ26" i="35"/>
  <c r="DR26" i="35"/>
  <c r="J139" i="35"/>
  <c r="L139" i="35"/>
  <c r="N139" i="35"/>
  <c r="P139" i="35"/>
  <c r="R139" i="35"/>
  <c r="T139" i="35"/>
  <c r="V139" i="35"/>
  <c r="X139" i="35"/>
  <c r="Z139" i="35"/>
  <c r="AB139" i="35"/>
  <c r="AD139" i="35"/>
  <c r="AF139" i="35"/>
  <c r="AH139" i="35"/>
  <c r="AJ139" i="35"/>
  <c r="AL139" i="35"/>
  <c r="AN139" i="35"/>
  <c r="AP139" i="35"/>
  <c r="AR139" i="35"/>
  <c r="AT139" i="35"/>
  <c r="AV139" i="35"/>
  <c r="AX139" i="35"/>
  <c r="AZ139" i="35"/>
  <c r="BB139" i="35"/>
  <c r="BD139" i="35"/>
  <c r="BF139" i="35"/>
  <c r="BH139" i="35"/>
  <c r="BJ139" i="35"/>
  <c r="BL139" i="35"/>
  <c r="DI139" i="35"/>
  <c r="DK139" i="35"/>
  <c r="DM139" i="35"/>
  <c r="DO139" i="35"/>
  <c r="DQ139" i="35"/>
  <c r="DS139" i="35"/>
  <c r="DU139" i="35"/>
  <c r="DW139" i="35"/>
  <c r="DY139" i="35"/>
  <c r="J138" i="35"/>
  <c r="K138" i="35"/>
  <c r="O138" i="35"/>
  <c r="S138" i="35"/>
  <c r="W138" i="35"/>
  <c r="AA138" i="35"/>
  <c r="AE138" i="35"/>
  <c r="AI138" i="35"/>
  <c r="AM138" i="35"/>
  <c r="AQ138" i="35"/>
  <c r="AU138" i="35"/>
  <c r="AY138" i="35"/>
  <c r="BC138" i="35"/>
  <c r="BG138" i="35"/>
  <c r="BK138" i="35"/>
  <c r="DJ138" i="35"/>
  <c r="DN138" i="35"/>
  <c r="DR138" i="35"/>
  <c r="DV138" i="35"/>
  <c r="J132" i="35"/>
  <c r="L132" i="35"/>
  <c r="N132" i="35"/>
  <c r="P132" i="35"/>
  <c r="R132" i="35"/>
  <c r="T132" i="35"/>
  <c r="V132" i="35"/>
  <c r="X132" i="35"/>
  <c r="Z132" i="35"/>
  <c r="AB132" i="35"/>
  <c r="AD132" i="35"/>
  <c r="AF132" i="35"/>
  <c r="AH132" i="35"/>
  <c r="AJ132" i="35"/>
  <c r="AL132" i="35"/>
  <c r="AN132" i="35"/>
  <c r="AP132" i="35"/>
  <c r="AR132" i="35"/>
  <c r="AT132" i="35"/>
  <c r="AV132" i="35"/>
  <c r="AX132" i="35"/>
  <c r="AZ132" i="35"/>
  <c r="BB132" i="35"/>
  <c r="BD132" i="35"/>
  <c r="DC132" i="35"/>
  <c r="DE132" i="35"/>
  <c r="DG132" i="35"/>
  <c r="DI132" i="35"/>
  <c r="DK132" i="35"/>
  <c r="DM132" i="35"/>
  <c r="DO132" i="35"/>
  <c r="DQ132" i="35"/>
  <c r="DS132" i="35"/>
  <c r="DU132" i="35"/>
  <c r="DW132" i="35"/>
  <c r="DY132" i="35"/>
  <c r="J130" i="35"/>
  <c r="L130" i="35"/>
  <c r="N130" i="35"/>
  <c r="P130" i="35"/>
  <c r="R130" i="35"/>
  <c r="T130" i="35"/>
  <c r="V130" i="35"/>
  <c r="X130" i="35"/>
  <c r="Z130" i="35"/>
  <c r="AB130" i="35"/>
  <c r="AD130" i="35"/>
  <c r="AF130" i="35"/>
  <c r="AH130" i="35"/>
  <c r="AJ130" i="35"/>
  <c r="AL130" i="35"/>
  <c r="AN130" i="35"/>
  <c r="AP130" i="35"/>
  <c r="AR130" i="35"/>
  <c r="AT130" i="35"/>
  <c r="AV130" i="35"/>
  <c r="AX130" i="35"/>
  <c r="AZ130" i="35"/>
  <c r="BB130" i="35"/>
  <c r="CZ130" i="35"/>
  <c r="DB130" i="35"/>
  <c r="DD130" i="35"/>
  <c r="DF130" i="35"/>
  <c r="DH130" i="35"/>
  <c r="DJ130" i="35"/>
  <c r="DL130" i="35"/>
  <c r="DN130" i="35"/>
  <c r="DP130" i="35"/>
  <c r="DR130" i="35"/>
  <c r="DT130" i="35"/>
  <c r="DV130" i="35"/>
  <c r="DX130" i="35"/>
  <c r="J127" i="35"/>
  <c r="L127" i="35"/>
  <c r="N127" i="35"/>
  <c r="P127" i="35"/>
  <c r="R127" i="35"/>
  <c r="T127" i="35"/>
  <c r="V127" i="35"/>
  <c r="X127" i="35"/>
  <c r="Z127" i="35"/>
  <c r="AB127" i="35"/>
  <c r="AD127" i="35"/>
  <c r="AF127" i="35"/>
  <c r="AH127" i="35"/>
  <c r="AJ127" i="35"/>
  <c r="AL127" i="35"/>
  <c r="AN127" i="35"/>
  <c r="AP127" i="35"/>
  <c r="AR127" i="35"/>
  <c r="AT127" i="35"/>
  <c r="AV127" i="35"/>
  <c r="AX127" i="35"/>
  <c r="AZ127" i="35"/>
  <c r="CW127" i="35"/>
  <c r="CY127" i="35"/>
  <c r="DA127" i="35"/>
  <c r="DC127" i="35"/>
  <c r="DE127" i="35"/>
  <c r="DG127" i="35"/>
  <c r="DI127" i="35"/>
  <c r="DK127" i="35"/>
  <c r="DM127" i="35"/>
  <c r="DO127" i="35"/>
  <c r="DQ127" i="35"/>
  <c r="DS127" i="35"/>
  <c r="DU127" i="35"/>
  <c r="DW127" i="35"/>
  <c r="DY127" i="35"/>
  <c r="J123" i="35"/>
  <c r="L123" i="35"/>
  <c r="N123" i="35"/>
  <c r="P123" i="35"/>
  <c r="R123" i="35"/>
  <c r="T123" i="35"/>
  <c r="V123" i="35"/>
  <c r="X123" i="35"/>
  <c r="Z123" i="35"/>
  <c r="AB123" i="35"/>
  <c r="AD123" i="35"/>
  <c r="AF123" i="35"/>
  <c r="AH123" i="35"/>
  <c r="AJ123" i="35"/>
  <c r="AL123" i="35"/>
  <c r="AN123" i="35"/>
  <c r="AP123" i="35"/>
  <c r="AR123" i="35"/>
  <c r="AT123" i="35"/>
  <c r="AV123" i="35"/>
  <c r="CS123" i="35"/>
  <c r="CU123" i="35"/>
  <c r="CW123" i="35"/>
  <c r="CY123" i="35"/>
  <c r="DA123" i="35"/>
  <c r="DC123" i="35"/>
  <c r="DE123" i="35"/>
  <c r="DG123" i="35"/>
  <c r="DI123" i="35"/>
  <c r="DK123" i="35"/>
  <c r="DM123" i="35"/>
  <c r="DO123" i="35"/>
  <c r="DQ123" i="35"/>
  <c r="DS123" i="35"/>
  <c r="DU123" i="35"/>
  <c r="DW123" i="35"/>
  <c r="DY123" i="35"/>
  <c r="J122" i="35"/>
  <c r="L122" i="35"/>
  <c r="N122" i="35"/>
  <c r="P122" i="35"/>
  <c r="R122" i="35"/>
  <c r="T122" i="35"/>
  <c r="V122" i="35"/>
  <c r="X122" i="35"/>
  <c r="Z122" i="35"/>
  <c r="AB122" i="35"/>
  <c r="AD122" i="35"/>
  <c r="AF122" i="35"/>
  <c r="AH122" i="35"/>
  <c r="AJ122" i="35"/>
  <c r="AL122" i="35"/>
  <c r="AN122" i="35"/>
  <c r="AP122" i="35"/>
  <c r="AR122" i="35"/>
  <c r="AT122" i="35"/>
  <c r="CR122" i="35"/>
  <c r="CT122" i="35"/>
  <c r="CV122" i="35"/>
  <c r="CX122" i="35"/>
  <c r="CZ122" i="35"/>
  <c r="DB122" i="35"/>
  <c r="DD122" i="35"/>
  <c r="DF122" i="35"/>
  <c r="DH122" i="35"/>
  <c r="DJ122" i="35"/>
  <c r="DL122" i="35"/>
  <c r="DN122" i="35"/>
  <c r="DP122" i="35"/>
  <c r="DR122" i="35"/>
  <c r="DT122" i="35"/>
  <c r="DV122" i="35"/>
  <c r="DX122" i="35"/>
  <c r="K121" i="35"/>
  <c r="O121" i="35"/>
  <c r="S121" i="35"/>
  <c r="W121" i="35"/>
  <c r="AA121" i="35"/>
  <c r="AE121" i="35"/>
  <c r="AI121" i="35"/>
  <c r="AM121" i="35"/>
  <c r="AQ121" i="35"/>
  <c r="CT121" i="35"/>
  <c r="CX121" i="35"/>
  <c r="DB121" i="35"/>
  <c r="DF121" i="35"/>
  <c r="DJ121" i="35"/>
  <c r="DN121" i="35"/>
  <c r="DR121" i="35"/>
  <c r="DV121" i="35"/>
  <c r="M120" i="35"/>
  <c r="U120" i="35"/>
  <c r="AC120" i="35"/>
  <c r="AK120" i="35"/>
  <c r="AS120" i="35"/>
  <c r="CS120" i="35"/>
  <c r="DA120" i="35"/>
  <c r="DI120" i="35"/>
  <c r="DQ120" i="35"/>
  <c r="DY120" i="35"/>
  <c r="J119" i="35"/>
  <c r="L119" i="35"/>
  <c r="N119" i="35"/>
  <c r="P119" i="35"/>
  <c r="R119" i="35"/>
  <c r="T119" i="35"/>
  <c r="V119" i="35"/>
  <c r="X119" i="35"/>
  <c r="Z119" i="35"/>
  <c r="AB119" i="35"/>
  <c r="AD119" i="35"/>
  <c r="AF119" i="35"/>
  <c r="AH119" i="35"/>
  <c r="AJ119" i="35"/>
  <c r="AL119" i="35"/>
  <c r="AN119" i="35"/>
  <c r="AP119" i="35"/>
  <c r="AR119" i="35"/>
  <c r="CP119" i="35"/>
  <c r="CR119" i="35"/>
  <c r="CT119" i="35"/>
  <c r="CV119" i="35"/>
  <c r="CX119" i="35"/>
  <c r="CZ119" i="35"/>
  <c r="DB119" i="35"/>
  <c r="DD119" i="35"/>
  <c r="DF119" i="35"/>
  <c r="DH119" i="35"/>
  <c r="DJ119" i="35"/>
  <c r="DL119" i="35"/>
  <c r="DN119" i="35"/>
  <c r="DP119" i="35"/>
  <c r="DR119" i="35"/>
  <c r="DT119" i="35"/>
  <c r="DV119" i="35"/>
  <c r="DX119" i="35"/>
  <c r="K117" i="35"/>
  <c r="O117" i="35"/>
  <c r="S117" i="35"/>
  <c r="W117" i="35"/>
  <c r="AA117" i="35"/>
  <c r="AE117" i="35"/>
  <c r="AI117" i="35"/>
  <c r="AM117" i="35"/>
  <c r="CO117" i="35"/>
  <c r="CS117" i="35"/>
  <c r="CW117" i="35"/>
  <c r="DA117" i="35"/>
  <c r="DE117" i="35"/>
  <c r="DI117" i="35"/>
  <c r="DM117" i="35"/>
  <c r="DQ117" i="35"/>
  <c r="DU117" i="35"/>
  <c r="DY117" i="35"/>
  <c r="J115" i="35"/>
  <c r="L115" i="35"/>
  <c r="N115" i="35"/>
  <c r="P115" i="35"/>
  <c r="R115" i="35"/>
  <c r="T115" i="35"/>
  <c r="V115" i="35"/>
  <c r="X115" i="35"/>
  <c r="Z115" i="35"/>
  <c r="AB115" i="35"/>
  <c r="AD115" i="35"/>
  <c r="AF115" i="35"/>
  <c r="AH115" i="35"/>
  <c r="AJ115" i="35"/>
  <c r="AL115" i="35"/>
  <c r="AN115" i="35"/>
  <c r="CL115" i="35"/>
  <c r="CN115" i="35"/>
  <c r="CP115" i="35"/>
  <c r="CR115" i="35"/>
  <c r="CT115" i="35"/>
  <c r="CV115" i="35"/>
  <c r="CX115" i="35"/>
  <c r="CZ115" i="35"/>
  <c r="DB115" i="35"/>
  <c r="DD115" i="35"/>
  <c r="DF115" i="35"/>
  <c r="DH115" i="35"/>
  <c r="DJ115" i="35"/>
  <c r="DL115" i="35"/>
  <c r="DN115" i="35"/>
  <c r="DP115" i="35"/>
  <c r="DR115" i="35"/>
  <c r="DT115" i="35"/>
  <c r="DV115" i="35"/>
  <c r="DX115" i="35"/>
  <c r="Q113" i="35"/>
  <c r="Y113" i="35"/>
  <c r="AG113" i="35"/>
  <c r="CK113" i="35"/>
  <c r="CS113" i="35"/>
  <c r="DA113" i="35"/>
  <c r="DI113" i="35"/>
  <c r="DQ113" i="35"/>
  <c r="DY113" i="35"/>
  <c r="J92" i="35"/>
  <c r="L92" i="35"/>
  <c r="P92" i="35"/>
  <c r="BP92" i="35"/>
  <c r="BT92" i="35"/>
  <c r="BX92" i="35"/>
  <c r="CB92" i="35"/>
  <c r="CF92" i="35"/>
  <c r="CJ92" i="35"/>
  <c r="CN92" i="35"/>
  <c r="CR92" i="35"/>
  <c r="CV92" i="35"/>
  <c r="CZ92" i="35"/>
  <c r="DD92" i="35"/>
  <c r="DH92" i="35"/>
  <c r="DL92" i="35"/>
  <c r="DP92" i="35"/>
  <c r="DT92" i="35"/>
  <c r="DX92" i="35"/>
  <c r="N92" i="35"/>
  <c r="BR92" i="35"/>
  <c r="BZ92" i="35"/>
  <c r="CH92" i="35"/>
  <c r="CP92" i="35"/>
  <c r="CX92" i="35"/>
  <c r="DF92" i="35"/>
  <c r="DN92" i="35"/>
  <c r="DV92" i="35"/>
  <c r="J149" i="35"/>
  <c r="L149" i="35"/>
  <c r="N149" i="35"/>
  <c r="P149" i="35"/>
  <c r="R149" i="35"/>
  <c r="T149" i="35"/>
  <c r="V149" i="35"/>
  <c r="X149" i="35"/>
  <c r="Z149" i="35"/>
  <c r="AB149" i="35"/>
  <c r="AD149" i="35"/>
  <c r="AF149" i="35"/>
  <c r="AH149" i="35"/>
  <c r="AJ149" i="35"/>
  <c r="AL149" i="35"/>
  <c r="AN149" i="35"/>
  <c r="AP149" i="35"/>
  <c r="AR149" i="35"/>
  <c r="AT149" i="35"/>
  <c r="AV149" i="35"/>
  <c r="AX149" i="35"/>
  <c r="AZ149" i="35"/>
  <c r="BB149" i="35"/>
  <c r="BD149" i="35"/>
  <c r="BF149" i="35"/>
  <c r="BH149" i="35"/>
  <c r="BJ149" i="35"/>
  <c r="BL149" i="35"/>
  <c r="BN149" i="35"/>
  <c r="BP149" i="35"/>
  <c r="BR149" i="35"/>
  <c r="BT149" i="35"/>
  <c r="BV149" i="35"/>
  <c r="DT149" i="35"/>
  <c r="DV149" i="35"/>
  <c r="DX149" i="35"/>
  <c r="K149" i="35"/>
  <c r="O149" i="35"/>
  <c r="S149" i="35"/>
  <c r="W149" i="35"/>
  <c r="AA149" i="35"/>
  <c r="AE149" i="35"/>
  <c r="AI149" i="35"/>
  <c r="AM149" i="35"/>
  <c r="AQ149" i="35"/>
  <c r="AU149" i="35"/>
  <c r="AY149" i="35"/>
  <c r="BC149" i="35"/>
  <c r="BG149" i="35"/>
  <c r="BK149" i="35"/>
  <c r="BO149" i="35"/>
  <c r="BS149" i="35"/>
  <c r="DS149" i="35"/>
  <c r="DW149" i="35"/>
  <c r="J145" i="35"/>
  <c r="K145" i="35"/>
  <c r="O145" i="35"/>
  <c r="S145" i="35"/>
  <c r="W145" i="35"/>
  <c r="AA145" i="35"/>
  <c r="AE145" i="35"/>
  <c r="AI145" i="35"/>
  <c r="AM145" i="35"/>
  <c r="AQ145" i="35"/>
  <c r="AU145" i="35"/>
  <c r="AY145" i="35"/>
  <c r="BC145" i="35"/>
  <c r="BG145" i="35"/>
  <c r="BK145" i="35"/>
  <c r="BO145" i="35"/>
  <c r="DO145" i="35"/>
  <c r="DS145" i="35"/>
  <c r="DW145" i="35"/>
  <c r="M145" i="35"/>
  <c r="U145" i="35"/>
  <c r="AC145" i="35"/>
  <c r="AK145" i="35"/>
  <c r="AS145" i="35"/>
  <c r="BA145" i="35"/>
  <c r="BI145" i="35"/>
  <c r="BQ145" i="35"/>
  <c r="DU145" i="35"/>
  <c r="Q145" i="35"/>
  <c r="AG145" i="35"/>
  <c r="AW145" i="35"/>
  <c r="BM145" i="35"/>
  <c r="DY145" i="35"/>
  <c r="DV89" i="35"/>
  <c r="DN89" i="35"/>
  <c r="DF89" i="35"/>
  <c r="CX89" i="35"/>
  <c r="CP89" i="35"/>
  <c r="CH89" i="35"/>
  <c r="BZ89" i="35"/>
  <c r="BR89" i="35"/>
  <c r="N89" i="35"/>
  <c r="DW131" i="35"/>
  <c r="DS131" i="35"/>
  <c r="DO131" i="35"/>
  <c r="DK131" i="35"/>
  <c r="DG131" i="35"/>
  <c r="DC131" i="35"/>
  <c r="BC131" i="35"/>
  <c r="AY131" i="35"/>
  <c r="AU131" i="35"/>
  <c r="AQ131" i="35"/>
  <c r="AM131" i="35"/>
  <c r="AI131" i="35"/>
  <c r="AE131" i="35"/>
  <c r="AA131" i="35"/>
  <c r="W131" i="35"/>
  <c r="S131" i="35"/>
  <c r="O131" i="35"/>
  <c r="K131" i="35"/>
  <c r="DW129" i="35"/>
  <c r="DS129" i="35"/>
  <c r="DO129" i="35"/>
  <c r="DK129" i="35"/>
  <c r="DG129" i="35"/>
  <c r="DC129" i="35"/>
  <c r="CY129" i="35"/>
  <c r="AY129" i="35"/>
  <c r="AU129" i="35"/>
  <c r="AQ129" i="35"/>
  <c r="AM129" i="35"/>
  <c r="AI129" i="35"/>
  <c r="AE129" i="35"/>
  <c r="AA129" i="35"/>
  <c r="W129" i="35"/>
  <c r="S129" i="35"/>
  <c r="O129" i="35"/>
  <c r="K129" i="35"/>
  <c r="DW126" i="35"/>
  <c r="DS126" i="35"/>
  <c r="DO126" i="35"/>
  <c r="DK126" i="35"/>
  <c r="DG126" i="35"/>
  <c r="DC126" i="35"/>
  <c r="CY126" i="35"/>
  <c r="AY126" i="35"/>
  <c r="AU126" i="35"/>
  <c r="AQ126" i="35"/>
  <c r="AM126" i="35"/>
  <c r="AI126" i="35"/>
  <c r="AE126" i="35"/>
  <c r="AA126" i="35"/>
  <c r="W126" i="35"/>
  <c r="S126" i="35"/>
  <c r="O126" i="35"/>
  <c r="K126" i="35"/>
  <c r="DT118" i="35"/>
  <c r="DL118" i="35"/>
  <c r="DD118" i="35"/>
  <c r="CV118" i="35"/>
  <c r="CN118" i="35"/>
  <c r="AK118" i="35"/>
  <c r="AC118" i="35"/>
  <c r="U118" i="35"/>
  <c r="M118" i="35"/>
  <c r="AK116" i="35"/>
  <c r="AC116" i="35"/>
  <c r="U116" i="35"/>
  <c r="M116" i="35"/>
  <c r="AC114" i="35"/>
  <c r="U114" i="35"/>
  <c r="M114" i="35"/>
  <c r="DM110" i="35"/>
  <c r="CW110" i="35"/>
  <c r="CG110" i="35"/>
  <c r="AG110" i="35"/>
  <c r="Q110" i="35"/>
  <c r="DQ106" i="35"/>
  <c r="CK106" i="35"/>
  <c r="Y106" i="35"/>
  <c r="DT104" i="35"/>
  <c r="J112" i="35"/>
  <c r="L112" i="35"/>
  <c r="N112" i="35"/>
  <c r="P112" i="35"/>
  <c r="R112" i="35"/>
  <c r="T112" i="35"/>
  <c r="V112" i="35"/>
  <c r="Q108" i="35"/>
  <c r="AG108" i="35"/>
  <c r="CJ108" i="35"/>
  <c r="CR108" i="35"/>
  <c r="CZ108" i="35"/>
  <c r="DH108" i="35"/>
  <c r="DP108" i="35"/>
  <c r="DT108" i="35"/>
  <c r="DX108" i="35"/>
  <c r="Y103" i="35"/>
  <c r="CM103" i="35"/>
  <c r="DC103" i="35"/>
  <c r="DS103" i="35"/>
  <c r="Q101" i="35"/>
  <c r="Y101" i="35"/>
  <c r="BY101" i="35"/>
  <c r="CG101" i="35"/>
  <c r="CO101" i="35"/>
  <c r="CW101" i="35"/>
  <c r="DE101" i="35"/>
  <c r="DM101" i="35"/>
  <c r="DU101" i="35"/>
  <c r="J91" i="35"/>
  <c r="K91" i="35"/>
  <c r="O91" i="35"/>
  <c r="BN91" i="35"/>
  <c r="BP91" i="35"/>
  <c r="BR91" i="35"/>
  <c r="BT91" i="35"/>
  <c r="BV91" i="35"/>
  <c r="BX91" i="35"/>
  <c r="BZ91" i="35"/>
  <c r="CB91" i="35"/>
  <c r="CD91" i="35"/>
  <c r="CF91" i="35"/>
  <c r="CH91" i="35"/>
  <c r="CJ91" i="35"/>
  <c r="CL91" i="35"/>
  <c r="CN91" i="35"/>
  <c r="CP91" i="35"/>
  <c r="CR91" i="35"/>
  <c r="CT91" i="35"/>
  <c r="CV91" i="35"/>
  <c r="CX91" i="35"/>
  <c r="CZ91" i="35"/>
  <c r="DB91" i="35"/>
  <c r="DD91" i="35"/>
  <c r="DF91" i="35"/>
  <c r="DH91" i="35"/>
  <c r="DJ91" i="35"/>
  <c r="DL91" i="35"/>
  <c r="DN91" i="35"/>
  <c r="DP91" i="35"/>
  <c r="DR91" i="35"/>
  <c r="DT91" i="35"/>
  <c r="DV91" i="35"/>
  <c r="DX91" i="35"/>
  <c r="K155" i="35"/>
  <c r="M155" i="35"/>
  <c r="U155" i="35"/>
  <c r="AC155" i="35"/>
  <c r="AK155" i="35"/>
  <c r="AS155" i="35"/>
  <c r="BA155" i="35"/>
  <c r="BI155" i="35"/>
  <c r="BQ155" i="35"/>
  <c r="BY155" i="35"/>
  <c r="J152" i="35"/>
  <c r="K152" i="35"/>
  <c r="O152" i="35"/>
  <c r="S152" i="35"/>
  <c r="W152" i="35"/>
  <c r="AA152" i="35"/>
  <c r="AE152" i="35"/>
  <c r="AI152" i="35"/>
  <c r="AM152" i="35"/>
  <c r="AQ152" i="35"/>
  <c r="AU152" i="35"/>
  <c r="AY152" i="35"/>
  <c r="BC152" i="35"/>
  <c r="BG152" i="35"/>
  <c r="BK152" i="35"/>
  <c r="BO152" i="35"/>
  <c r="BS152" i="35"/>
  <c r="BW152" i="35"/>
  <c r="DX152" i="35"/>
  <c r="J146" i="35"/>
  <c r="L146" i="35"/>
  <c r="N146" i="35"/>
  <c r="P146" i="35"/>
  <c r="R146" i="35"/>
  <c r="T146" i="35"/>
  <c r="V146" i="35"/>
  <c r="X146" i="35"/>
  <c r="Z146" i="35"/>
  <c r="AB146" i="35"/>
  <c r="AD146" i="35"/>
  <c r="AF146" i="35"/>
  <c r="AH146" i="35"/>
  <c r="AJ146" i="35"/>
  <c r="AL146" i="35"/>
  <c r="AN146" i="35"/>
  <c r="AP146" i="35"/>
  <c r="AR146" i="35"/>
  <c r="AT146" i="35"/>
  <c r="AV146" i="35"/>
  <c r="AX146" i="35"/>
  <c r="AZ146" i="35"/>
  <c r="BB146" i="35"/>
  <c r="BD146" i="35"/>
  <c r="BF146" i="35"/>
  <c r="BH146" i="35"/>
  <c r="BJ146" i="35"/>
  <c r="BL146" i="35"/>
  <c r="BN146" i="35"/>
  <c r="BP146" i="35"/>
  <c r="BR146" i="35"/>
  <c r="DP146" i="35"/>
  <c r="DR146" i="35"/>
  <c r="DT146" i="35"/>
  <c r="DV146" i="35"/>
  <c r="DX146" i="35"/>
  <c r="K146" i="35"/>
  <c r="O146" i="35"/>
  <c r="S146" i="35"/>
  <c r="W146" i="35"/>
  <c r="AA146" i="35"/>
  <c r="AE146" i="35"/>
  <c r="AI146" i="35"/>
  <c r="AM146" i="35"/>
  <c r="AQ146" i="35"/>
  <c r="AU146" i="35"/>
  <c r="AY146" i="35"/>
  <c r="BC146" i="35"/>
  <c r="BG146" i="35"/>
  <c r="BK146" i="35"/>
  <c r="BO146" i="35"/>
  <c r="BS146" i="35"/>
  <c r="DS146" i="35"/>
  <c r="DW146" i="35"/>
  <c r="J143" i="35"/>
  <c r="K143" i="35"/>
  <c r="O143" i="35"/>
  <c r="S143" i="35"/>
  <c r="W143" i="35"/>
  <c r="AA143" i="35"/>
  <c r="AE143" i="35"/>
  <c r="AI143" i="35"/>
  <c r="AM143" i="35"/>
  <c r="AQ143" i="35"/>
  <c r="AU143" i="35"/>
  <c r="AY143" i="35"/>
  <c r="BC143" i="35"/>
  <c r="BG143" i="35"/>
  <c r="BK143" i="35"/>
  <c r="BO143" i="35"/>
  <c r="DN143" i="35"/>
  <c r="DP143" i="35"/>
  <c r="DR143" i="35"/>
  <c r="DT143" i="35"/>
  <c r="DV143" i="35"/>
  <c r="DX143" i="35"/>
  <c r="J142" i="35"/>
  <c r="K142" i="35"/>
  <c r="O142" i="35"/>
  <c r="S142" i="35"/>
  <c r="W142" i="35"/>
  <c r="AA142" i="35"/>
  <c r="AE142" i="35"/>
  <c r="AG142" i="35"/>
  <c r="AI142" i="35"/>
  <c r="AK142" i="35"/>
  <c r="AM142" i="35"/>
  <c r="AO142" i="35"/>
  <c r="AQ142" i="35"/>
  <c r="AS142" i="35"/>
  <c r="AU142" i="35"/>
  <c r="AW142" i="35"/>
  <c r="AY142" i="35"/>
  <c r="BA142" i="35"/>
  <c r="BC142" i="35"/>
  <c r="BE142" i="35"/>
  <c r="BG142" i="35"/>
  <c r="BI142" i="35"/>
  <c r="BK142" i="35"/>
  <c r="BM142" i="35"/>
  <c r="BO142" i="35"/>
  <c r="DM142" i="35"/>
  <c r="DO142" i="35"/>
  <c r="DQ142" i="35"/>
  <c r="DS142" i="35"/>
  <c r="DU142" i="35"/>
  <c r="DW142" i="35"/>
  <c r="DY142" i="35"/>
  <c r="J113" i="35"/>
  <c r="L113" i="35"/>
  <c r="N113" i="35"/>
  <c r="P113" i="35"/>
  <c r="R113" i="35"/>
  <c r="T113" i="35"/>
  <c r="V113" i="35"/>
  <c r="X113" i="35"/>
  <c r="Z113" i="35"/>
  <c r="AB113" i="35"/>
  <c r="AD113" i="35"/>
  <c r="AF113" i="35"/>
  <c r="AH113" i="35"/>
  <c r="AJ113" i="35"/>
  <c r="AL113" i="35"/>
  <c r="CJ113" i="35"/>
  <c r="CL113" i="35"/>
  <c r="CN113" i="35"/>
  <c r="CP113" i="35"/>
  <c r="CR113" i="35"/>
  <c r="CT113" i="35"/>
  <c r="CV113" i="35"/>
  <c r="CX113" i="35"/>
  <c r="CZ113" i="35"/>
  <c r="DB113" i="35"/>
  <c r="DD113" i="35"/>
  <c r="DF113" i="35"/>
  <c r="DH113" i="35"/>
  <c r="DJ113" i="35"/>
  <c r="DL113" i="35"/>
  <c r="DN113" i="35"/>
  <c r="DP113" i="35"/>
  <c r="DR113" i="35"/>
  <c r="DT113" i="35"/>
  <c r="DV113" i="35"/>
  <c r="DX113" i="35"/>
  <c r="J111" i="35"/>
  <c r="L111" i="35"/>
  <c r="N111" i="35"/>
  <c r="P111" i="35"/>
  <c r="R111" i="35"/>
  <c r="T111" i="35"/>
  <c r="V111" i="35"/>
  <c r="X111" i="35"/>
  <c r="Z111" i="35"/>
  <c r="AB111" i="35"/>
  <c r="AD111" i="35"/>
  <c r="AF111" i="35"/>
  <c r="AH111" i="35"/>
  <c r="AJ111" i="35"/>
  <c r="CG111" i="35"/>
  <c r="CI111" i="35"/>
  <c r="CK111" i="35"/>
  <c r="CM111" i="35"/>
  <c r="CO111" i="35"/>
  <c r="CQ111" i="35"/>
  <c r="CS111" i="35"/>
  <c r="CU111" i="35"/>
  <c r="CW111" i="35"/>
  <c r="CY111" i="35"/>
  <c r="DA111" i="35"/>
  <c r="DC111" i="35"/>
  <c r="K111" i="35"/>
  <c r="O111" i="35"/>
  <c r="S111" i="35"/>
  <c r="W111" i="35"/>
  <c r="AA111" i="35"/>
  <c r="AE111" i="35"/>
  <c r="AI111" i="35"/>
  <c r="CH111" i="35"/>
  <c r="CL111" i="35"/>
  <c r="CP111" i="35"/>
  <c r="CT111" i="35"/>
  <c r="CX111" i="35"/>
  <c r="DB111" i="35"/>
  <c r="DE111" i="35"/>
  <c r="DG111" i="35"/>
  <c r="DI111" i="35"/>
  <c r="DK111" i="35"/>
  <c r="DM111" i="35"/>
  <c r="DO111" i="35"/>
  <c r="DQ111" i="35"/>
  <c r="DS111" i="35"/>
  <c r="DU111" i="35"/>
  <c r="DW111" i="35"/>
  <c r="DY111" i="35"/>
  <c r="J104" i="35"/>
  <c r="K104" i="35"/>
  <c r="O104" i="35"/>
  <c r="S104" i="35"/>
  <c r="W104" i="35"/>
  <c r="AA104" i="35"/>
  <c r="CA104" i="35"/>
  <c r="CC104" i="35"/>
  <c r="CE104" i="35"/>
  <c r="CG104" i="35"/>
  <c r="CI104" i="35"/>
  <c r="CK104" i="35"/>
  <c r="CM104" i="35"/>
  <c r="CO104" i="35"/>
  <c r="CQ104" i="35"/>
  <c r="CS104" i="35"/>
  <c r="CU104" i="35"/>
  <c r="CW104" i="35"/>
  <c r="CY104" i="35"/>
  <c r="DA104" i="35"/>
  <c r="DC104" i="35"/>
  <c r="DE104" i="35"/>
  <c r="DG104" i="35"/>
  <c r="DI104" i="35"/>
  <c r="DK104" i="35"/>
  <c r="DM104" i="35"/>
  <c r="DO104" i="35"/>
  <c r="DQ104" i="35"/>
  <c r="DS104" i="35"/>
  <c r="DU104" i="35"/>
  <c r="DW104" i="35"/>
  <c r="DY104" i="35"/>
  <c r="M104" i="35"/>
  <c r="U104" i="35"/>
  <c r="AC104" i="35"/>
  <c r="BZ104" i="35"/>
  <c r="CD104" i="35"/>
  <c r="CH104" i="35"/>
  <c r="CL104" i="35"/>
  <c r="CP104" i="35"/>
  <c r="CT104" i="35"/>
  <c r="CX104" i="35"/>
  <c r="DB104" i="35"/>
  <c r="DF104" i="35"/>
  <c r="DJ104" i="35"/>
  <c r="DN104" i="35"/>
  <c r="DR104" i="35"/>
  <c r="DV104" i="35"/>
  <c r="J103" i="35"/>
  <c r="K103" i="35"/>
  <c r="O103" i="35"/>
  <c r="S103" i="35"/>
  <c r="W103" i="35"/>
  <c r="AA103" i="35"/>
  <c r="BZ103" i="35"/>
  <c r="CB103" i="35"/>
  <c r="CD103" i="35"/>
  <c r="CF103" i="35"/>
  <c r="CH103" i="35"/>
  <c r="CJ103" i="35"/>
  <c r="CL103" i="35"/>
  <c r="CN103" i="35"/>
  <c r="CP103" i="35"/>
  <c r="CR103" i="35"/>
  <c r="CT103" i="35"/>
  <c r="CV103" i="35"/>
  <c r="CX103" i="35"/>
  <c r="CZ103" i="35"/>
  <c r="DB103" i="35"/>
  <c r="DD103" i="35"/>
  <c r="DF103" i="35"/>
  <c r="DH103" i="35"/>
  <c r="DJ103" i="35"/>
  <c r="DL103" i="35"/>
  <c r="DN103" i="35"/>
  <c r="DP103" i="35"/>
  <c r="DR103" i="35"/>
  <c r="DT103" i="35"/>
  <c r="DV103" i="35"/>
  <c r="DX103" i="35"/>
  <c r="M103" i="35"/>
  <c r="U103" i="35"/>
  <c r="BY103" i="35"/>
  <c r="CC103" i="35"/>
  <c r="CG103" i="35"/>
  <c r="CK103" i="35"/>
  <c r="CO103" i="35"/>
  <c r="CS103" i="35"/>
  <c r="CW103" i="35"/>
  <c r="DA103" i="35"/>
  <c r="DE103" i="35"/>
  <c r="DI103" i="35"/>
  <c r="DM103" i="35"/>
  <c r="DQ103" i="35"/>
  <c r="DU103" i="35"/>
  <c r="DY103" i="35"/>
  <c r="L87" i="35"/>
  <c r="J120" i="35"/>
  <c r="L120" i="35"/>
  <c r="N120" i="35"/>
  <c r="P120" i="35"/>
  <c r="R120" i="35"/>
  <c r="T120" i="35"/>
  <c r="V120" i="35"/>
  <c r="X120" i="35"/>
  <c r="Z120" i="35"/>
  <c r="AB120" i="35"/>
  <c r="AD120" i="35"/>
  <c r="AF120" i="35"/>
  <c r="AH120" i="35"/>
  <c r="AJ120" i="35"/>
  <c r="AL120" i="35"/>
  <c r="AN120" i="35"/>
  <c r="AP120" i="35"/>
  <c r="AR120" i="35"/>
  <c r="CP120" i="35"/>
  <c r="CR120" i="35"/>
  <c r="CT120" i="35"/>
  <c r="CV120" i="35"/>
  <c r="CX120" i="35"/>
  <c r="CZ120" i="35"/>
  <c r="DB120" i="35"/>
  <c r="DD120" i="35"/>
  <c r="DF120" i="35"/>
  <c r="DH120" i="35"/>
  <c r="DJ120" i="35"/>
  <c r="DL120" i="35"/>
  <c r="DN120" i="35"/>
  <c r="DP120" i="35"/>
  <c r="DR120" i="35"/>
  <c r="DT120" i="35"/>
  <c r="DV120" i="35"/>
  <c r="DX120" i="35"/>
  <c r="J134" i="35"/>
  <c r="L134" i="35"/>
  <c r="N134" i="35"/>
  <c r="P134" i="35"/>
  <c r="R134" i="35"/>
  <c r="T134" i="35"/>
  <c r="V134" i="35"/>
  <c r="X134" i="35"/>
  <c r="Z134" i="35"/>
  <c r="AB134" i="35"/>
  <c r="AD134" i="35"/>
  <c r="AF134" i="35"/>
  <c r="AH134" i="35"/>
  <c r="AJ134" i="35"/>
  <c r="AL134" i="35"/>
  <c r="AN134" i="35"/>
  <c r="AP134" i="35"/>
  <c r="AR134" i="35"/>
  <c r="AT134" i="35"/>
  <c r="AV134" i="35"/>
  <c r="AX134" i="35"/>
  <c r="AZ134" i="35"/>
  <c r="BB134" i="35"/>
  <c r="BD134" i="35"/>
  <c r="BF134" i="35"/>
  <c r="DE134" i="35"/>
  <c r="DG134" i="35"/>
  <c r="DI134" i="35"/>
  <c r="DK134" i="35"/>
  <c r="DM134" i="35"/>
  <c r="DO134" i="35"/>
  <c r="DQ134" i="35"/>
  <c r="DS134" i="35"/>
  <c r="DU134" i="35"/>
  <c r="DW134" i="35"/>
  <c r="DY134" i="35"/>
  <c r="J133" i="35"/>
  <c r="L133" i="35"/>
  <c r="N133" i="35"/>
  <c r="P133" i="35"/>
  <c r="R133" i="35"/>
  <c r="T133" i="35"/>
  <c r="V133" i="35"/>
  <c r="X133" i="35"/>
  <c r="Z133" i="35"/>
  <c r="AB133" i="35"/>
  <c r="AD133" i="35"/>
  <c r="AF133" i="35"/>
  <c r="AH133" i="35"/>
  <c r="AJ133" i="35"/>
  <c r="AL133" i="35"/>
  <c r="AN133" i="35"/>
  <c r="AP133" i="35"/>
  <c r="AR133" i="35"/>
  <c r="AT133" i="35"/>
  <c r="AV133" i="35"/>
  <c r="AX133" i="35"/>
  <c r="AZ133" i="35"/>
  <c r="BB133" i="35"/>
  <c r="BD133" i="35"/>
  <c r="BF133" i="35"/>
  <c r="DD133" i="35"/>
  <c r="DF133" i="35"/>
  <c r="DH133" i="35"/>
  <c r="DJ133" i="35"/>
  <c r="DL133" i="35"/>
  <c r="DN133" i="35"/>
  <c r="DP133" i="35"/>
  <c r="DR133" i="35"/>
  <c r="DT133" i="35"/>
  <c r="DV133" i="35"/>
  <c r="DX133" i="35"/>
  <c r="J128" i="35"/>
  <c r="L128" i="35"/>
  <c r="N128" i="35"/>
  <c r="P128" i="35"/>
  <c r="R128" i="35"/>
  <c r="T128" i="35"/>
  <c r="V128" i="35"/>
  <c r="X128" i="35"/>
  <c r="Z128" i="35"/>
  <c r="AB128" i="35"/>
  <c r="AD128" i="35"/>
  <c r="AF128" i="35"/>
  <c r="AH128" i="35"/>
  <c r="AJ128" i="35"/>
  <c r="AL128" i="35"/>
  <c r="AN128" i="35"/>
  <c r="AP128" i="35"/>
  <c r="AR128" i="35"/>
  <c r="AT128" i="35"/>
  <c r="AV128" i="35"/>
  <c r="AX128" i="35"/>
  <c r="AZ128" i="35"/>
  <c r="CY128" i="35"/>
  <c r="DA128" i="35"/>
  <c r="DC128" i="35"/>
  <c r="DE128" i="35"/>
  <c r="DG128" i="35"/>
  <c r="DI128" i="35"/>
  <c r="DK128" i="35"/>
  <c r="DM128" i="35"/>
  <c r="DO128" i="35"/>
  <c r="DQ128" i="35"/>
  <c r="DS128" i="35"/>
  <c r="DU128" i="35"/>
  <c r="DW128" i="35"/>
  <c r="DY128" i="35"/>
  <c r="J125" i="35"/>
  <c r="L125" i="35"/>
  <c r="N125" i="35"/>
  <c r="P125" i="35"/>
  <c r="R125" i="35"/>
  <c r="T125" i="35"/>
  <c r="V125" i="35"/>
  <c r="X125" i="35"/>
  <c r="Z125" i="35"/>
  <c r="AB125" i="35"/>
  <c r="AD125" i="35"/>
  <c r="AF125" i="35"/>
  <c r="AH125" i="35"/>
  <c r="AJ125" i="35"/>
  <c r="AL125" i="35"/>
  <c r="AN125" i="35"/>
  <c r="AP125" i="35"/>
  <c r="AR125" i="35"/>
  <c r="AT125" i="35"/>
  <c r="AV125" i="35"/>
  <c r="AX125" i="35"/>
  <c r="CU125" i="35"/>
  <c r="CW125" i="35"/>
  <c r="CY125" i="35"/>
  <c r="DA125" i="35"/>
  <c r="DC125" i="35"/>
  <c r="DE125" i="35"/>
  <c r="DG125" i="35"/>
  <c r="DI125" i="35"/>
  <c r="DK125" i="35"/>
  <c r="DM125" i="35"/>
  <c r="DO125" i="35"/>
  <c r="DQ125" i="35"/>
  <c r="DS125" i="35"/>
  <c r="DU125" i="35"/>
  <c r="DW125" i="35"/>
  <c r="DY125" i="35"/>
  <c r="J121" i="35"/>
  <c r="L121" i="35"/>
  <c r="N121" i="35"/>
  <c r="P121" i="35"/>
  <c r="R121" i="35"/>
  <c r="T121" i="35"/>
  <c r="V121" i="35"/>
  <c r="X121" i="35"/>
  <c r="Z121" i="35"/>
  <c r="AB121" i="35"/>
  <c r="AD121" i="35"/>
  <c r="AF121" i="35"/>
  <c r="AH121" i="35"/>
  <c r="AJ121" i="35"/>
  <c r="AL121" i="35"/>
  <c r="AN121" i="35"/>
  <c r="AP121" i="35"/>
  <c r="AR121" i="35"/>
  <c r="AT121" i="35"/>
  <c r="CQ121" i="35"/>
  <c r="CS121" i="35"/>
  <c r="CU121" i="35"/>
  <c r="CW121" i="35"/>
  <c r="CY121" i="35"/>
  <c r="DA121" i="35"/>
  <c r="DC121" i="35"/>
  <c r="DE121" i="35"/>
  <c r="DG121" i="35"/>
  <c r="DI121" i="35"/>
  <c r="DK121" i="35"/>
  <c r="DM121" i="35"/>
  <c r="DO121" i="35"/>
  <c r="DQ121" i="35"/>
  <c r="DS121" i="35"/>
  <c r="DU121" i="35"/>
  <c r="DW121" i="35"/>
  <c r="DY121" i="35"/>
  <c r="J118" i="35"/>
  <c r="L118" i="35"/>
  <c r="N118" i="35"/>
  <c r="P118" i="35"/>
  <c r="R118" i="35"/>
  <c r="T118" i="35"/>
  <c r="V118" i="35"/>
  <c r="X118" i="35"/>
  <c r="Z118" i="35"/>
  <c r="AB118" i="35"/>
  <c r="AD118" i="35"/>
  <c r="AF118" i="35"/>
  <c r="AH118" i="35"/>
  <c r="AJ118" i="35"/>
  <c r="AL118" i="35"/>
  <c r="AN118" i="35"/>
  <c r="AP118" i="35"/>
  <c r="CO118" i="35"/>
  <c r="CQ118" i="35"/>
  <c r="CS118" i="35"/>
  <c r="CU118" i="35"/>
  <c r="CW118" i="35"/>
  <c r="CY118" i="35"/>
  <c r="DA118" i="35"/>
  <c r="DC118" i="35"/>
  <c r="DE118" i="35"/>
  <c r="DG118" i="35"/>
  <c r="DI118" i="35"/>
  <c r="DK118" i="35"/>
  <c r="DM118" i="35"/>
  <c r="DO118" i="35"/>
  <c r="DQ118" i="35"/>
  <c r="DS118" i="35"/>
  <c r="DU118" i="35"/>
  <c r="DW118" i="35"/>
  <c r="DY118" i="35"/>
  <c r="J117" i="35"/>
  <c r="L117" i="35"/>
  <c r="N117" i="35"/>
  <c r="P117" i="35"/>
  <c r="R117" i="35"/>
  <c r="T117" i="35"/>
  <c r="V117" i="35"/>
  <c r="X117" i="35"/>
  <c r="Z117" i="35"/>
  <c r="AB117" i="35"/>
  <c r="AD117" i="35"/>
  <c r="AF117" i="35"/>
  <c r="AH117" i="35"/>
  <c r="AJ117" i="35"/>
  <c r="AL117" i="35"/>
  <c r="AN117" i="35"/>
  <c r="AP117" i="35"/>
  <c r="CN117" i="35"/>
  <c r="CP117" i="35"/>
  <c r="CR117" i="35"/>
  <c r="CT117" i="35"/>
  <c r="CV117" i="35"/>
  <c r="CX117" i="35"/>
  <c r="CZ117" i="35"/>
  <c r="DB117" i="35"/>
  <c r="DD117" i="35"/>
  <c r="DF117" i="35"/>
  <c r="DH117" i="35"/>
  <c r="DJ117" i="35"/>
  <c r="DL117" i="35"/>
  <c r="DN117" i="35"/>
  <c r="DP117" i="35"/>
  <c r="DR117" i="35"/>
  <c r="DT117" i="35"/>
  <c r="DV117" i="35"/>
  <c r="DX117" i="35"/>
  <c r="J116" i="35"/>
  <c r="L116" i="35"/>
  <c r="N116" i="35"/>
  <c r="P116" i="35"/>
  <c r="R116" i="35"/>
  <c r="T116" i="35"/>
  <c r="V116" i="35"/>
  <c r="X116" i="35"/>
  <c r="Z116" i="35"/>
  <c r="AB116" i="35"/>
  <c r="AD116" i="35"/>
  <c r="AF116" i="35"/>
  <c r="AH116" i="35"/>
  <c r="AJ116" i="35"/>
  <c r="AL116" i="35"/>
  <c r="AN116" i="35"/>
  <c r="CL116" i="35"/>
  <c r="CN116" i="35"/>
  <c r="CP116" i="35"/>
  <c r="CR116" i="35"/>
  <c r="CT116" i="35"/>
  <c r="CV116" i="35"/>
  <c r="CX116" i="35"/>
  <c r="CZ116" i="35"/>
  <c r="DB116" i="35"/>
  <c r="DD116" i="35"/>
  <c r="DF116" i="35"/>
  <c r="DH116" i="35"/>
  <c r="DJ116" i="35"/>
  <c r="DL116" i="35"/>
  <c r="DN116" i="35"/>
  <c r="DP116" i="35"/>
  <c r="DR116" i="35"/>
  <c r="DT116" i="35"/>
  <c r="DV116" i="35"/>
  <c r="DX116" i="35"/>
  <c r="J114" i="35"/>
  <c r="L114" i="35"/>
  <c r="N114" i="35"/>
  <c r="P114" i="35"/>
  <c r="R114" i="35"/>
  <c r="T114" i="35"/>
  <c r="V114" i="35"/>
  <c r="X114" i="35"/>
  <c r="Z114" i="35"/>
  <c r="AB114" i="35"/>
  <c r="AD114" i="35"/>
  <c r="AF114" i="35"/>
  <c r="AH114" i="35"/>
  <c r="AJ114" i="35"/>
  <c r="AL114" i="35"/>
  <c r="CK114" i="35"/>
  <c r="CM114" i="35"/>
  <c r="CO114" i="35"/>
  <c r="CQ114" i="35"/>
  <c r="CS114" i="35"/>
  <c r="CU114" i="35"/>
  <c r="CW114" i="35"/>
  <c r="CY114" i="35"/>
  <c r="DA114" i="35"/>
  <c r="DC114" i="35"/>
  <c r="DE114" i="35"/>
  <c r="DG114" i="35"/>
  <c r="DI114" i="35"/>
  <c r="DK114" i="35"/>
  <c r="DM114" i="35"/>
  <c r="DO114" i="35"/>
  <c r="DQ114" i="35"/>
  <c r="DS114" i="35"/>
  <c r="DU114" i="35"/>
  <c r="DW114" i="35"/>
  <c r="DY114" i="35"/>
  <c r="J101" i="35"/>
  <c r="K101" i="35"/>
  <c r="O101" i="35"/>
  <c r="R101" i="35"/>
  <c r="T101" i="35"/>
  <c r="V101" i="35"/>
  <c r="X101" i="35"/>
  <c r="Z101" i="35"/>
  <c r="BX101" i="35"/>
  <c r="BZ101" i="35"/>
  <c r="CB101" i="35"/>
  <c r="CD101" i="35"/>
  <c r="CF101" i="35"/>
  <c r="CH101" i="35"/>
  <c r="CJ101" i="35"/>
  <c r="CL101" i="35"/>
  <c r="CN101" i="35"/>
  <c r="CP101" i="35"/>
  <c r="CR101" i="35"/>
  <c r="CT101" i="35"/>
  <c r="CV101" i="35"/>
  <c r="CX101" i="35"/>
  <c r="CZ101" i="35"/>
  <c r="DB101" i="35"/>
  <c r="DD101" i="35"/>
  <c r="DF101" i="35"/>
  <c r="DH101" i="35"/>
  <c r="DJ101" i="35"/>
  <c r="DL101" i="35"/>
  <c r="DN101" i="35"/>
  <c r="DP101" i="35"/>
  <c r="DR101" i="35"/>
  <c r="DT101" i="35"/>
  <c r="DV101" i="35"/>
  <c r="DX101" i="35"/>
  <c r="M101" i="35"/>
  <c r="S101" i="35"/>
  <c r="W101" i="35"/>
  <c r="BW101" i="35"/>
  <c r="CA101" i="35"/>
  <c r="CE101" i="35"/>
  <c r="CI101" i="35"/>
  <c r="CM101" i="35"/>
  <c r="CQ101" i="35"/>
  <c r="CU101" i="35"/>
  <c r="CY101" i="35"/>
  <c r="DC101" i="35"/>
  <c r="DG101" i="35"/>
  <c r="DK101" i="35"/>
  <c r="DO101" i="35"/>
  <c r="DS101" i="35"/>
  <c r="DW101" i="35"/>
  <c r="M113" i="35"/>
  <c r="DY89" i="35"/>
  <c r="DW89" i="35"/>
  <c r="DU89" i="35"/>
  <c r="DS89" i="35"/>
  <c r="DQ89" i="35"/>
  <c r="DO89" i="35"/>
  <c r="DM89" i="35"/>
  <c r="DK89" i="35"/>
  <c r="DI89" i="35"/>
  <c r="DG89" i="35"/>
  <c r="DE89" i="35"/>
  <c r="DC89" i="35"/>
  <c r="DA89" i="35"/>
  <c r="CY89" i="35"/>
  <c r="CW89" i="35"/>
  <c r="CU89" i="35"/>
  <c r="CS89" i="35"/>
  <c r="CQ89" i="35"/>
  <c r="CO89" i="35"/>
  <c r="CM89" i="35"/>
  <c r="CK89" i="35"/>
  <c r="CI89" i="35"/>
  <c r="CG89" i="35"/>
  <c r="CE89" i="35"/>
  <c r="CC89" i="35"/>
  <c r="CA89" i="35"/>
  <c r="BY89" i="35"/>
  <c r="BW89" i="35"/>
  <c r="BU89" i="35"/>
  <c r="BS89" i="35"/>
  <c r="BQ89" i="35"/>
  <c r="BO89" i="35"/>
  <c r="BM89" i="35"/>
  <c r="BK89" i="35"/>
  <c r="M89" i="35"/>
  <c r="K89" i="35"/>
  <c r="DY87" i="35"/>
  <c r="DW87" i="35"/>
  <c r="DU87" i="35"/>
  <c r="DS87" i="35"/>
  <c r="DQ87" i="35"/>
  <c r="DO87" i="35"/>
  <c r="DM87" i="35"/>
  <c r="DK87" i="35"/>
  <c r="DI87" i="35"/>
  <c r="DG87" i="35"/>
  <c r="DE87" i="35"/>
  <c r="DC87" i="35"/>
  <c r="DA87" i="35"/>
  <c r="CY87" i="35"/>
  <c r="CW87" i="35"/>
  <c r="CU87" i="35"/>
  <c r="CS87" i="35"/>
  <c r="CQ87" i="35"/>
  <c r="CO87" i="35"/>
  <c r="CM87" i="35"/>
  <c r="CK87" i="35"/>
  <c r="CI87" i="35"/>
  <c r="CG87" i="35"/>
  <c r="CE87" i="35"/>
  <c r="CC87" i="35"/>
  <c r="CA87" i="35"/>
  <c r="BY87" i="35"/>
  <c r="BW87" i="35"/>
  <c r="BU87" i="35"/>
  <c r="BS87" i="35"/>
  <c r="BQ87" i="35"/>
  <c r="BO87" i="35"/>
  <c r="BM87" i="35"/>
  <c r="BK87" i="35"/>
  <c r="BI87" i="35"/>
  <c r="K87" i="35"/>
  <c r="DX140" i="35"/>
  <c r="DV140" i="35"/>
  <c r="DT140" i="35"/>
  <c r="DR140" i="35"/>
  <c r="DP140" i="35"/>
  <c r="DN140" i="35"/>
  <c r="DL140" i="35"/>
  <c r="DJ140" i="35"/>
  <c r="BL140" i="35"/>
  <c r="BJ140" i="35"/>
  <c r="BH140" i="35"/>
  <c r="BF140" i="35"/>
  <c r="BD140" i="35"/>
  <c r="BB140" i="35"/>
  <c r="AZ140" i="35"/>
  <c r="AX140" i="35"/>
  <c r="AV140" i="35"/>
  <c r="AT140" i="35"/>
  <c r="AR140" i="35"/>
  <c r="AP140" i="35"/>
  <c r="AN140" i="35"/>
  <c r="AL140" i="35"/>
  <c r="AJ140" i="35"/>
  <c r="AH140" i="35"/>
  <c r="AF140" i="35"/>
  <c r="AD140" i="35"/>
  <c r="AB140" i="35"/>
  <c r="Z140" i="35"/>
  <c r="X140" i="35"/>
  <c r="V140" i="35"/>
  <c r="T140" i="35"/>
  <c r="R140" i="35"/>
  <c r="P140" i="35"/>
  <c r="N140" i="35"/>
  <c r="L140" i="35"/>
  <c r="DY138" i="35"/>
  <c r="DW138" i="35"/>
  <c r="DU138" i="35"/>
  <c r="DS138" i="35"/>
  <c r="DQ138" i="35"/>
  <c r="DO138" i="35"/>
  <c r="DM138" i="35"/>
  <c r="DK138" i="35"/>
  <c r="DI138" i="35"/>
  <c r="BJ138" i="35"/>
  <c r="BH138" i="35"/>
  <c r="BF138" i="35"/>
  <c r="BD138" i="35"/>
  <c r="BB138" i="35"/>
  <c r="AZ138" i="35"/>
  <c r="AX138" i="35"/>
  <c r="AV138" i="35"/>
  <c r="AT138" i="35"/>
  <c r="AR138" i="35"/>
  <c r="AP138" i="35"/>
  <c r="AN138" i="35"/>
  <c r="AL138" i="35"/>
  <c r="AJ138" i="35"/>
  <c r="AH138" i="35"/>
  <c r="AF138" i="35"/>
  <c r="AD138" i="35"/>
  <c r="AB138" i="35"/>
  <c r="Z138" i="35"/>
  <c r="X138" i="35"/>
  <c r="V138" i="35"/>
  <c r="T138" i="35"/>
  <c r="R138" i="35"/>
  <c r="P138" i="35"/>
  <c r="N138" i="35"/>
  <c r="L138" i="35"/>
  <c r="DX137" i="35"/>
  <c r="DV137" i="35"/>
  <c r="DT137" i="35"/>
  <c r="DR137" i="35"/>
  <c r="DP137" i="35"/>
  <c r="DN137" i="35"/>
  <c r="DL137" i="35"/>
  <c r="DJ137" i="35"/>
  <c r="DH137" i="35"/>
  <c r="BJ137" i="35"/>
  <c r="BH137" i="35"/>
  <c r="BF137" i="35"/>
  <c r="BD137" i="35"/>
  <c r="BB137" i="35"/>
  <c r="AZ137" i="35"/>
  <c r="AX137" i="35"/>
  <c r="AV137" i="35"/>
  <c r="AT137" i="35"/>
  <c r="AR137" i="35"/>
  <c r="AP137" i="35"/>
  <c r="AN137" i="35"/>
  <c r="AL137" i="35"/>
  <c r="AJ137" i="35"/>
  <c r="AH137" i="35"/>
  <c r="AF137" i="35"/>
  <c r="AD137" i="35"/>
  <c r="AB137" i="35"/>
  <c r="Z137" i="35"/>
  <c r="X137" i="35"/>
  <c r="V137" i="35"/>
  <c r="T137" i="35"/>
  <c r="R137" i="35"/>
  <c r="P137" i="35"/>
  <c r="N137" i="35"/>
  <c r="L137" i="35"/>
  <c r="DW120" i="35"/>
  <c r="DS120" i="35"/>
  <c r="DO120" i="35"/>
  <c r="DK120" i="35"/>
  <c r="DG120" i="35"/>
  <c r="DC120" i="35"/>
  <c r="CY120" i="35"/>
  <c r="CU120" i="35"/>
  <c r="CQ120" i="35"/>
  <c r="AQ120" i="35"/>
  <c r="AM120" i="35"/>
  <c r="AI120" i="35"/>
  <c r="AE120" i="35"/>
  <c r="AA120" i="35"/>
  <c r="W120" i="35"/>
  <c r="S120" i="35"/>
  <c r="O120" i="35"/>
  <c r="K120" i="35"/>
  <c r="DW113" i="35"/>
  <c r="DS113" i="35"/>
  <c r="DO113" i="35"/>
  <c r="DK113" i="35"/>
  <c r="DG113" i="35"/>
  <c r="DC113" i="35"/>
  <c r="CY113" i="35"/>
  <c r="CU113" i="35"/>
  <c r="CQ113" i="35"/>
  <c r="CM113" i="35"/>
  <c r="CI113" i="35"/>
  <c r="AI113" i="35"/>
  <c r="AE113" i="35"/>
  <c r="AA113" i="35"/>
  <c r="W113" i="35"/>
  <c r="S113" i="35"/>
  <c r="O113" i="35"/>
  <c r="K113" i="35"/>
  <c r="DV111" i="35"/>
  <c r="DR111" i="35"/>
  <c r="DN111" i="35"/>
  <c r="DJ111" i="35"/>
  <c r="DF111" i="35"/>
  <c r="CZ111" i="35"/>
  <c r="CR111" i="35"/>
  <c r="CJ111" i="35"/>
  <c r="AC111" i="35"/>
  <c r="U111" i="35"/>
  <c r="M111" i="35"/>
  <c r="DX104" i="35"/>
  <c r="DP104" i="35"/>
  <c r="DH104" i="35"/>
  <c r="CZ104" i="35"/>
  <c r="CR104" i="35"/>
  <c r="CJ104" i="35"/>
  <c r="CB104" i="35"/>
  <c r="Q104" i="35"/>
  <c r="DW103" i="35"/>
  <c r="DO103" i="35"/>
  <c r="DG103" i="35"/>
  <c r="CY103" i="35"/>
  <c r="CQ103" i="35"/>
  <c r="CI103" i="35"/>
  <c r="CA103" i="35"/>
  <c r="Q103" i="35"/>
  <c r="J110" i="35"/>
  <c r="L110" i="35"/>
  <c r="N110" i="35"/>
  <c r="P110" i="35"/>
  <c r="R110" i="35"/>
  <c r="T110" i="35"/>
  <c r="V110" i="35"/>
  <c r="X110" i="35"/>
  <c r="Z110" i="35"/>
  <c r="AB110" i="35"/>
  <c r="AD110" i="35"/>
  <c r="AF110" i="35"/>
  <c r="AH110" i="35"/>
  <c r="CF110" i="35"/>
  <c r="CH110" i="35"/>
  <c r="CJ110" i="35"/>
  <c r="CL110" i="35"/>
  <c r="CN110" i="35"/>
  <c r="CP110" i="35"/>
  <c r="CR110" i="35"/>
  <c r="CT110" i="35"/>
  <c r="CV110" i="35"/>
  <c r="CX110" i="35"/>
  <c r="CZ110" i="35"/>
  <c r="DB110" i="35"/>
  <c r="DD110" i="35"/>
  <c r="DF110" i="35"/>
  <c r="DH110" i="35"/>
  <c r="DJ110" i="35"/>
  <c r="DL110" i="35"/>
  <c r="DN110" i="35"/>
  <c r="DP110" i="35"/>
  <c r="DR110" i="35"/>
  <c r="DT110" i="35"/>
  <c r="DV110" i="35"/>
  <c r="DX110" i="35"/>
  <c r="K108" i="35"/>
  <c r="M108" i="35"/>
  <c r="U108" i="35"/>
  <c r="AC108" i="35"/>
  <c r="CD108" i="35"/>
  <c r="CH108" i="35"/>
  <c r="CL108" i="35"/>
  <c r="CP108" i="35"/>
  <c r="CT108" i="35"/>
  <c r="CX108" i="35"/>
  <c r="DB108" i="35"/>
  <c r="DF108" i="35"/>
  <c r="DJ108" i="35"/>
  <c r="DN108" i="35"/>
  <c r="DQ108" i="35"/>
  <c r="DS108" i="35"/>
  <c r="DU108" i="35"/>
  <c r="DW108" i="35"/>
  <c r="DY108" i="35"/>
  <c r="J106" i="35"/>
  <c r="K106" i="35"/>
  <c r="O106" i="35"/>
  <c r="S106" i="35"/>
  <c r="W106" i="35"/>
  <c r="AA106" i="35"/>
  <c r="AE106" i="35"/>
  <c r="CE106" i="35"/>
  <c r="CI106" i="35"/>
  <c r="CM106" i="35"/>
  <c r="CQ106" i="35"/>
  <c r="CU106" i="35"/>
  <c r="CY106" i="35"/>
  <c r="DC106" i="35"/>
  <c r="DG106" i="35"/>
  <c r="DK106" i="35"/>
  <c r="DO106" i="35"/>
  <c r="DS106" i="35"/>
  <c r="DW106" i="35"/>
  <c r="J102" i="35"/>
  <c r="K102" i="35"/>
  <c r="O102" i="35"/>
  <c r="R102" i="35"/>
  <c r="T102" i="35"/>
  <c r="V102" i="35"/>
  <c r="X102" i="35"/>
  <c r="Z102" i="35"/>
  <c r="BX102" i="35"/>
  <c r="BZ102" i="35"/>
  <c r="CB102" i="35"/>
  <c r="CD102" i="35"/>
  <c r="CF102" i="35"/>
  <c r="CH102" i="35"/>
  <c r="CJ102" i="35"/>
  <c r="CL102" i="35"/>
  <c r="CN102" i="35"/>
  <c r="CP102" i="35"/>
  <c r="CR102" i="35"/>
  <c r="CT102" i="35"/>
  <c r="CV102" i="35"/>
  <c r="CX102" i="35"/>
  <c r="CZ102" i="35"/>
  <c r="DB102" i="35"/>
  <c r="DD102" i="35"/>
  <c r="DF102" i="35"/>
  <c r="DH102" i="35"/>
  <c r="DJ102" i="35"/>
  <c r="DL102" i="35"/>
  <c r="DN102" i="35"/>
  <c r="DP102" i="35"/>
  <c r="DR102" i="35"/>
  <c r="DT102" i="35"/>
  <c r="DV102" i="35"/>
  <c r="DX102" i="35"/>
  <c r="J99" i="35"/>
  <c r="K99" i="35"/>
  <c r="O99" i="35"/>
  <c r="Q99" i="35"/>
  <c r="S99" i="35"/>
  <c r="U99" i="35"/>
  <c r="W99" i="35"/>
  <c r="BU99" i="35"/>
  <c r="BW99" i="35"/>
  <c r="BY99" i="35"/>
  <c r="CA99" i="35"/>
  <c r="CC99" i="35"/>
  <c r="CE99" i="35"/>
  <c r="CG99" i="35"/>
  <c r="CI99" i="35"/>
  <c r="CK99" i="35"/>
  <c r="CM99" i="35"/>
  <c r="CO99" i="35"/>
  <c r="CQ99" i="35"/>
  <c r="CS99" i="35"/>
  <c r="CU99" i="35"/>
  <c r="CW99" i="35"/>
  <c r="CY99" i="35"/>
  <c r="DA99" i="35"/>
  <c r="DC99" i="35"/>
  <c r="DE99" i="35"/>
  <c r="DG99" i="35"/>
  <c r="DI99" i="35"/>
  <c r="DK99" i="35"/>
  <c r="DM99" i="35"/>
  <c r="DO99" i="35"/>
  <c r="DQ99" i="35"/>
  <c r="DS99" i="35"/>
  <c r="DU99" i="35"/>
  <c r="DW99" i="35"/>
  <c r="DY99" i="35"/>
  <c r="J97" i="35"/>
  <c r="K97" i="35"/>
  <c r="O97" i="35"/>
  <c r="Q97" i="35"/>
  <c r="S97" i="35"/>
  <c r="U97" i="35"/>
  <c r="BS97" i="35"/>
  <c r="BU97" i="35"/>
  <c r="BW97" i="35"/>
  <c r="BY97" i="35"/>
  <c r="CA97" i="35"/>
  <c r="CC97" i="35"/>
  <c r="CE97" i="35"/>
  <c r="CG97" i="35"/>
  <c r="CI97" i="35"/>
  <c r="CK97" i="35"/>
  <c r="CM97" i="35"/>
  <c r="CO97" i="35"/>
  <c r="CQ97" i="35"/>
  <c r="CS97" i="35"/>
  <c r="CU97" i="35"/>
  <c r="CW97" i="35"/>
  <c r="CY97" i="35"/>
  <c r="DA97" i="35"/>
  <c r="DC97" i="35"/>
  <c r="DE97" i="35"/>
  <c r="DG97" i="35"/>
  <c r="DI97" i="35"/>
  <c r="DK97" i="35"/>
  <c r="DM97" i="35"/>
  <c r="DO97" i="35"/>
  <c r="DQ97" i="35"/>
  <c r="DS97" i="35"/>
  <c r="DU97" i="35"/>
  <c r="DW97" i="35"/>
  <c r="DY97" i="35"/>
  <c r="J96" i="35"/>
  <c r="K96" i="35"/>
  <c r="N96" i="35"/>
  <c r="P96" i="35"/>
  <c r="R96" i="35"/>
  <c r="T96" i="35"/>
  <c r="BR96" i="35"/>
  <c r="BT96" i="35"/>
  <c r="BV96" i="35"/>
  <c r="BX96" i="35"/>
  <c r="BZ96" i="35"/>
  <c r="CB96" i="35"/>
  <c r="CD96" i="35"/>
  <c r="CF96" i="35"/>
  <c r="CH96" i="35"/>
  <c r="CJ96" i="35"/>
  <c r="CL96" i="35"/>
  <c r="CN96" i="35"/>
  <c r="CP96" i="35"/>
  <c r="CR96" i="35"/>
  <c r="CT96" i="35"/>
  <c r="CV96" i="35"/>
  <c r="CX96" i="35"/>
  <c r="CZ96" i="35"/>
  <c r="DB96" i="35"/>
  <c r="DD96" i="35"/>
  <c r="DF96" i="35"/>
  <c r="DH96" i="35"/>
  <c r="DJ96" i="35"/>
  <c r="DL96" i="35"/>
  <c r="DN96" i="35"/>
  <c r="DP96" i="35"/>
  <c r="DR96" i="35"/>
  <c r="DT96" i="35"/>
  <c r="DV96" i="35"/>
  <c r="DX96" i="35"/>
  <c r="J95" i="35"/>
  <c r="K95" i="35"/>
  <c r="N95" i="35"/>
  <c r="P95" i="35"/>
  <c r="R95" i="35"/>
  <c r="T95" i="35"/>
  <c r="BR95" i="35"/>
  <c r="BT95" i="35"/>
  <c r="BV95" i="35"/>
  <c r="BX95" i="35"/>
  <c r="BZ95" i="35"/>
  <c r="CB95" i="35"/>
  <c r="CD95" i="35"/>
  <c r="CF95" i="35"/>
  <c r="CH95" i="35"/>
  <c r="CJ95" i="35"/>
  <c r="CL95" i="35"/>
  <c r="CN95" i="35"/>
  <c r="CP95" i="35"/>
  <c r="CR95" i="35"/>
  <c r="CT95" i="35"/>
  <c r="CV95" i="35"/>
  <c r="CX95" i="35"/>
  <c r="CZ95" i="35"/>
  <c r="DB95" i="35"/>
  <c r="DD95" i="35"/>
  <c r="DF95" i="35"/>
  <c r="DH95" i="35"/>
  <c r="DJ95" i="35"/>
  <c r="DL95" i="35"/>
  <c r="DN95" i="35"/>
  <c r="DP95" i="35"/>
  <c r="DR95" i="35"/>
  <c r="DT95" i="35"/>
  <c r="DV95" i="35"/>
  <c r="DX95" i="35"/>
  <c r="DX94" i="35"/>
  <c r="DV94" i="35"/>
  <c r="DT94" i="35"/>
  <c r="DR94" i="35"/>
  <c r="DP94" i="35"/>
  <c r="DN94" i="35"/>
  <c r="DL94" i="35"/>
  <c r="DJ94" i="35"/>
  <c r="DH94" i="35"/>
  <c r="DF94" i="35"/>
  <c r="DD94" i="35"/>
  <c r="DB94" i="35"/>
  <c r="CZ94" i="35"/>
  <c r="CX94" i="35"/>
  <c r="CV94" i="35"/>
  <c r="CT94" i="35"/>
  <c r="CR94" i="35"/>
  <c r="CP94" i="35"/>
  <c r="CN94" i="35"/>
  <c r="CL94" i="35"/>
  <c r="CJ94" i="35"/>
  <c r="CH94" i="35"/>
  <c r="CF94" i="35"/>
  <c r="CD94" i="35"/>
  <c r="CB94" i="35"/>
  <c r="BZ94" i="35"/>
  <c r="BX94" i="35"/>
  <c r="BV94" i="35"/>
  <c r="BT94" i="35"/>
  <c r="BR94" i="35"/>
  <c r="BP94" i="35"/>
  <c r="R94" i="35"/>
  <c r="P94" i="35"/>
  <c r="N94" i="35"/>
  <c r="K94" i="35"/>
  <c r="DY92" i="35"/>
  <c r="DW92" i="35"/>
  <c r="DU92" i="35"/>
  <c r="DS92" i="35"/>
  <c r="DQ92" i="35"/>
  <c r="DO92" i="35"/>
  <c r="DM92" i="35"/>
  <c r="DK92" i="35"/>
  <c r="DI92" i="35"/>
  <c r="DG92" i="35"/>
  <c r="DE92" i="35"/>
  <c r="DC92" i="35"/>
  <c r="DA92" i="35"/>
  <c r="CY92" i="35"/>
  <c r="CW92" i="35"/>
  <c r="CU92" i="35"/>
  <c r="CS92" i="35"/>
  <c r="CQ92" i="35"/>
  <c r="CO92" i="35"/>
  <c r="CM92" i="35"/>
  <c r="CK92" i="35"/>
  <c r="CI92" i="35"/>
  <c r="CG92" i="35"/>
  <c r="CE92" i="35"/>
  <c r="CC92" i="35"/>
  <c r="CA92" i="35"/>
  <c r="BY92" i="35"/>
  <c r="BW92" i="35"/>
  <c r="BU92" i="35"/>
  <c r="BS92" i="35"/>
  <c r="BQ92" i="35"/>
  <c r="BO92" i="35"/>
  <c r="Q92" i="35"/>
  <c r="O92" i="35"/>
  <c r="M92" i="35"/>
  <c r="K92" i="35"/>
  <c r="DX90" i="35"/>
  <c r="DV90" i="35"/>
  <c r="DT90" i="35"/>
  <c r="DR90" i="35"/>
  <c r="DP90" i="35"/>
  <c r="DN90" i="35"/>
  <c r="DL90" i="35"/>
  <c r="DJ90" i="35"/>
  <c r="DH90" i="35"/>
  <c r="DF90" i="35"/>
  <c r="DD90" i="35"/>
  <c r="DB90" i="35"/>
  <c r="CZ90" i="35"/>
  <c r="CX90" i="35"/>
  <c r="CV90" i="35"/>
  <c r="CT90" i="35"/>
  <c r="CR90" i="35"/>
  <c r="CP90" i="35"/>
  <c r="CN90" i="35"/>
  <c r="CL90" i="35"/>
  <c r="CJ90" i="35"/>
  <c r="CH90" i="35"/>
  <c r="CF90" i="35"/>
  <c r="CD90" i="35"/>
  <c r="CB90" i="35"/>
  <c r="BZ90" i="35"/>
  <c r="BX90" i="35"/>
  <c r="BV90" i="35"/>
  <c r="BT90" i="35"/>
  <c r="BR90" i="35"/>
  <c r="BP90" i="35"/>
  <c r="BN90" i="35"/>
  <c r="BL90" i="35"/>
  <c r="N90" i="35"/>
  <c r="L90" i="35"/>
  <c r="CB156" i="35"/>
  <c r="BZ156" i="35"/>
  <c r="BX156" i="35"/>
  <c r="BV156" i="35"/>
  <c r="BT156" i="35"/>
  <c r="BR156" i="35"/>
  <c r="BP156" i="35"/>
  <c r="BN156" i="35"/>
  <c r="BL156" i="35"/>
  <c r="BJ156" i="35"/>
  <c r="BH156" i="35"/>
  <c r="BF156" i="35"/>
  <c r="BD156" i="35"/>
  <c r="BB156" i="35"/>
  <c r="AZ156" i="35"/>
  <c r="AX156" i="35"/>
  <c r="AV156" i="35"/>
  <c r="AT156" i="35"/>
  <c r="AR156" i="35"/>
  <c r="AP156" i="35"/>
  <c r="AN156" i="35"/>
  <c r="AL156" i="35"/>
  <c r="AJ156" i="35"/>
  <c r="AH156" i="35"/>
  <c r="AE156" i="35"/>
  <c r="AA156" i="35"/>
  <c r="W156" i="35"/>
  <c r="S156" i="35"/>
  <c r="O156" i="35"/>
  <c r="CA155" i="35"/>
  <c r="BW155" i="35"/>
  <c r="BS155" i="35"/>
  <c r="BO155" i="35"/>
  <c r="BK155" i="35"/>
  <c r="BG155" i="35"/>
  <c r="BC155" i="35"/>
  <c r="AY155" i="35"/>
  <c r="AU155" i="35"/>
  <c r="AQ155" i="35"/>
  <c r="AM155" i="35"/>
  <c r="AI155" i="35"/>
  <c r="AE155" i="35"/>
  <c r="AA155" i="35"/>
  <c r="W155" i="35"/>
  <c r="S155" i="35"/>
  <c r="O155" i="35"/>
  <c r="CA154" i="35"/>
  <c r="BW154" i="35"/>
  <c r="BS154" i="35"/>
  <c r="BO154" i="35"/>
  <c r="BK154" i="35"/>
  <c r="BG154" i="35"/>
  <c r="BC154" i="35"/>
  <c r="AY154" i="35"/>
  <c r="AU154" i="35"/>
  <c r="AQ154" i="35"/>
  <c r="AM154" i="35"/>
  <c r="AI154" i="35"/>
  <c r="AE154" i="35"/>
  <c r="AA154" i="35"/>
  <c r="W154" i="35"/>
  <c r="S154" i="35"/>
  <c r="O154" i="35"/>
  <c r="J156" i="35"/>
  <c r="L156" i="35"/>
  <c r="N156" i="35"/>
  <c r="P156" i="35"/>
  <c r="R156" i="35"/>
  <c r="T156" i="35"/>
  <c r="V156" i="35"/>
  <c r="X156" i="35"/>
  <c r="Z156" i="35"/>
  <c r="AB156" i="35"/>
  <c r="AD156" i="35"/>
  <c r="AF156" i="35"/>
  <c r="J155" i="35"/>
  <c r="L155" i="35"/>
  <c r="N155" i="35"/>
  <c r="P155" i="35"/>
  <c r="R155" i="35"/>
  <c r="T155" i="35"/>
  <c r="V155" i="35"/>
  <c r="X155" i="35"/>
  <c r="Z155" i="35"/>
  <c r="AB155" i="35"/>
  <c r="AD155" i="35"/>
  <c r="AF155" i="35"/>
  <c r="AH155" i="35"/>
  <c r="AJ155" i="35"/>
  <c r="AL155" i="35"/>
  <c r="AN155" i="35"/>
  <c r="AP155" i="35"/>
  <c r="AR155" i="35"/>
  <c r="AT155" i="35"/>
  <c r="AV155" i="35"/>
  <c r="AX155" i="35"/>
  <c r="AZ155" i="35"/>
  <c r="BB155" i="35"/>
  <c r="BD155" i="35"/>
  <c r="BF155" i="35"/>
  <c r="BH155" i="35"/>
  <c r="BJ155" i="35"/>
  <c r="BL155" i="35"/>
  <c r="BN155" i="35"/>
  <c r="BP155" i="35"/>
  <c r="BR155" i="35"/>
  <c r="BT155" i="35"/>
  <c r="BV155" i="35"/>
  <c r="BX155" i="35"/>
  <c r="BZ155" i="35"/>
  <c r="CB155" i="35"/>
  <c r="J154" i="35"/>
  <c r="L154" i="35"/>
  <c r="N154" i="35"/>
  <c r="P154" i="35"/>
  <c r="R154" i="35"/>
  <c r="T154" i="35"/>
  <c r="V154" i="35"/>
  <c r="X154" i="35"/>
  <c r="Z154" i="35"/>
  <c r="AB154" i="35"/>
  <c r="AD154" i="35"/>
  <c r="AF154" i="35"/>
  <c r="AH154" i="35"/>
  <c r="AJ154" i="35"/>
  <c r="AL154" i="35"/>
  <c r="AN154" i="35"/>
  <c r="AP154" i="35"/>
  <c r="AR154" i="35"/>
  <c r="AT154" i="35"/>
  <c r="AV154" i="35"/>
  <c r="AX154" i="35"/>
  <c r="AZ154" i="35"/>
  <c r="BB154" i="35"/>
  <c r="BD154" i="35"/>
  <c r="BF154" i="35"/>
  <c r="BH154" i="35"/>
  <c r="BJ154" i="35"/>
  <c r="BL154" i="35"/>
  <c r="BN154" i="35"/>
  <c r="BP154" i="35"/>
  <c r="BR154" i="35"/>
  <c r="BT154" i="35"/>
  <c r="BV154" i="35"/>
  <c r="BX154" i="35"/>
  <c r="BZ154" i="35"/>
  <c r="DX154" i="35"/>
  <c r="J150" i="35"/>
  <c r="L150" i="35"/>
  <c r="N150" i="35"/>
  <c r="P150" i="35"/>
  <c r="R150" i="35"/>
  <c r="T150" i="35"/>
  <c r="V150" i="35"/>
  <c r="X150" i="35"/>
  <c r="Z150" i="35"/>
  <c r="AB150" i="35"/>
  <c r="AD150" i="35"/>
  <c r="AF150" i="35"/>
  <c r="AH150" i="35"/>
  <c r="AJ150" i="35"/>
  <c r="AL150" i="35"/>
  <c r="AN150" i="35"/>
  <c r="AP150" i="35"/>
  <c r="AR150" i="35"/>
  <c r="DV152" i="35"/>
  <c r="BX152" i="35"/>
  <c r="BV152" i="35"/>
  <c r="BT152" i="35"/>
  <c r="BR152" i="35"/>
  <c r="BP152" i="35"/>
  <c r="BN152" i="35"/>
  <c r="BL152" i="35"/>
  <c r="BJ152" i="35"/>
  <c r="BH152" i="35"/>
  <c r="BF152" i="35"/>
  <c r="BD152" i="35"/>
  <c r="BB152" i="35"/>
  <c r="AZ152" i="35"/>
  <c r="AX152" i="35"/>
  <c r="AV152" i="35"/>
  <c r="AT152" i="35"/>
  <c r="AR152" i="35"/>
  <c r="AP152" i="35"/>
  <c r="AN152" i="35"/>
  <c r="AL152" i="35"/>
  <c r="AJ152" i="35"/>
  <c r="AH152" i="35"/>
  <c r="AF152" i="35"/>
  <c r="AD152" i="35"/>
  <c r="AB152" i="35"/>
  <c r="Z152" i="35"/>
  <c r="X152" i="35"/>
  <c r="V152" i="35"/>
  <c r="T152" i="35"/>
  <c r="R152" i="35"/>
  <c r="P152" i="35"/>
  <c r="N152" i="35"/>
  <c r="L152" i="35"/>
  <c r="DX151" i="35"/>
  <c r="BX151" i="35"/>
  <c r="BV151" i="35"/>
  <c r="BT151" i="35"/>
  <c r="BR151" i="35"/>
  <c r="BP151" i="35"/>
  <c r="BN151" i="35"/>
  <c r="BL151" i="35"/>
  <c r="BJ151" i="35"/>
  <c r="BH151" i="35"/>
  <c r="BF151" i="35"/>
  <c r="BD151" i="35"/>
  <c r="BB151" i="35"/>
  <c r="AZ151" i="35"/>
  <c r="AX151" i="35"/>
  <c r="AV151" i="35"/>
  <c r="AT151" i="35"/>
  <c r="AR151" i="35"/>
  <c r="AP151" i="35"/>
  <c r="AN151" i="35"/>
  <c r="AL151" i="35"/>
  <c r="AJ151" i="35"/>
  <c r="AH151" i="35"/>
  <c r="AF151" i="35"/>
  <c r="AD151" i="35"/>
  <c r="AB151" i="35"/>
  <c r="Z151" i="35"/>
  <c r="X151" i="35"/>
  <c r="V151" i="35"/>
  <c r="T151" i="35"/>
  <c r="R151" i="35"/>
  <c r="P151" i="35"/>
  <c r="N151" i="35"/>
  <c r="L151" i="35"/>
  <c r="BV150" i="35"/>
  <c r="BT150" i="35"/>
  <c r="BR150" i="35"/>
  <c r="BP150" i="35"/>
  <c r="BN150" i="35"/>
  <c r="BL150" i="35"/>
  <c r="BJ150" i="35"/>
  <c r="BH150" i="35"/>
  <c r="BF150" i="35"/>
  <c r="BD150" i="35"/>
  <c r="BB150" i="35"/>
  <c r="AZ150" i="35"/>
  <c r="AX150" i="35"/>
  <c r="AV150" i="35"/>
  <c r="AT150" i="35"/>
  <c r="AQ150" i="35"/>
  <c r="AM150" i="35"/>
  <c r="AI150" i="35"/>
  <c r="AE150" i="35"/>
  <c r="AA150" i="35"/>
  <c r="W150" i="35"/>
  <c r="S150" i="35"/>
  <c r="O150" i="35"/>
  <c r="K150" i="35"/>
  <c r="DX147" i="35"/>
  <c r="DV147" i="35"/>
  <c r="DT147" i="35"/>
  <c r="DR147" i="35"/>
  <c r="BT147" i="35"/>
  <c r="BR147" i="35"/>
  <c r="BP147" i="35"/>
  <c r="BN147" i="35"/>
  <c r="BL147" i="35"/>
  <c r="BJ147" i="35"/>
  <c r="BH147" i="35"/>
  <c r="BF147" i="35"/>
  <c r="BD147" i="35"/>
  <c r="BB147" i="35"/>
  <c r="AZ147" i="35"/>
  <c r="AX147" i="35"/>
  <c r="AV147" i="35"/>
  <c r="AT147" i="35"/>
  <c r="AR147" i="35"/>
  <c r="AP147" i="35"/>
  <c r="AN147" i="35"/>
  <c r="AL147" i="35"/>
  <c r="AJ147" i="35"/>
  <c r="AH147" i="35"/>
  <c r="AF147" i="35"/>
  <c r="AD147" i="35"/>
  <c r="AB147" i="35"/>
  <c r="Z147" i="35"/>
  <c r="X147" i="35"/>
  <c r="V147" i="35"/>
  <c r="T147" i="35"/>
  <c r="R147" i="35"/>
  <c r="P147" i="35"/>
  <c r="N147" i="35"/>
  <c r="L147" i="35"/>
  <c r="DX145" i="35"/>
  <c r="DV145" i="35"/>
  <c r="DT145" i="35"/>
  <c r="DR145" i="35"/>
  <c r="DP145" i="35"/>
  <c r="BR145" i="35"/>
  <c r="BP145" i="35"/>
  <c r="BN145" i="35"/>
  <c r="BL145" i="35"/>
  <c r="BJ145" i="35"/>
  <c r="BH145" i="35"/>
  <c r="BF145" i="35"/>
  <c r="BD145" i="35"/>
  <c r="BB145" i="35"/>
  <c r="AZ145" i="35"/>
  <c r="AX145" i="35"/>
  <c r="AV145" i="35"/>
  <c r="AT145" i="35"/>
  <c r="AR145" i="35"/>
  <c r="AP145" i="35"/>
  <c r="AN145" i="35"/>
  <c r="AL145" i="35"/>
  <c r="AJ145" i="35"/>
  <c r="AH145" i="35"/>
  <c r="AF145" i="35"/>
  <c r="AD145" i="35"/>
  <c r="AB145" i="35"/>
  <c r="Z145" i="35"/>
  <c r="X145" i="35"/>
  <c r="V145" i="35"/>
  <c r="T145" i="35"/>
  <c r="R145" i="35"/>
  <c r="P145" i="35"/>
  <c r="N145" i="35"/>
  <c r="L145" i="35"/>
  <c r="BP143" i="35"/>
  <c r="BN143" i="35"/>
  <c r="BL143" i="35"/>
  <c r="BJ143" i="35"/>
  <c r="BH143" i="35"/>
  <c r="BF143" i="35"/>
  <c r="BD143" i="35"/>
  <c r="BB143" i="35"/>
  <c r="AZ143" i="35"/>
  <c r="AX143" i="35"/>
  <c r="AV143" i="35"/>
  <c r="AT143" i="35"/>
  <c r="AR143" i="35"/>
  <c r="AP143" i="35"/>
  <c r="AN143" i="35"/>
  <c r="AL143" i="35"/>
  <c r="AJ143" i="35"/>
  <c r="AH143" i="35"/>
  <c r="AF143" i="35"/>
  <c r="AD143" i="35"/>
  <c r="AB143" i="35"/>
  <c r="Z143" i="35"/>
  <c r="X143" i="35"/>
  <c r="V143" i="35"/>
  <c r="T143" i="35"/>
  <c r="R143" i="35"/>
  <c r="P143" i="35"/>
  <c r="N143" i="35"/>
  <c r="L143" i="35"/>
  <c r="AD142" i="35"/>
  <c r="AB142" i="35"/>
  <c r="Z142" i="35"/>
  <c r="X142" i="35"/>
  <c r="V142" i="35"/>
  <c r="T142" i="35"/>
  <c r="R142" i="35"/>
  <c r="P142" i="35"/>
  <c r="N142" i="35"/>
  <c r="L142" i="35"/>
  <c r="DY155" i="35"/>
  <c r="DY154" i="35"/>
  <c r="DY153" i="35"/>
  <c r="DW153" i="35"/>
  <c r="DY152" i="35"/>
  <c r="DW152" i="35"/>
  <c r="DY151" i="35"/>
  <c r="DW151" i="35"/>
  <c r="DU151" i="35"/>
  <c r="DY150" i="35"/>
  <c r="DW150" i="35"/>
  <c r="DU150" i="35"/>
  <c r="J107" i="35"/>
  <c r="L107" i="35"/>
  <c r="N107" i="35"/>
  <c r="P107" i="35"/>
  <c r="R107" i="35"/>
  <c r="T107" i="35"/>
  <c r="V107" i="35"/>
  <c r="X107" i="35"/>
  <c r="Z107" i="35"/>
  <c r="AB107" i="35"/>
  <c r="AD107" i="35"/>
  <c r="AF107" i="35"/>
  <c r="CD107" i="35"/>
  <c r="CF107" i="35"/>
  <c r="CH107" i="35"/>
  <c r="CJ107" i="35"/>
  <c r="CL107" i="35"/>
  <c r="CN107" i="35"/>
  <c r="CP107" i="35"/>
  <c r="CR107" i="35"/>
  <c r="CT107" i="35"/>
  <c r="CV107" i="35"/>
  <c r="CX107" i="35"/>
  <c r="CZ107" i="35"/>
  <c r="DB107" i="35"/>
  <c r="DD107" i="35"/>
  <c r="DF107" i="35"/>
  <c r="DH107" i="35"/>
  <c r="DJ107" i="35"/>
  <c r="DL107" i="35"/>
  <c r="DN107" i="35"/>
  <c r="DP107" i="35"/>
  <c r="DR107" i="35"/>
  <c r="DT107" i="35"/>
  <c r="DV107" i="35"/>
  <c r="DX107" i="35"/>
  <c r="DO108" i="35"/>
  <c r="DM108" i="35"/>
  <c r="DK108" i="35"/>
  <c r="DI108" i="35"/>
  <c r="DG108" i="35"/>
  <c r="DE108" i="35"/>
  <c r="DC108" i="35"/>
  <c r="DA108" i="35"/>
  <c r="CY108" i="35"/>
  <c r="CW108" i="35"/>
  <c r="CU108" i="35"/>
  <c r="CS108" i="35"/>
  <c r="CQ108" i="35"/>
  <c r="CO108" i="35"/>
  <c r="CM108" i="35"/>
  <c r="CK108" i="35"/>
  <c r="CI108" i="35"/>
  <c r="CG108" i="35"/>
  <c r="CE108" i="35"/>
  <c r="AE108" i="35"/>
  <c r="AA108" i="35"/>
  <c r="W108" i="35"/>
  <c r="S108" i="35"/>
  <c r="O108" i="35"/>
  <c r="J108" i="35"/>
  <c r="L108" i="35"/>
  <c r="N108" i="35"/>
  <c r="P108" i="35"/>
  <c r="R108" i="35"/>
  <c r="T108" i="35"/>
  <c r="V108" i="35"/>
  <c r="X108" i="35"/>
  <c r="Z108" i="35"/>
  <c r="AB108" i="35"/>
  <c r="AD108" i="35"/>
  <c r="AF108" i="35"/>
  <c r="DX106" i="35"/>
  <c r="DV106" i="35"/>
  <c r="DT106" i="35"/>
  <c r="DR106" i="35"/>
  <c r="DP106" i="35"/>
  <c r="DN106" i="35"/>
  <c r="DL106" i="35"/>
  <c r="DJ106" i="35"/>
  <c r="DH106" i="35"/>
  <c r="DF106" i="35"/>
  <c r="DD106" i="35"/>
  <c r="DB106" i="35"/>
  <c r="CZ106" i="35"/>
  <c r="CX106" i="35"/>
  <c r="CV106" i="35"/>
  <c r="CT106" i="35"/>
  <c r="CR106" i="35"/>
  <c r="CP106" i="35"/>
  <c r="CN106" i="35"/>
  <c r="CL106" i="35"/>
  <c r="CJ106" i="35"/>
  <c r="CH106" i="35"/>
  <c r="CF106" i="35"/>
  <c r="CD106" i="35"/>
  <c r="CB106" i="35"/>
  <c r="AD106" i="35"/>
  <c r="AB106" i="35"/>
  <c r="Z106" i="35"/>
  <c r="X106" i="35"/>
  <c r="V106" i="35"/>
  <c r="T106" i="35"/>
  <c r="R106" i="35"/>
  <c r="P106" i="35"/>
  <c r="N106" i="35"/>
  <c r="L106" i="35"/>
  <c r="CP105" i="35"/>
  <c r="CN105" i="35"/>
  <c r="CL105" i="35"/>
  <c r="CJ105" i="35"/>
  <c r="CH105" i="35"/>
  <c r="CF105" i="35"/>
  <c r="CD105" i="35"/>
  <c r="CB105" i="35"/>
  <c r="AD105" i="35"/>
  <c r="AB105" i="35"/>
  <c r="Z105" i="35"/>
  <c r="X105" i="35"/>
  <c r="V105" i="35"/>
  <c r="T105" i="35"/>
  <c r="R105" i="35"/>
  <c r="P105" i="35"/>
  <c r="N105" i="35"/>
  <c r="L105" i="35"/>
  <c r="AB104" i="35"/>
  <c r="Z104" i="35"/>
  <c r="X104" i="35"/>
  <c r="V104" i="35"/>
  <c r="T104" i="35"/>
  <c r="R104" i="35"/>
  <c r="P104" i="35"/>
  <c r="N104" i="35"/>
  <c r="L104" i="35"/>
  <c r="AB103" i="35"/>
  <c r="Z103" i="35"/>
  <c r="X103" i="35"/>
  <c r="V103" i="35"/>
  <c r="T103" i="35"/>
  <c r="R103" i="35"/>
  <c r="P103" i="35"/>
  <c r="N103" i="35"/>
  <c r="L103" i="35"/>
  <c r="P102" i="35"/>
  <c r="N102" i="35"/>
  <c r="L102" i="35"/>
  <c r="P101" i="35"/>
  <c r="N101" i="35"/>
  <c r="L101" i="35"/>
  <c r="N100" i="35"/>
  <c r="L100" i="35"/>
  <c r="N99" i="35"/>
  <c r="L99" i="35"/>
  <c r="N97" i="35"/>
  <c r="L97" i="35"/>
  <c r="L96" i="35"/>
  <c r="L95" i="35"/>
  <c r="L94" i="35"/>
  <c r="N91" i="35"/>
  <c r="L91" i="35"/>
  <c r="Q78" i="35"/>
  <c r="AG78" i="35"/>
  <c r="AQ78" i="35"/>
  <c r="AY78" i="35"/>
  <c r="BG78" i="35"/>
  <c r="BO78" i="35"/>
  <c r="BW78" i="35"/>
  <c r="J75" i="35"/>
  <c r="K75" i="35"/>
  <c r="O75" i="35"/>
  <c r="S75" i="35"/>
  <c r="W75" i="35"/>
  <c r="AA75" i="35"/>
  <c r="AE75" i="35"/>
  <c r="AI75" i="35"/>
  <c r="AM75" i="35"/>
  <c r="AQ75" i="35"/>
  <c r="AU75" i="35"/>
  <c r="AY75" i="35"/>
  <c r="BC75" i="35"/>
  <c r="BG75" i="35"/>
  <c r="BK75" i="35"/>
  <c r="BO75" i="35"/>
  <c r="BS75" i="35"/>
  <c r="J70" i="35"/>
  <c r="K70" i="35"/>
  <c r="O70" i="35"/>
  <c r="S70" i="35"/>
  <c r="W70" i="35"/>
  <c r="AA70" i="35"/>
  <c r="AE70" i="35"/>
  <c r="AI70" i="35"/>
  <c r="AM70" i="35"/>
  <c r="AQ70" i="35"/>
  <c r="AU70" i="35"/>
  <c r="AY70" i="35"/>
  <c r="BC70" i="35"/>
  <c r="BG70" i="35"/>
  <c r="BK70" i="35"/>
  <c r="BO70" i="35"/>
  <c r="M69" i="35"/>
  <c r="Q69" i="35"/>
  <c r="AG69" i="35"/>
  <c r="AW69" i="35"/>
  <c r="BM69" i="35"/>
  <c r="Q66" i="35"/>
  <c r="Y66" i="35"/>
  <c r="BE66" i="35"/>
  <c r="Q64" i="35"/>
  <c r="AG64" i="35"/>
  <c r="AW64" i="35"/>
  <c r="DS64" i="35"/>
  <c r="J63" i="35"/>
  <c r="L63" i="35"/>
  <c r="N63" i="35"/>
  <c r="P63" i="35"/>
  <c r="R63" i="35"/>
  <c r="T63" i="35"/>
  <c r="V63" i="35"/>
  <c r="X63" i="35"/>
  <c r="Z63" i="35"/>
  <c r="AB63" i="35"/>
  <c r="AD63" i="35"/>
  <c r="AF63" i="35"/>
  <c r="AH63" i="35"/>
  <c r="AJ63" i="35"/>
  <c r="AL63" i="35"/>
  <c r="AN63" i="35"/>
  <c r="AP63" i="35"/>
  <c r="AR63" i="35"/>
  <c r="AT63" i="35"/>
  <c r="AV63" i="35"/>
  <c r="AX63" i="35"/>
  <c r="AZ63" i="35"/>
  <c r="BB63" i="35"/>
  <c r="BD63" i="35"/>
  <c r="BF63" i="35"/>
  <c r="BH63" i="35"/>
  <c r="DQ63" i="35"/>
  <c r="DS63" i="35"/>
  <c r="DU63" i="35"/>
  <c r="DW63" i="35"/>
  <c r="DY63" i="35"/>
  <c r="Q62" i="35"/>
  <c r="AG62" i="35"/>
  <c r="AW62" i="35"/>
  <c r="DS62" i="35"/>
  <c r="K60" i="35"/>
  <c r="M60" i="35"/>
  <c r="U60" i="35"/>
  <c r="AC60" i="35"/>
  <c r="AK60" i="35"/>
  <c r="AS60" i="35"/>
  <c r="BA60" i="35"/>
  <c r="DO60" i="35"/>
  <c r="DW60" i="35"/>
  <c r="J50" i="35"/>
  <c r="K50" i="35"/>
  <c r="O50" i="35"/>
  <c r="S50" i="35"/>
  <c r="W50" i="35"/>
  <c r="AA50" i="35"/>
  <c r="AE50" i="35"/>
  <c r="AI50" i="35"/>
  <c r="AM50" i="35"/>
  <c r="AQ50" i="35"/>
  <c r="AU50" i="35"/>
  <c r="DG50" i="35"/>
  <c r="DK50" i="35"/>
  <c r="DO50" i="35"/>
  <c r="DS50" i="35"/>
  <c r="DW50" i="35"/>
  <c r="Y45" i="35"/>
  <c r="DO45" i="35"/>
  <c r="J42" i="35"/>
  <c r="M42" i="35"/>
  <c r="U42" i="35"/>
  <c r="AC42" i="35"/>
  <c r="AK42" i="35"/>
  <c r="DA42" i="35"/>
  <c r="DI42" i="35"/>
  <c r="DQ42" i="35"/>
  <c r="DY42" i="35"/>
  <c r="M31" i="35"/>
  <c r="U31" i="35"/>
  <c r="CK31" i="35"/>
  <c r="CO31" i="35"/>
  <c r="CS31" i="35"/>
  <c r="CW31" i="35"/>
  <c r="DA31" i="35"/>
  <c r="DE31" i="35"/>
  <c r="DI31" i="35"/>
  <c r="DM31" i="35"/>
  <c r="DQ31" i="35"/>
  <c r="DU31" i="35"/>
  <c r="DY31" i="35"/>
  <c r="Q23" i="35"/>
  <c r="CM23" i="35"/>
  <c r="DC23" i="35"/>
  <c r="DS23" i="35"/>
  <c r="K20" i="35"/>
  <c r="M20" i="35"/>
  <c r="CA20" i="35"/>
  <c r="CI20" i="35"/>
  <c r="CQ20" i="35"/>
  <c r="CY20" i="35"/>
  <c r="DG20" i="35"/>
  <c r="DO20" i="35"/>
  <c r="DW20" i="35"/>
  <c r="J84" i="35"/>
  <c r="M84" i="35"/>
  <c r="U84" i="35"/>
  <c r="AC84" i="35"/>
  <c r="AK84" i="35"/>
  <c r="J83" i="35"/>
  <c r="Q83" i="35"/>
  <c r="AG83" i="35"/>
  <c r="AW83" i="35"/>
  <c r="BM83" i="35"/>
  <c r="K74" i="35"/>
  <c r="M74" i="35"/>
  <c r="U74" i="35"/>
  <c r="AC74" i="35"/>
  <c r="AK74" i="35"/>
  <c r="AS74" i="35"/>
  <c r="BA74" i="35"/>
  <c r="BI74" i="35"/>
  <c r="BQ74" i="35"/>
  <c r="M72" i="35"/>
  <c r="U72" i="35"/>
  <c r="AC72" i="35"/>
  <c r="AK72" i="35"/>
  <c r="AS72" i="35"/>
  <c r="BA72" i="35"/>
  <c r="BI72" i="35"/>
  <c r="BQ72" i="35"/>
  <c r="M54" i="35"/>
  <c r="U54" i="35"/>
  <c r="AC54" i="35"/>
  <c r="AK54" i="35"/>
  <c r="AS54" i="35"/>
  <c r="DI54" i="35"/>
  <c r="DQ54" i="35"/>
  <c r="DY54" i="35"/>
  <c r="M52" i="35"/>
  <c r="U52" i="35"/>
  <c r="AC52" i="35"/>
  <c r="AK52" i="35"/>
  <c r="AS52" i="35"/>
  <c r="DI52" i="35"/>
  <c r="DQ52" i="35"/>
  <c r="DY52" i="35"/>
  <c r="Y48" i="35"/>
  <c r="AO48" i="35"/>
  <c r="M47" i="35"/>
  <c r="U47" i="35"/>
  <c r="AC47" i="35"/>
  <c r="AK47" i="35"/>
  <c r="DF47" i="35"/>
  <c r="DN47" i="35"/>
  <c r="DV47" i="35"/>
  <c r="M40" i="35"/>
  <c r="U40" i="35"/>
  <c r="AC40" i="35"/>
  <c r="AJ40" i="35"/>
  <c r="CV40" i="35"/>
  <c r="CZ40" i="35"/>
  <c r="DD40" i="35"/>
  <c r="DH40" i="35"/>
  <c r="DL40" i="35"/>
  <c r="DP40" i="35"/>
  <c r="DT40" i="35"/>
  <c r="DX40" i="35"/>
  <c r="K38" i="35"/>
  <c r="M38" i="35"/>
  <c r="U38" i="35"/>
  <c r="AC38" i="35"/>
  <c r="CY38" i="35"/>
  <c r="DG38" i="35"/>
  <c r="DO38" i="35"/>
  <c r="DW38" i="35"/>
  <c r="Q36" i="35"/>
  <c r="Y36" i="35"/>
  <c r="DN36" i="35"/>
  <c r="Y33" i="35"/>
  <c r="DM33" i="35"/>
  <c r="J30" i="35"/>
  <c r="K30" i="35"/>
  <c r="O30" i="35"/>
  <c r="S30" i="35"/>
  <c r="W30" i="35"/>
  <c r="AA30" i="35"/>
  <c r="CM30" i="35"/>
  <c r="CQ30" i="35"/>
  <c r="CU30" i="35"/>
  <c r="CY30" i="35"/>
  <c r="DC30" i="35"/>
  <c r="DG30" i="35"/>
  <c r="DK30" i="35"/>
  <c r="DO30" i="35"/>
  <c r="DS30" i="35"/>
  <c r="DW30" i="35"/>
  <c r="K28" i="35"/>
  <c r="M28" i="35"/>
  <c r="U28" i="35"/>
  <c r="CI28" i="35"/>
  <c r="CQ28" i="35"/>
  <c r="CY28" i="35"/>
  <c r="DG28" i="35"/>
  <c r="DO28" i="35"/>
  <c r="DW28" i="35"/>
  <c r="CF25" i="35"/>
  <c r="CN25" i="35"/>
  <c r="DT25" i="35"/>
  <c r="CJ17" i="35"/>
  <c r="CZ17" i="35"/>
  <c r="BK78" i="35"/>
  <c r="AU78" i="35"/>
  <c r="Y78" i="35"/>
  <c r="BQ75" i="35"/>
  <c r="BI75" i="35"/>
  <c r="BA75" i="35"/>
  <c r="AS75" i="35"/>
  <c r="AK75" i="35"/>
  <c r="AC75" i="35"/>
  <c r="U75" i="35"/>
  <c r="M75" i="35"/>
  <c r="DY70" i="35"/>
  <c r="BI70" i="35"/>
  <c r="BA70" i="35"/>
  <c r="AS70" i="35"/>
  <c r="AK70" i="35"/>
  <c r="AC70" i="35"/>
  <c r="U70" i="35"/>
  <c r="M70" i="35"/>
  <c r="BE69" i="35"/>
  <c r="Y69" i="35"/>
  <c r="AO66" i="35"/>
  <c r="BE64" i="35"/>
  <c r="Y64" i="35"/>
  <c r="DX63" i="35"/>
  <c r="DT63" i="35"/>
  <c r="BG63" i="35"/>
  <c r="BC63" i="35"/>
  <c r="AY63" i="35"/>
  <c r="AU63" i="35"/>
  <c r="AQ63" i="35"/>
  <c r="AM63" i="35"/>
  <c r="AI63" i="35"/>
  <c r="AE63" i="35"/>
  <c r="AA63" i="35"/>
  <c r="W63" i="35"/>
  <c r="S63" i="35"/>
  <c r="O63" i="35"/>
  <c r="K63" i="35"/>
  <c r="BE62" i="35"/>
  <c r="Y62" i="35"/>
  <c r="DS60" i="35"/>
  <c r="AW60" i="35"/>
  <c r="AG60" i="35"/>
  <c r="Q60" i="35"/>
  <c r="DY50" i="35"/>
  <c r="DQ50" i="35"/>
  <c r="DI50" i="35"/>
  <c r="AS50" i="35"/>
  <c r="AK50" i="35"/>
  <c r="AC50" i="35"/>
  <c r="U50" i="35"/>
  <c r="M50" i="35"/>
  <c r="AO45" i="35"/>
  <c r="DU42" i="35"/>
  <c r="DE42" i="35"/>
  <c r="AG42" i="35"/>
  <c r="Q42" i="35"/>
  <c r="DS31" i="35"/>
  <c r="DK31" i="35"/>
  <c r="DC31" i="35"/>
  <c r="CU31" i="35"/>
  <c r="CM31" i="35"/>
  <c r="Q31" i="35"/>
  <c r="DK23" i="35"/>
  <c r="CE23" i="35"/>
  <c r="DS20" i="35"/>
  <c r="DC20" i="35"/>
  <c r="CM20" i="35"/>
  <c r="Q20" i="35"/>
  <c r="M55" i="35"/>
  <c r="U55" i="35"/>
  <c r="AC55" i="35"/>
  <c r="Y53" i="35"/>
  <c r="DO53" i="35"/>
  <c r="BY83" i="35"/>
  <c r="BQ83" i="35"/>
  <c r="BI83" i="35"/>
  <c r="BA83" i="35"/>
  <c r="AS83" i="35"/>
  <c r="AK83" i="35"/>
  <c r="AC83" i="35"/>
  <c r="U83" i="35"/>
  <c r="M83" i="35"/>
  <c r="BY80" i="35"/>
  <c r="BQ80" i="35"/>
  <c r="BI80" i="35"/>
  <c r="BA80" i="35"/>
  <c r="AS80" i="35"/>
  <c r="AK80" i="35"/>
  <c r="AC80" i="35"/>
  <c r="U80" i="35"/>
  <c r="M80" i="35"/>
  <c r="BS79" i="35"/>
  <c r="BK79" i="35"/>
  <c r="BC79" i="35"/>
  <c r="AU79" i="35"/>
  <c r="AG79" i="35"/>
  <c r="BT75" i="35"/>
  <c r="BR75" i="35"/>
  <c r="BP75" i="35"/>
  <c r="BN75" i="35"/>
  <c r="BL75" i="35"/>
  <c r="BJ75" i="35"/>
  <c r="BH75" i="35"/>
  <c r="BF75" i="35"/>
  <c r="BD75" i="35"/>
  <c r="BB75" i="35"/>
  <c r="AZ75" i="35"/>
  <c r="AX75" i="35"/>
  <c r="AV75" i="35"/>
  <c r="AT75" i="35"/>
  <c r="AR75" i="35"/>
  <c r="AP75" i="35"/>
  <c r="AN75" i="35"/>
  <c r="AL75" i="35"/>
  <c r="AJ75" i="35"/>
  <c r="AH75" i="35"/>
  <c r="AF75" i="35"/>
  <c r="AD75" i="35"/>
  <c r="AB75" i="35"/>
  <c r="Z75" i="35"/>
  <c r="X75" i="35"/>
  <c r="V75" i="35"/>
  <c r="T75" i="35"/>
  <c r="R75" i="35"/>
  <c r="P75" i="35"/>
  <c r="N75" i="35"/>
  <c r="L75" i="35"/>
  <c r="BS74" i="35"/>
  <c r="BO74" i="35"/>
  <c r="BK74" i="35"/>
  <c r="BG74" i="35"/>
  <c r="BC74" i="35"/>
  <c r="AY74" i="35"/>
  <c r="AU74" i="35"/>
  <c r="AQ74" i="35"/>
  <c r="AM74" i="35"/>
  <c r="AI74" i="35"/>
  <c r="AE74" i="35"/>
  <c r="AA74" i="35"/>
  <c r="W74" i="35"/>
  <c r="S74" i="35"/>
  <c r="O74" i="35"/>
  <c r="BO73" i="35"/>
  <c r="BK73" i="35"/>
  <c r="BG73" i="35"/>
  <c r="BC73" i="35"/>
  <c r="AY73" i="35"/>
  <c r="AU73" i="35"/>
  <c r="AQ73" i="35"/>
  <c r="AM73" i="35"/>
  <c r="AI73" i="35"/>
  <c r="AE73" i="35"/>
  <c r="AA73" i="35"/>
  <c r="W73" i="35"/>
  <c r="S73" i="35"/>
  <c r="O73" i="35"/>
  <c r="DW69" i="35"/>
  <c r="BI69" i="35"/>
  <c r="BA69" i="35"/>
  <c r="AS69" i="35"/>
  <c r="AK69" i="35"/>
  <c r="AC69" i="35"/>
  <c r="U69" i="35"/>
  <c r="DU66" i="35"/>
  <c r="AW66" i="35"/>
  <c r="AG66" i="35"/>
  <c r="DY60" i="35"/>
  <c r="DU60" i="35"/>
  <c r="DQ60" i="35"/>
  <c r="BC60" i="35"/>
  <c r="AY60" i="35"/>
  <c r="AU60" i="35"/>
  <c r="AQ60" i="35"/>
  <c r="AM60" i="35"/>
  <c r="AI60" i="35"/>
  <c r="AE60" i="35"/>
  <c r="AA60" i="35"/>
  <c r="W60" i="35"/>
  <c r="S60" i="35"/>
  <c r="O60" i="35"/>
  <c r="DY58" i="35"/>
  <c r="DU58" i="35"/>
  <c r="DQ58" i="35"/>
  <c r="DM58" i="35"/>
  <c r="BC58" i="35"/>
  <c r="AY58" i="35"/>
  <c r="AU58" i="35"/>
  <c r="AQ58" i="35"/>
  <c r="AM58" i="35"/>
  <c r="AI58" i="35"/>
  <c r="AE58" i="35"/>
  <c r="AA58" i="35"/>
  <c r="W58" i="35"/>
  <c r="S58" i="35"/>
  <c r="O58" i="35"/>
  <c r="DS57" i="35"/>
  <c r="DK57" i="35"/>
  <c r="BA57" i="35"/>
  <c r="AS57" i="35"/>
  <c r="AK57" i="35"/>
  <c r="AC57" i="35"/>
  <c r="U57" i="35"/>
  <c r="DV55" i="35"/>
  <c r="DN55" i="35"/>
  <c r="AW55" i="35"/>
  <c r="AO55" i="35"/>
  <c r="AG55" i="35"/>
  <c r="Q55" i="35"/>
  <c r="DM48" i="35"/>
  <c r="DY46" i="35"/>
  <c r="DQ46" i="35"/>
  <c r="DI46" i="35"/>
  <c r="DA46" i="35"/>
  <c r="AK46" i="35"/>
  <c r="AC46" i="35"/>
  <c r="U46" i="35"/>
  <c r="DY44" i="35"/>
  <c r="DQ44" i="35"/>
  <c r="DI44" i="35"/>
  <c r="DA44" i="35"/>
  <c r="AK44" i="35"/>
  <c r="AC44" i="35"/>
  <c r="U44" i="35"/>
  <c r="DY43" i="35"/>
  <c r="DW43" i="35"/>
  <c r="DU43" i="35"/>
  <c r="DS43" i="35"/>
  <c r="DQ43" i="35"/>
  <c r="DO43" i="35"/>
  <c r="DM43" i="35"/>
  <c r="DK43" i="35"/>
  <c r="DI43" i="35"/>
  <c r="DG43" i="35"/>
  <c r="DE43" i="35"/>
  <c r="DC43" i="35"/>
  <c r="DA43" i="35"/>
  <c r="CY43" i="35"/>
  <c r="CW43" i="35"/>
  <c r="AN43" i="35"/>
  <c r="AL43" i="35"/>
  <c r="AJ43" i="35"/>
  <c r="AH43" i="35"/>
  <c r="AF43" i="35"/>
  <c r="AD43" i="35"/>
  <c r="AB43" i="35"/>
  <c r="Z43" i="35"/>
  <c r="X43" i="35"/>
  <c r="V43" i="35"/>
  <c r="T43" i="35"/>
  <c r="R43" i="35"/>
  <c r="P43" i="35"/>
  <c r="N43" i="35"/>
  <c r="L43" i="35"/>
  <c r="DW42" i="35"/>
  <c r="DS42" i="35"/>
  <c r="DO42" i="35"/>
  <c r="DK42" i="35"/>
  <c r="DG42" i="35"/>
  <c r="DC42" i="35"/>
  <c r="CY42" i="35"/>
  <c r="AM42" i="35"/>
  <c r="AI42" i="35"/>
  <c r="AE42" i="35"/>
  <c r="AA42" i="35"/>
  <c r="W42" i="35"/>
  <c r="S42" i="35"/>
  <c r="O42" i="35"/>
  <c r="K42" i="35"/>
  <c r="DY38" i="35"/>
  <c r="DU38" i="35"/>
  <c r="DQ38" i="35"/>
  <c r="DM38" i="35"/>
  <c r="DI38" i="35"/>
  <c r="DE38" i="35"/>
  <c r="DA38" i="35"/>
  <c r="CW38" i="35"/>
  <c r="CS38" i="35"/>
  <c r="AI38" i="35"/>
  <c r="AE38" i="35"/>
  <c r="AA38" i="35"/>
  <c r="W38" i="35"/>
  <c r="S38" i="35"/>
  <c r="O38" i="35"/>
  <c r="DV36" i="35"/>
  <c r="DF36" i="35"/>
  <c r="CP36" i="35"/>
  <c r="AG36" i="35"/>
  <c r="DY34" i="35"/>
  <c r="DU34" i="35"/>
  <c r="DQ34" i="35"/>
  <c r="DM34" i="35"/>
  <c r="DI34" i="35"/>
  <c r="DE34" i="35"/>
  <c r="DA34" i="35"/>
  <c r="CW34" i="35"/>
  <c r="CS34" i="35"/>
  <c r="CO34" i="35"/>
  <c r="AE34" i="35"/>
  <c r="AA34" i="35"/>
  <c r="W34" i="35"/>
  <c r="S34" i="35"/>
  <c r="O34" i="35"/>
  <c r="DV32" i="35"/>
  <c r="DF32" i="35"/>
  <c r="CP32" i="35"/>
  <c r="DX30" i="35"/>
  <c r="DV30" i="35"/>
  <c r="DT30" i="35"/>
  <c r="DR30" i="35"/>
  <c r="DP30" i="35"/>
  <c r="DN30" i="35"/>
  <c r="DL30" i="35"/>
  <c r="DJ30" i="35"/>
  <c r="DH30" i="35"/>
  <c r="DF30" i="35"/>
  <c r="DD30" i="35"/>
  <c r="DB30" i="35"/>
  <c r="CZ30" i="35"/>
  <c r="CX30" i="35"/>
  <c r="CV30" i="35"/>
  <c r="CT30" i="35"/>
  <c r="CR30" i="35"/>
  <c r="CP30" i="35"/>
  <c r="CN30" i="35"/>
  <c r="CL30" i="35"/>
  <c r="CJ30" i="35"/>
  <c r="Z30" i="35"/>
  <c r="X30" i="35"/>
  <c r="V30" i="35"/>
  <c r="T30" i="35"/>
  <c r="R30" i="35"/>
  <c r="P30" i="35"/>
  <c r="N30" i="35"/>
  <c r="L30" i="35"/>
  <c r="DY28" i="35"/>
  <c r="DU28" i="35"/>
  <c r="DQ28" i="35"/>
  <c r="DM28" i="35"/>
  <c r="DI28" i="35"/>
  <c r="DE28" i="35"/>
  <c r="DA28" i="35"/>
  <c r="CW28" i="35"/>
  <c r="CS28" i="35"/>
  <c r="CO28" i="35"/>
  <c r="CK28" i="35"/>
  <c r="W28" i="35"/>
  <c r="S28" i="35"/>
  <c r="O28" i="35"/>
  <c r="DX26" i="35"/>
  <c r="DT26" i="35"/>
  <c r="DP26" i="35"/>
  <c r="DL26" i="35"/>
  <c r="DH26" i="35"/>
  <c r="DD26" i="35"/>
  <c r="CZ26" i="35"/>
  <c r="CV26" i="35"/>
  <c r="CR26" i="35"/>
  <c r="CN26" i="35"/>
  <c r="CJ26" i="35"/>
  <c r="CF26" i="35"/>
  <c r="W26" i="35"/>
  <c r="S26" i="35"/>
  <c r="O26" i="35"/>
  <c r="DL25" i="35"/>
  <c r="CV25" i="35"/>
  <c r="DW23" i="35"/>
  <c r="DO23" i="35"/>
  <c r="DG23" i="35"/>
  <c r="CY23" i="35"/>
  <c r="CQ23" i="35"/>
  <c r="CI23" i="35"/>
  <c r="DY20" i="35"/>
  <c r="DU20" i="35"/>
  <c r="DQ20" i="35"/>
  <c r="DM20" i="35"/>
  <c r="DI20" i="35"/>
  <c r="DE20" i="35"/>
  <c r="DA20" i="35"/>
  <c r="CW20" i="35"/>
  <c r="CS20" i="35"/>
  <c r="CO20" i="35"/>
  <c r="CK20" i="35"/>
  <c r="CG20" i="35"/>
  <c r="CC20" i="35"/>
  <c r="O20" i="35"/>
  <c r="DP17" i="35"/>
  <c r="DY16" i="35"/>
  <c r="DW16" i="35"/>
  <c r="DU16" i="35"/>
  <c r="DS16" i="35"/>
  <c r="DQ16" i="35"/>
  <c r="DO16" i="35"/>
  <c r="DM16" i="35"/>
  <c r="DK16" i="35"/>
  <c r="DI16" i="35"/>
  <c r="DG16" i="35"/>
  <c r="DE16" i="35"/>
  <c r="DC16" i="35"/>
  <c r="DA16" i="35"/>
  <c r="CY16" i="35"/>
  <c r="CW16" i="35"/>
  <c r="CU16" i="35"/>
  <c r="CS16" i="35"/>
  <c r="CQ16" i="35"/>
  <c r="CO16" i="35"/>
  <c r="CM16" i="35"/>
  <c r="CK16" i="35"/>
  <c r="CI16" i="35"/>
  <c r="CG16" i="35"/>
  <c r="CE16" i="35"/>
  <c r="CC16" i="35"/>
  <c r="CA16" i="35"/>
  <c r="BY16" i="35"/>
  <c r="BW16" i="35"/>
  <c r="L16" i="35"/>
  <c r="J79" i="35"/>
  <c r="K79" i="35"/>
  <c r="O79" i="35"/>
  <c r="S79" i="35"/>
  <c r="W79" i="35"/>
  <c r="AA79" i="35"/>
  <c r="AE79" i="35"/>
  <c r="AI79" i="35"/>
  <c r="AM79" i="35"/>
  <c r="AQ79" i="35"/>
  <c r="J66" i="35"/>
  <c r="K66" i="35"/>
  <c r="O66" i="35"/>
  <c r="S66" i="35"/>
  <c r="W66" i="35"/>
  <c r="AA66" i="35"/>
  <c r="AE66" i="35"/>
  <c r="AI66" i="35"/>
  <c r="AM66" i="35"/>
  <c r="AQ66" i="35"/>
  <c r="AU66" i="35"/>
  <c r="AY66" i="35"/>
  <c r="BC66" i="35"/>
  <c r="BG66" i="35"/>
  <c r="BK66" i="35"/>
  <c r="DW66" i="35"/>
  <c r="K59" i="35"/>
  <c r="O59" i="35"/>
  <c r="S59" i="35"/>
  <c r="W59" i="35"/>
  <c r="AA59" i="35"/>
  <c r="AE59" i="35"/>
  <c r="AI59" i="35"/>
  <c r="AM59" i="35"/>
  <c r="AQ59" i="35"/>
  <c r="AU59" i="35"/>
  <c r="AY59" i="35"/>
  <c r="BC59" i="35"/>
  <c r="DM59" i="35"/>
  <c r="DQ59" i="35"/>
  <c r="DU59" i="35"/>
  <c r="DY59" i="35"/>
  <c r="M56" i="35"/>
  <c r="U56" i="35"/>
  <c r="AC56" i="35"/>
  <c r="AK56" i="35"/>
  <c r="AS56" i="35"/>
  <c r="BA56" i="35"/>
  <c r="DQ56" i="35"/>
  <c r="DY56" i="35"/>
  <c r="J55" i="35"/>
  <c r="L55" i="35"/>
  <c r="N55" i="35"/>
  <c r="P55" i="35"/>
  <c r="R55" i="35"/>
  <c r="T55" i="35"/>
  <c r="V55" i="35"/>
  <c r="X55" i="35"/>
  <c r="Z55" i="35"/>
  <c r="AB55" i="35"/>
  <c r="AD55" i="35"/>
  <c r="AF55" i="35"/>
  <c r="AH55" i="35"/>
  <c r="AJ55" i="35"/>
  <c r="AL55" i="35"/>
  <c r="AN55" i="35"/>
  <c r="AP55" i="35"/>
  <c r="AR55" i="35"/>
  <c r="AT55" i="35"/>
  <c r="AV55" i="35"/>
  <c r="AX55" i="35"/>
  <c r="AZ55" i="35"/>
  <c r="DI55" i="35"/>
  <c r="DK55" i="35"/>
  <c r="DM55" i="35"/>
  <c r="DO55" i="35"/>
  <c r="DQ55" i="35"/>
  <c r="DS55" i="35"/>
  <c r="DU55" i="35"/>
  <c r="DW55" i="35"/>
  <c r="DY55" i="35"/>
  <c r="M53" i="35"/>
  <c r="U53" i="35"/>
  <c r="AC53" i="35"/>
  <c r="AK53" i="35"/>
  <c r="AS53" i="35"/>
  <c r="DK53" i="35"/>
  <c r="DS53" i="35"/>
  <c r="M48" i="35"/>
  <c r="U48" i="35"/>
  <c r="AC48" i="35"/>
  <c r="AK48" i="35"/>
  <c r="AS48" i="35"/>
  <c r="DI48" i="35"/>
  <c r="DQ48" i="35"/>
  <c r="DY48" i="35"/>
  <c r="J47" i="35"/>
  <c r="L47" i="35"/>
  <c r="N47" i="35"/>
  <c r="P47" i="35"/>
  <c r="R47" i="35"/>
  <c r="T47" i="35"/>
  <c r="V47" i="35"/>
  <c r="X47" i="35"/>
  <c r="Z47" i="35"/>
  <c r="AB47" i="35"/>
  <c r="AD47" i="35"/>
  <c r="AF47" i="35"/>
  <c r="AH47" i="35"/>
  <c r="AJ47" i="35"/>
  <c r="AL47" i="35"/>
  <c r="AN47" i="35"/>
  <c r="AP47" i="35"/>
  <c r="AR47" i="35"/>
  <c r="DA47" i="35"/>
  <c r="DC47" i="35"/>
  <c r="DE47" i="35"/>
  <c r="DG47" i="35"/>
  <c r="DI47" i="35"/>
  <c r="DK47" i="35"/>
  <c r="DM47" i="35"/>
  <c r="DO47" i="35"/>
  <c r="DQ47" i="35"/>
  <c r="DS47" i="35"/>
  <c r="DU47" i="35"/>
  <c r="DW47" i="35"/>
  <c r="DY47" i="35"/>
  <c r="M45" i="35"/>
  <c r="U45" i="35"/>
  <c r="AC45" i="35"/>
  <c r="AK45" i="35"/>
  <c r="DC45" i="35"/>
  <c r="DK45" i="35"/>
  <c r="DS45" i="35"/>
  <c r="Q41" i="35"/>
  <c r="AG41" i="35"/>
  <c r="CY41" i="35"/>
  <c r="DO41" i="35"/>
  <c r="DW41" i="35"/>
  <c r="J36" i="35"/>
  <c r="L36" i="35"/>
  <c r="N36" i="35"/>
  <c r="P36" i="35"/>
  <c r="R36" i="35"/>
  <c r="T36" i="35"/>
  <c r="V36" i="35"/>
  <c r="X36" i="35"/>
  <c r="Z36" i="35"/>
  <c r="AB36" i="35"/>
  <c r="AD36" i="35"/>
  <c r="AF36" i="35"/>
  <c r="CQ36" i="35"/>
  <c r="CS36" i="35"/>
  <c r="CU36" i="35"/>
  <c r="CW36" i="35"/>
  <c r="CY36" i="35"/>
  <c r="DA36" i="35"/>
  <c r="DC36" i="35"/>
  <c r="DE36" i="35"/>
  <c r="DG36" i="35"/>
  <c r="DI36" i="35"/>
  <c r="DK36" i="35"/>
  <c r="DM36" i="35"/>
  <c r="DO36" i="35"/>
  <c r="DQ36" i="35"/>
  <c r="DS36" i="35"/>
  <c r="DU36" i="35"/>
  <c r="DW36" i="35"/>
  <c r="DY36" i="35"/>
  <c r="K36" i="35"/>
  <c r="O36" i="35"/>
  <c r="S36" i="35"/>
  <c r="W36" i="35"/>
  <c r="AA36" i="35"/>
  <c r="AE36" i="35"/>
  <c r="CR36" i="35"/>
  <c r="CV36" i="35"/>
  <c r="CZ36" i="35"/>
  <c r="DD36" i="35"/>
  <c r="DH36" i="35"/>
  <c r="DL36" i="35"/>
  <c r="DP36" i="35"/>
  <c r="DT36" i="35"/>
  <c r="DX36" i="35"/>
  <c r="Q27" i="35"/>
  <c r="CO27" i="35"/>
  <c r="DE27" i="35"/>
  <c r="DU27" i="35"/>
  <c r="CG27" i="35"/>
  <c r="DM27" i="35"/>
  <c r="CY22" i="35"/>
  <c r="CI22" i="35"/>
  <c r="J19" i="35"/>
  <c r="K19" i="35"/>
  <c r="O19" i="35"/>
  <c r="CA19" i="35"/>
  <c r="CE19" i="35"/>
  <c r="CI19" i="35"/>
  <c r="CM19" i="35"/>
  <c r="CQ19" i="35"/>
  <c r="CU19" i="35"/>
  <c r="CW19" i="35"/>
  <c r="CY19" i="35"/>
  <c r="DA19" i="35"/>
  <c r="DC19" i="35"/>
  <c r="DE19" i="35"/>
  <c r="DG19" i="35"/>
  <c r="DI19" i="35"/>
  <c r="DK19" i="35"/>
  <c r="DM19" i="35"/>
  <c r="DO19" i="35"/>
  <c r="DQ19" i="35"/>
  <c r="DS19" i="35"/>
  <c r="DU19" i="35"/>
  <c r="DW19" i="35"/>
  <c r="DY19" i="35"/>
  <c r="M19" i="35"/>
  <c r="CC19" i="35"/>
  <c r="CK19" i="35"/>
  <c r="CS19" i="35"/>
  <c r="CX19" i="35"/>
  <c r="DB19" i="35"/>
  <c r="DF19" i="35"/>
  <c r="DJ19" i="35"/>
  <c r="DN19" i="35"/>
  <c r="DR19" i="35"/>
  <c r="DV19" i="35"/>
  <c r="J78" i="35"/>
  <c r="M78" i="35"/>
  <c r="U78" i="35"/>
  <c r="AC78" i="35"/>
  <c r="AK78" i="35"/>
  <c r="AO78" i="35"/>
  <c r="AS78" i="35"/>
  <c r="AW78" i="35"/>
  <c r="BA78" i="35"/>
  <c r="BE78" i="35"/>
  <c r="BI78" i="35"/>
  <c r="BM78" i="35"/>
  <c r="BQ78" i="35"/>
  <c r="BU78" i="35"/>
  <c r="M68" i="35"/>
  <c r="U68" i="35"/>
  <c r="AC68" i="35"/>
  <c r="AK68" i="35"/>
  <c r="AS68" i="35"/>
  <c r="BA68" i="35"/>
  <c r="BI68" i="35"/>
  <c r="DY68" i="35"/>
  <c r="J67" i="35"/>
  <c r="L67" i="35"/>
  <c r="N67" i="35"/>
  <c r="P67" i="35"/>
  <c r="R67" i="35"/>
  <c r="T67" i="35"/>
  <c r="V67" i="35"/>
  <c r="X67" i="35"/>
  <c r="Z67" i="35"/>
  <c r="AB67" i="35"/>
  <c r="AD67" i="35"/>
  <c r="AF67" i="35"/>
  <c r="AH67" i="35"/>
  <c r="AJ67" i="35"/>
  <c r="AL67" i="35"/>
  <c r="AN67" i="35"/>
  <c r="AP67" i="35"/>
  <c r="AR67" i="35"/>
  <c r="AT67" i="35"/>
  <c r="AV67" i="35"/>
  <c r="AX67" i="35"/>
  <c r="AZ67" i="35"/>
  <c r="BB67" i="35"/>
  <c r="BD67" i="35"/>
  <c r="BF67" i="35"/>
  <c r="BH67" i="35"/>
  <c r="BJ67" i="35"/>
  <c r="BL67" i="35"/>
  <c r="DU67" i="35"/>
  <c r="DW67" i="35"/>
  <c r="DY67" i="35"/>
  <c r="M64" i="35"/>
  <c r="U64" i="35"/>
  <c r="AC64" i="35"/>
  <c r="AK64" i="35"/>
  <c r="AS64" i="35"/>
  <c r="BA64" i="35"/>
  <c r="BI64" i="35"/>
  <c r="DU64" i="35"/>
  <c r="DY64" i="35"/>
  <c r="M62" i="35"/>
  <c r="U62" i="35"/>
  <c r="AC62" i="35"/>
  <c r="AK62" i="35"/>
  <c r="AS62" i="35"/>
  <c r="BA62" i="35"/>
  <c r="DW62" i="35"/>
  <c r="J61" i="35"/>
  <c r="L61" i="35"/>
  <c r="N61" i="35"/>
  <c r="P61" i="35"/>
  <c r="R61" i="35"/>
  <c r="T61" i="35"/>
  <c r="V61" i="35"/>
  <c r="X61" i="35"/>
  <c r="Z61" i="35"/>
  <c r="AB61" i="35"/>
  <c r="AD61" i="35"/>
  <c r="AF61" i="35"/>
  <c r="AH61" i="35"/>
  <c r="AJ61" i="35"/>
  <c r="AL61" i="35"/>
  <c r="AN61" i="35"/>
  <c r="AP61" i="35"/>
  <c r="AR61" i="35"/>
  <c r="AT61" i="35"/>
  <c r="AV61" i="35"/>
  <c r="AX61" i="35"/>
  <c r="AZ61" i="35"/>
  <c r="BB61" i="35"/>
  <c r="BD61" i="35"/>
  <c r="BF61" i="35"/>
  <c r="DO61" i="35"/>
  <c r="DQ61" i="35"/>
  <c r="DS61" i="35"/>
  <c r="DU61" i="35"/>
  <c r="DW61" i="35"/>
  <c r="DY61" i="35"/>
  <c r="J54" i="35"/>
  <c r="K54" i="35"/>
  <c r="O54" i="35"/>
  <c r="S54" i="35"/>
  <c r="W54" i="35"/>
  <c r="AA54" i="35"/>
  <c r="AE54" i="35"/>
  <c r="AI54" i="35"/>
  <c r="AM54" i="35"/>
  <c r="AQ54" i="35"/>
  <c r="AU54" i="35"/>
  <c r="AY54" i="35"/>
  <c r="DK54" i="35"/>
  <c r="DO54" i="35"/>
  <c r="DS54" i="35"/>
  <c r="DW54" i="35"/>
  <c r="J46" i="35"/>
  <c r="K46" i="35"/>
  <c r="O46" i="35"/>
  <c r="S46" i="35"/>
  <c r="W46" i="35"/>
  <c r="AA46" i="35"/>
  <c r="AE46" i="35"/>
  <c r="AI46" i="35"/>
  <c r="AM46" i="35"/>
  <c r="AQ46" i="35"/>
  <c r="DC46" i="35"/>
  <c r="DG46" i="35"/>
  <c r="DK46" i="35"/>
  <c r="DO46" i="35"/>
  <c r="DS46" i="35"/>
  <c r="DW46" i="35"/>
  <c r="K39" i="35"/>
  <c r="O39" i="35"/>
  <c r="S39" i="35"/>
  <c r="W39" i="35"/>
  <c r="AA39" i="35"/>
  <c r="AE39" i="35"/>
  <c r="AI39" i="35"/>
  <c r="M39" i="35"/>
  <c r="U39" i="35"/>
  <c r="AC39" i="35"/>
  <c r="CS39" i="35"/>
  <c r="CW39" i="35"/>
  <c r="DA39" i="35"/>
  <c r="DE39" i="35"/>
  <c r="DI39" i="35"/>
  <c r="DM39" i="35"/>
  <c r="DQ39" i="35"/>
  <c r="DU39" i="35"/>
  <c r="DY39" i="35"/>
  <c r="Q37" i="35"/>
  <c r="AG37" i="35"/>
  <c r="DE37" i="35"/>
  <c r="DU37" i="35"/>
  <c r="Y37" i="35"/>
  <c r="DM37" i="35"/>
  <c r="K23" i="35"/>
  <c r="O23" i="35"/>
  <c r="S23" i="35"/>
  <c r="CD23" i="35"/>
  <c r="CF23" i="35"/>
  <c r="CH23" i="35"/>
  <c r="CJ23" i="35"/>
  <c r="CL23" i="35"/>
  <c r="CN23" i="35"/>
  <c r="CP23" i="35"/>
  <c r="CR23" i="35"/>
  <c r="CT23" i="35"/>
  <c r="CV23" i="35"/>
  <c r="CX23" i="35"/>
  <c r="CZ23" i="35"/>
  <c r="DB23" i="35"/>
  <c r="DD23" i="35"/>
  <c r="DF23" i="35"/>
  <c r="DH23" i="35"/>
  <c r="DJ23" i="35"/>
  <c r="DL23" i="35"/>
  <c r="DN23" i="35"/>
  <c r="DP23" i="35"/>
  <c r="DR23" i="35"/>
  <c r="DT23" i="35"/>
  <c r="DV23" i="35"/>
  <c r="DX23" i="35"/>
  <c r="M23" i="35"/>
  <c r="CC23" i="35"/>
  <c r="CG23" i="35"/>
  <c r="CK23" i="35"/>
  <c r="CO23" i="35"/>
  <c r="CS23" i="35"/>
  <c r="CW23" i="35"/>
  <c r="DA23" i="35"/>
  <c r="DE23" i="35"/>
  <c r="DI23" i="35"/>
  <c r="DM23" i="35"/>
  <c r="DQ23" i="35"/>
  <c r="DU23" i="35"/>
  <c r="DY23" i="35"/>
  <c r="CA83" i="35"/>
  <c r="BW83" i="35"/>
  <c r="BS83" i="35"/>
  <c r="BO83" i="35"/>
  <c r="BK83" i="35"/>
  <c r="BG83" i="35"/>
  <c r="BC83" i="35"/>
  <c r="AY83" i="35"/>
  <c r="AU83" i="35"/>
  <c r="AQ83" i="35"/>
  <c r="AM83" i="35"/>
  <c r="AI83" i="35"/>
  <c r="AE83" i="35"/>
  <c r="AA83" i="35"/>
  <c r="W83" i="35"/>
  <c r="S83" i="35"/>
  <c r="O83" i="35"/>
  <c r="K83" i="35"/>
  <c r="BZ81" i="35"/>
  <c r="BX81" i="35"/>
  <c r="BV81" i="35"/>
  <c r="BT81" i="35"/>
  <c r="BR81" i="35"/>
  <c r="BP81" i="35"/>
  <c r="BN81" i="35"/>
  <c r="BL81" i="35"/>
  <c r="BJ81" i="35"/>
  <c r="BH81" i="35"/>
  <c r="BF81" i="35"/>
  <c r="BD81" i="35"/>
  <c r="BB81" i="35"/>
  <c r="AZ81" i="35"/>
  <c r="AX81" i="35"/>
  <c r="AV81" i="35"/>
  <c r="AT81" i="35"/>
  <c r="AR81" i="35"/>
  <c r="AP81" i="35"/>
  <c r="AN81" i="35"/>
  <c r="AL81" i="35"/>
  <c r="AJ81" i="35"/>
  <c r="AH81" i="35"/>
  <c r="AF81" i="35"/>
  <c r="AD81" i="35"/>
  <c r="AB81" i="35"/>
  <c r="Z81" i="35"/>
  <c r="X81" i="35"/>
  <c r="V81" i="35"/>
  <c r="T81" i="35"/>
  <c r="R81" i="35"/>
  <c r="P81" i="35"/>
  <c r="N81" i="35"/>
  <c r="L81" i="35"/>
  <c r="BW80" i="35"/>
  <c r="BS80" i="35"/>
  <c r="BO80" i="35"/>
  <c r="BK80" i="35"/>
  <c r="BG80" i="35"/>
  <c r="BC80" i="35"/>
  <c r="AY80" i="35"/>
  <c r="AU80" i="35"/>
  <c r="AQ80" i="35"/>
  <c r="AM80" i="35"/>
  <c r="AI80" i="35"/>
  <c r="AE80" i="35"/>
  <c r="AA80" i="35"/>
  <c r="W80" i="35"/>
  <c r="S80" i="35"/>
  <c r="O80" i="35"/>
  <c r="K80" i="35"/>
  <c r="BU79" i="35"/>
  <c r="BQ79" i="35"/>
  <c r="BM79" i="35"/>
  <c r="BI79" i="35"/>
  <c r="BE79" i="35"/>
  <c r="BA79" i="35"/>
  <c r="AW79" i="35"/>
  <c r="AS79" i="35"/>
  <c r="AK79" i="35"/>
  <c r="AC79" i="35"/>
  <c r="U79" i="35"/>
  <c r="M79" i="35"/>
  <c r="DY66" i="35"/>
  <c r="BI66" i="35"/>
  <c r="BA66" i="35"/>
  <c r="AS66" i="35"/>
  <c r="AK66" i="35"/>
  <c r="AC66" i="35"/>
  <c r="U66" i="35"/>
  <c r="M66" i="35"/>
  <c r="DS59" i="35"/>
  <c r="BA59" i="35"/>
  <c r="AS59" i="35"/>
  <c r="AK59" i="35"/>
  <c r="AC59" i="35"/>
  <c r="U59" i="35"/>
  <c r="M59" i="35"/>
  <c r="DU56" i="35"/>
  <c r="AW56" i="35"/>
  <c r="AG56" i="35"/>
  <c r="Q56" i="35"/>
  <c r="DX55" i="35"/>
  <c r="DT55" i="35"/>
  <c r="DP55" i="35"/>
  <c r="DL55" i="35"/>
  <c r="AY55" i="35"/>
  <c r="AU55" i="35"/>
  <c r="AQ55" i="35"/>
  <c r="AM55" i="35"/>
  <c r="AI55" i="35"/>
  <c r="AE55" i="35"/>
  <c r="AA55" i="35"/>
  <c r="W55" i="35"/>
  <c r="S55" i="35"/>
  <c r="O55" i="35"/>
  <c r="K55" i="35"/>
  <c r="DW53" i="35"/>
  <c r="DG53" i="35"/>
  <c r="AW53" i="35"/>
  <c r="AG53" i="35"/>
  <c r="Q53" i="35"/>
  <c r="DU48" i="35"/>
  <c r="DE48" i="35"/>
  <c r="AG48" i="35"/>
  <c r="Q48" i="35"/>
  <c r="DX47" i="35"/>
  <c r="DT47" i="35"/>
  <c r="DP47" i="35"/>
  <c r="DL47" i="35"/>
  <c r="DH47" i="35"/>
  <c r="DD47" i="35"/>
  <c r="AQ47" i="35"/>
  <c r="AM47" i="35"/>
  <c r="AI47" i="35"/>
  <c r="AE47" i="35"/>
  <c r="AA47" i="35"/>
  <c r="W47" i="35"/>
  <c r="S47" i="35"/>
  <c r="O47" i="35"/>
  <c r="K47" i="35"/>
  <c r="DW45" i="35"/>
  <c r="DG45" i="35"/>
  <c r="AG45" i="35"/>
  <c r="Q45" i="35"/>
  <c r="DS41" i="35"/>
  <c r="Y41" i="35"/>
  <c r="DR36" i="35"/>
  <c r="DJ36" i="35"/>
  <c r="DB36" i="35"/>
  <c r="CT36" i="35"/>
  <c r="AC36" i="35"/>
  <c r="U36" i="35"/>
  <c r="M36" i="35"/>
  <c r="CW27" i="35"/>
  <c r="DO22" i="35"/>
  <c r="DX19" i="35"/>
  <c r="DP19" i="35"/>
  <c r="DH19" i="35"/>
  <c r="CZ19" i="35"/>
  <c r="CO19" i="35"/>
  <c r="BY19" i="35"/>
  <c r="J35" i="35"/>
  <c r="K35" i="35"/>
  <c r="O35" i="35"/>
  <c r="S35" i="35"/>
  <c r="W35" i="35"/>
  <c r="AA35" i="35"/>
  <c r="AE35" i="35"/>
  <c r="CQ35" i="35"/>
  <c r="CU35" i="35"/>
  <c r="CY35" i="35"/>
  <c r="DC35" i="35"/>
  <c r="DG35" i="35"/>
  <c r="DK35" i="35"/>
  <c r="DO35" i="35"/>
  <c r="DS35" i="35"/>
  <c r="DW35" i="35"/>
  <c r="Q33" i="35"/>
  <c r="CO33" i="35"/>
  <c r="DE33" i="35"/>
  <c r="DU33" i="35"/>
  <c r="J31" i="35"/>
  <c r="K31" i="35"/>
  <c r="O31" i="35"/>
  <c r="S31" i="35"/>
  <c r="W31" i="35"/>
  <c r="AA31" i="35"/>
  <c r="CL31" i="35"/>
  <c r="CN31" i="35"/>
  <c r="CP31" i="35"/>
  <c r="CR31" i="35"/>
  <c r="CT31" i="35"/>
  <c r="CV31" i="35"/>
  <c r="CX31" i="35"/>
  <c r="CZ31" i="35"/>
  <c r="DB31" i="35"/>
  <c r="DD31" i="35"/>
  <c r="DF31" i="35"/>
  <c r="DH31" i="35"/>
  <c r="DJ31" i="35"/>
  <c r="DL31" i="35"/>
  <c r="DN31" i="35"/>
  <c r="DP31" i="35"/>
  <c r="DR31" i="35"/>
  <c r="DT31" i="35"/>
  <c r="DV31" i="35"/>
  <c r="DX31" i="35"/>
  <c r="Q25" i="35"/>
  <c r="CJ25" i="35"/>
  <c r="CR25" i="35"/>
  <c r="CZ25" i="35"/>
  <c r="DH25" i="35"/>
  <c r="DP25" i="35"/>
  <c r="DX25" i="35"/>
  <c r="J20" i="35"/>
  <c r="L20" i="35"/>
  <c r="N20" i="35"/>
  <c r="P20" i="35"/>
  <c r="BZ20" i="35"/>
  <c r="CB20" i="35"/>
  <c r="CD20" i="35"/>
  <c r="CF20" i="35"/>
  <c r="CH20" i="35"/>
  <c r="CJ20" i="35"/>
  <c r="CL20" i="35"/>
  <c r="CN20" i="35"/>
  <c r="CP20" i="35"/>
  <c r="CR20" i="35"/>
  <c r="CT20" i="35"/>
  <c r="CV20" i="35"/>
  <c r="CX20" i="35"/>
  <c r="CZ20" i="35"/>
  <c r="DB20" i="35"/>
  <c r="DD20" i="35"/>
  <c r="DF20" i="35"/>
  <c r="DH20" i="35"/>
  <c r="DJ20" i="35"/>
  <c r="DL20" i="35"/>
  <c r="DN20" i="35"/>
  <c r="DP20" i="35"/>
  <c r="DR20" i="35"/>
  <c r="DT20" i="35"/>
  <c r="DV20" i="35"/>
  <c r="DX20" i="35"/>
  <c r="CB17" i="35"/>
  <c r="CR17" i="35"/>
  <c r="DH17" i="35"/>
  <c r="DX17" i="35"/>
  <c r="BS13" i="35"/>
  <c r="BU13" i="35"/>
  <c r="BW13" i="35"/>
  <c r="BY13" i="35"/>
  <c r="CA13" i="35"/>
  <c r="CC13" i="35"/>
  <c r="CE13" i="35"/>
  <c r="CG13" i="35"/>
  <c r="CI13" i="35"/>
  <c r="CK13" i="35"/>
  <c r="CM13" i="35"/>
  <c r="CO13" i="35"/>
  <c r="CQ13" i="35"/>
  <c r="CS13" i="35"/>
  <c r="CU13" i="35"/>
  <c r="CW13" i="35"/>
  <c r="CY13" i="35"/>
  <c r="DA13" i="35"/>
  <c r="DC13" i="35"/>
  <c r="DE13" i="35"/>
  <c r="DG13" i="35"/>
  <c r="DI13" i="35"/>
  <c r="DK13" i="35"/>
  <c r="DM13" i="35"/>
  <c r="DO13" i="35"/>
  <c r="DQ13" i="35"/>
  <c r="DS13" i="35"/>
  <c r="DU13" i="35"/>
  <c r="DW13" i="35"/>
  <c r="DY13" i="35"/>
  <c r="J13" i="35"/>
  <c r="BT13" i="35"/>
  <c r="BV13" i="35"/>
  <c r="BX13" i="35"/>
  <c r="BZ13" i="35"/>
  <c r="CB13" i="35"/>
  <c r="CD13" i="35"/>
  <c r="CF13" i="35"/>
  <c r="CH13" i="35"/>
  <c r="CJ13" i="35"/>
  <c r="CL13" i="35"/>
  <c r="CN13" i="35"/>
  <c r="CP13" i="35"/>
  <c r="CR13" i="35"/>
  <c r="CT13" i="35"/>
  <c r="CV13" i="35"/>
  <c r="CX13" i="35"/>
  <c r="CZ13" i="35"/>
  <c r="DB13" i="35"/>
  <c r="DD13" i="35"/>
  <c r="DF13" i="35"/>
  <c r="DH13" i="35"/>
  <c r="DJ13" i="35"/>
  <c r="DL13" i="35"/>
  <c r="DN13" i="35"/>
  <c r="DP13" i="35"/>
  <c r="DR13" i="35"/>
  <c r="DT13" i="35"/>
  <c r="DV13" i="35"/>
  <c r="DX13" i="35"/>
  <c r="J76" i="35"/>
  <c r="K76" i="35"/>
  <c r="O76" i="35"/>
  <c r="S76" i="35"/>
  <c r="V76" i="35"/>
  <c r="X76" i="35"/>
  <c r="Z76" i="35"/>
  <c r="AB76" i="35"/>
  <c r="AD76" i="35"/>
  <c r="AF76" i="35"/>
  <c r="AH76" i="35"/>
  <c r="AJ76" i="35"/>
  <c r="AL76" i="35"/>
  <c r="AN76" i="35"/>
  <c r="AP76" i="35"/>
  <c r="AR76" i="35"/>
  <c r="AT76" i="35"/>
  <c r="AV76" i="35"/>
  <c r="AX76" i="35"/>
  <c r="AZ76" i="35"/>
  <c r="BB76" i="35"/>
  <c r="BD76" i="35"/>
  <c r="BF76" i="35"/>
  <c r="BH76" i="35"/>
  <c r="BJ76" i="35"/>
  <c r="BL76" i="35"/>
  <c r="BN76" i="35"/>
  <c r="BP76" i="35"/>
  <c r="BR76" i="35"/>
  <c r="BT76" i="35"/>
  <c r="J69" i="35"/>
  <c r="L69" i="35"/>
  <c r="N69" i="35"/>
  <c r="P69" i="35"/>
  <c r="R69" i="35"/>
  <c r="T69" i="35"/>
  <c r="V69" i="35"/>
  <c r="X69" i="35"/>
  <c r="Z69" i="35"/>
  <c r="AB69" i="35"/>
  <c r="AD69" i="35"/>
  <c r="AF69" i="35"/>
  <c r="AH69" i="35"/>
  <c r="AJ69" i="35"/>
  <c r="AL69" i="35"/>
  <c r="AN69" i="35"/>
  <c r="AP69" i="35"/>
  <c r="AR69" i="35"/>
  <c r="AT69" i="35"/>
  <c r="AV69" i="35"/>
  <c r="AX69" i="35"/>
  <c r="AZ69" i="35"/>
  <c r="BB69" i="35"/>
  <c r="BD69" i="35"/>
  <c r="BF69" i="35"/>
  <c r="BH69" i="35"/>
  <c r="BJ69" i="35"/>
  <c r="BL69" i="35"/>
  <c r="BN69" i="35"/>
  <c r="DX69" i="35"/>
  <c r="J57" i="35"/>
  <c r="L57" i="35"/>
  <c r="N57" i="35"/>
  <c r="P57" i="35"/>
  <c r="R57" i="35"/>
  <c r="T57" i="35"/>
  <c r="V57" i="35"/>
  <c r="X57" i="35"/>
  <c r="Z57" i="35"/>
  <c r="AB57" i="35"/>
  <c r="AD57" i="35"/>
  <c r="AF57" i="35"/>
  <c r="AH57" i="35"/>
  <c r="AJ57" i="35"/>
  <c r="AL57" i="35"/>
  <c r="AN57" i="35"/>
  <c r="AP57" i="35"/>
  <c r="AR57" i="35"/>
  <c r="AT57" i="35"/>
  <c r="AV57" i="35"/>
  <c r="AX57" i="35"/>
  <c r="AZ57" i="35"/>
  <c r="BB57" i="35"/>
  <c r="DL57" i="35"/>
  <c r="DN57" i="35"/>
  <c r="DP57" i="35"/>
  <c r="DR57" i="35"/>
  <c r="DT57" i="35"/>
  <c r="DV57" i="35"/>
  <c r="DX57" i="35"/>
  <c r="J53" i="35"/>
  <c r="L53" i="35"/>
  <c r="N53" i="35"/>
  <c r="P53" i="35"/>
  <c r="R53" i="35"/>
  <c r="T53" i="35"/>
  <c r="V53" i="35"/>
  <c r="X53" i="35"/>
  <c r="Z53" i="35"/>
  <c r="AB53" i="35"/>
  <c r="AD53" i="35"/>
  <c r="AF53" i="35"/>
  <c r="AH53" i="35"/>
  <c r="AJ53" i="35"/>
  <c r="AL53" i="35"/>
  <c r="AN53" i="35"/>
  <c r="AP53" i="35"/>
  <c r="AR53" i="35"/>
  <c r="AT53" i="35"/>
  <c r="AV53" i="35"/>
  <c r="AX53" i="35"/>
  <c r="DH53" i="35"/>
  <c r="DJ53" i="35"/>
  <c r="DL53" i="35"/>
  <c r="DN53" i="35"/>
  <c r="DP53" i="35"/>
  <c r="DR53" i="35"/>
  <c r="DT53" i="35"/>
  <c r="DV53" i="35"/>
  <c r="DX53" i="35"/>
  <c r="J49" i="35"/>
  <c r="L49" i="35"/>
  <c r="N49" i="35"/>
  <c r="P49" i="35"/>
  <c r="R49" i="35"/>
  <c r="T49" i="35"/>
  <c r="V49" i="35"/>
  <c r="X49" i="35"/>
  <c r="Z49" i="35"/>
  <c r="AB49" i="35"/>
  <c r="AD49" i="35"/>
  <c r="AF49" i="35"/>
  <c r="AH49" i="35"/>
  <c r="AJ49" i="35"/>
  <c r="AL49" i="35"/>
  <c r="AN49" i="35"/>
  <c r="AP49" i="35"/>
  <c r="AR49" i="35"/>
  <c r="AT49" i="35"/>
  <c r="DD49" i="35"/>
  <c r="DF49" i="35"/>
  <c r="DH49" i="35"/>
  <c r="DJ49" i="35"/>
  <c r="DL49" i="35"/>
  <c r="DN49" i="35"/>
  <c r="DP49" i="35"/>
  <c r="DR49" i="35"/>
  <c r="DT49" i="35"/>
  <c r="DV49" i="35"/>
  <c r="DX49" i="35"/>
  <c r="J45" i="35"/>
  <c r="L45" i="35"/>
  <c r="N45" i="35"/>
  <c r="P45" i="35"/>
  <c r="R45" i="35"/>
  <c r="T45" i="35"/>
  <c r="V45" i="35"/>
  <c r="X45" i="35"/>
  <c r="Z45" i="35"/>
  <c r="AB45" i="35"/>
  <c r="AD45" i="35"/>
  <c r="AF45" i="35"/>
  <c r="AH45" i="35"/>
  <c r="AJ45" i="35"/>
  <c r="AL45" i="35"/>
  <c r="AN45" i="35"/>
  <c r="AP45" i="35"/>
  <c r="CZ45" i="35"/>
  <c r="DB45" i="35"/>
  <c r="DD45" i="35"/>
  <c r="DF45" i="35"/>
  <c r="DH45" i="35"/>
  <c r="DJ45" i="35"/>
  <c r="DL45" i="35"/>
  <c r="DN45" i="35"/>
  <c r="DP45" i="35"/>
  <c r="DR45" i="35"/>
  <c r="DT45" i="35"/>
  <c r="DV45" i="35"/>
  <c r="DX45" i="35"/>
  <c r="K41" i="35"/>
  <c r="O41" i="35"/>
  <c r="S41" i="35"/>
  <c r="W41" i="35"/>
  <c r="AA41" i="35"/>
  <c r="AE41" i="35"/>
  <c r="AI41" i="35"/>
  <c r="CW41" i="35"/>
  <c r="DA41" i="35"/>
  <c r="DE41" i="35"/>
  <c r="DI41" i="35"/>
  <c r="DM41" i="35"/>
  <c r="DP41" i="35"/>
  <c r="DR41" i="35"/>
  <c r="DT41" i="35"/>
  <c r="DV41" i="35"/>
  <c r="DX41" i="35"/>
  <c r="J32" i="35"/>
  <c r="L32" i="35"/>
  <c r="N32" i="35"/>
  <c r="P32" i="35"/>
  <c r="R32" i="35"/>
  <c r="T32" i="35"/>
  <c r="V32" i="35"/>
  <c r="X32" i="35"/>
  <c r="Z32" i="35"/>
  <c r="AB32" i="35"/>
  <c r="CM32" i="35"/>
  <c r="CO32" i="35"/>
  <c r="CQ32" i="35"/>
  <c r="CS32" i="35"/>
  <c r="CU32" i="35"/>
  <c r="CW32" i="35"/>
  <c r="CY32" i="35"/>
  <c r="DA32" i="35"/>
  <c r="DC32" i="35"/>
  <c r="DE32" i="35"/>
  <c r="DG32" i="35"/>
  <c r="DI32" i="35"/>
  <c r="DK32" i="35"/>
  <c r="DM32" i="35"/>
  <c r="DO32" i="35"/>
  <c r="DQ32" i="35"/>
  <c r="DS32" i="35"/>
  <c r="DU32" i="35"/>
  <c r="DW32" i="35"/>
  <c r="DY32" i="35"/>
  <c r="K32" i="35"/>
  <c r="O32" i="35"/>
  <c r="S32" i="35"/>
  <c r="W32" i="35"/>
  <c r="AA32" i="35"/>
  <c r="CN32" i="35"/>
  <c r="CR32" i="35"/>
  <c r="CV32" i="35"/>
  <c r="CZ32" i="35"/>
  <c r="DD32" i="35"/>
  <c r="DH32" i="35"/>
  <c r="DL32" i="35"/>
  <c r="DP32" i="35"/>
  <c r="DT32" i="35"/>
  <c r="DX32" i="35"/>
  <c r="J22" i="35"/>
  <c r="L22" i="35"/>
  <c r="N22" i="35"/>
  <c r="P22" i="35"/>
  <c r="R22" i="35"/>
  <c r="CB22" i="35"/>
  <c r="CD22" i="35"/>
  <c r="CF22" i="35"/>
  <c r="CH22" i="35"/>
  <c r="CJ22" i="35"/>
  <c r="CL22" i="35"/>
  <c r="CN22" i="35"/>
  <c r="CP22" i="35"/>
  <c r="CR22" i="35"/>
  <c r="CT22" i="35"/>
  <c r="CV22" i="35"/>
  <c r="CX22" i="35"/>
  <c r="CZ22" i="35"/>
  <c r="DB22" i="35"/>
  <c r="DD22" i="35"/>
  <c r="DF22" i="35"/>
  <c r="DH22" i="35"/>
  <c r="DJ22" i="35"/>
  <c r="DL22" i="35"/>
  <c r="DN22" i="35"/>
  <c r="DP22" i="35"/>
  <c r="DR22" i="35"/>
  <c r="DT22" i="35"/>
  <c r="DV22" i="35"/>
  <c r="DX22" i="35"/>
  <c r="K22" i="35"/>
  <c r="O22" i="35"/>
  <c r="S22" i="35"/>
  <c r="CC22" i="35"/>
  <c r="CG22" i="35"/>
  <c r="CK22" i="35"/>
  <c r="CO22" i="35"/>
  <c r="CS22" i="35"/>
  <c r="CW22" i="35"/>
  <c r="DA22" i="35"/>
  <c r="DE22" i="35"/>
  <c r="DI22" i="35"/>
  <c r="DM22" i="35"/>
  <c r="DQ22" i="35"/>
  <c r="DU22" i="35"/>
  <c r="DY22" i="35"/>
  <c r="M22" i="35"/>
  <c r="CE22" i="35"/>
  <c r="CM22" i="35"/>
  <c r="CU22" i="35"/>
  <c r="DC22" i="35"/>
  <c r="DK22" i="35"/>
  <c r="DS22" i="35"/>
  <c r="J77" i="35"/>
  <c r="L77" i="35"/>
  <c r="N77" i="35"/>
  <c r="P77" i="35"/>
  <c r="R77" i="35"/>
  <c r="T77" i="35"/>
  <c r="V77" i="35"/>
  <c r="X77" i="35"/>
  <c r="Z77" i="35"/>
  <c r="AB77" i="35"/>
  <c r="AD77" i="35"/>
  <c r="AF77" i="35"/>
  <c r="AH77" i="35"/>
  <c r="AJ77" i="35"/>
  <c r="AL77" i="35"/>
  <c r="AN77" i="35"/>
  <c r="AP77" i="35"/>
  <c r="AR77" i="35"/>
  <c r="AT77" i="35"/>
  <c r="AV77" i="35"/>
  <c r="AX77" i="35"/>
  <c r="AZ77" i="35"/>
  <c r="BB77" i="35"/>
  <c r="BD77" i="35"/>
  <c r="BF77" i="35"/>
  <c r="BH77" i="35"/>
  <c r="BJ77" i="35"/>
  <c r="BL77" i="35"/>
  <c r="BN77" i="35"/>
  <c r="BP77" i="35"/>
  <c r="BR77" i="35"/>
  <c r="BT77" i="35"/>
  <c r="BV77" i="35"/>
  <c r="J73" i="35"/>
  <c r="L73" i="35"/>
  <c r="N73" i="35"/>
  <c r="P73" i="35"/>
  <c r="R73" i="35"/>
  <c r="T73" i="35"/>
  <c r="V73" i="35"/>
  <c r="X73" i="35"/>
  <c r="Z73" i="35"/>
  <c r="AB73" i="35"/>
  <c r="AD73" i="35"/>
  <c r="AF73" i="35"/>
  <c r="AH73" i="35"/>
  <c r="AJ73" i="35"/>
  <c r="AL73" i="35"/>
  <c r="AN73" i="35"/>
  <c r="AP73" i="35"/>
  <c r="AR73" i="35"/>
  <c r="AT73" i="35"/>
  <c r="AV73" i="35"/>
  <c r="AX73" i="35"/>
  <c r="AZ73" i="35"/>
  <c r="BB73" i="35"/>
  <c r="BD73" i="35"/>
  <c r="BF73" i="35"/>
  <c r="BH73" i="35"/>
  <c r="BJ73" i="35"/>
  <c r="BL73" i="35"/>
  <c r="BN73" i="35"/>
  <c r="BP73" i="35"/>
  <c r="BR73" i="35"/>
  <c r="K72" i="35"/>
  <c r="O72" i="35"/>
  <c r="S72" i="35"/>
  <c r="W72" i="35"/>
  <c r="AA72" i="35"/>
  <c r="AE72" i="35"/>
  <c r="AI72" i="35"/>
  <c r="AM72" i="35"/>
  <c r="AQ72" i="35"/>
  <c r="AU72" i="35"/>
  <c r="AY72" i="35"/>
  <c r="BC72" i="35"/>
  <c r="BG72" i="35"/>
  <c r="BK72" i="35"/>
  <c r="BO72" i="35"/>
  <c r="J68" i="35"/>
  <c r="K68" i="35"/>
  <c r="O68" i="35"/>
  <c r="S68" i="35"/>
  <c r="W68" i="35"/>
  <c r="AA68" i="35"/>
  <c r="AE68" i="35"/>
  <c r="AI68" i="35"/>
  <c r="AM68" i="35"/>
  <c r="AQ68" i="35"/>
  <c r="AU68" i="35"/>
  <c r="AY68" i="35"/>
  <c r="BC68" i="35"/>
  <c r="BG68" i="35"/>
  <c r="BK68" i="35"/>
  <c r="DW68" i="35"/>
  <c r="J64" i="35"/>
  <c r="K64" i="35"/>
  <c r="O64" i="35"/>
  <c r="S64" i="35"/>
  <c r="W64" i="35"/>
  <c r="AA64" i="35"/>
  <c r="AE64" i="35"/>
  <c r="AI64" i="35"/>
  <c r="AM64" i="35"/>
  <c r="AQ64" i="35"/>
  <c r="AU64" i="35"/>
  <c r="AY64" i="35"/>
  <c r="BC64" i="35"/>
  <c r="BG64" i="35"/>
  <c r="DR64" i="35"/>
  <c r="DT64" i="35"/>
  <c r="DV64" i="35"/>
  <c r="DX64" i="35"/>
  <c r="K62" i="35"/>
  <c r="O62" i="35"/>
  <c r="S62" i="35"/>
  <c r="W62" i="35"/>
  <c r="AA62" i="35"/>
  <c r="AE62" i="35"/>
  <c r="AI62" i="35"/>
  <c r="AM62" i="35"/>
  <c r="AQ62" i="35"/>
  <c r="AU62" i="35"/>
  <c r="AY62" i="35"/>
  <c r="BC62" i="35"/>
  <c r="BG62" i="35"/>
  <c r="DQ62" i="35"/>
  <c r="DU62" i="35"/>
  <c r="DY62" i="35"/>
  <c r="J59" i="35"/>
  <c r="L59" i="35"/>
  <c r="N59" i="35"/>
  <c r="P59" i="35"/>
  <c r="R59" i="35"/>
  <c r="T59" i="35"/>
  <c r="V59" i="35"/>
  <c r="X59" i="35"/>
  <c r="Z59" i="35"/>
  <c r="AB59" i="35"/>
  <c r="AD59" i="35"/>
  <c r="AF59" i="35"/>
  <c r="AH59" i="35"/>
  <c r="AJ59" i="35"/>
  <c r="AL59" i="35"/>
  <c r="AN59" i="35"/>
  <c r="AP59" i="35"/>
  <c r="AR59" i="35"/>
  <c r="AT59" i="35"/>
  <c r="AV59" i="35"/>
  <c r="AX59" i="35"/>
  <c r="AZ59" i="35"/>
  <c r="BB59" i="35"/>
  <c r="BD59" i="35"/>
  <c r="DN59" i="35"/>
  <c r="DP59" i="35"/>
  <c r="DR59" i="35"/>
  <c r="DT59" i="35"/>
  <c r="DV59" i="35"/>
  <c r="DX59" i="35"/>
  <c r="K56" i="35"/>
  <c r="O56" i="35"/>
  <c r="S56" i="35"/>
  <c r="W56" i="35"/>
  <c r="AA56" i="35"/>
  <c r="AE56" i="35"/>
  <c r="AI56" i="35"/>
  <c r="AM56" i="35"/>
  <c r="AQ56" i="35"/>
  <c r="AU56" i="35"/>
  <c r="AY56" i="35"/>
  <c r="DK56" i="35"/>
  <c r="DO56" i="35"/>
  <c r="DS56" i="35"/>
  <c r="DW56" i="35"/>
  <c r="J52" i="35"/>
  <c r="K52" i="35"/>
  <c r="O52" i="35"/>
  <c r="S52" i="35"/>
  <c r="W52" i="35"/>
  <c r="AA52" i="35"/>
  <c r="AE52" i="35"/>
  <c r="AI52" i="35"/>
  <c r="AM52" i="35"/>
  <c r="AQ52" i="35"/>
  <c r="AU52" i="35"/>
  <c r="DG52" i="35"/>
  <c r="DK52" i="35"/>
  <c r="DO52" i="35"/>
  <c r="DS52" i="35"/>
  <c r="DW52" i="35"/>
  <c r="J48" i="35"/>
  <c r="K48" i="35"/>
  <c r="O48" i="35"/>
  <c r="S48" i="35"/>
  <c r="W48" i="35"/>
  <c r="AA48" i="35"/>
  <c r="AE48" i="35"/>
  <c r="AI48" i="35"/>
  <c r="AM48" i="35"/>
  <c r="AQ48" i="35"/>
  <c r="DC48" i="35"/>
  <c r="DG48" i="35"/>
  <c r="DK48" i="35"/>
  <c r="DO48" i="35"/>
  <c r="DS48" i="35"/>
  <c r="DW48" i="35"/>
  <c r="J44" i="35"/>
  <c r="K44" i="35"/>
  <c r="O44" i="35"/>
  <c r="S44" i="35"/>
  <c r="W44" i="35"/>
  <c r="AA44" i="35"/>
  <c r="AE44" i="35"/>
  <c r="AI44" i="35"/>
  <c r="AM44" i="35"/>
  <c r="CY44" i="35"/>
  <c r="DC44" i="35"/>
  <c r="DG44" i="35"/>
  <c r="DK44" i="35"/>
  <c r="DO44" i="35"/>
  <c r="DS44" i="35"/>
  <c r="DW44" i="35"/>
  <c r="J40" i="35"/>
  <c r="L40" i="35"/>
  <c r="N40" i="35"/>
  <c r="P40" i="35"/>
  <c r="R40" i="35"/>
  <c r="T40" i="35"/>
  <c r="V40" i="35"/>
  <c r="X40" i="35"/>
  <c r="Z40" i="35"/>
  <c r="AB40" i="35"/>
  <c r="AD40" i="35"/>
  <c r="AF40" i="35"/>
  <c r="AH40" i="35"/>
  <c r="K40" i="35"/>
  <c r="O40" i="35"/>
  <c r="S40" i="35"/>
  <c r="W40" i="35"/>
  <c r="AA40" i="35"/>
  <c r="AE40" i="35"/>
  <c r="AI40" i="35"/>
  <c r="AK40" i="35"/>
  <c r="CU40" i="35"/>
  <c r="CW40" i="35"/>
  <c r="CY40" i="35"/>
  <c r="DA40" i="35"/>
  <c r="DC40" i="35"/>
  <c r="DE40" i="35"/>
  <c r="DG40" i="35"/>
  <c r="DI40" i="35"/>
  <c r="DK40" i="35"/>
  <c r="DM40" i="35"/>
  <c r="DO40" i="35"/>
  <c r="DQ40" i="35"/>
  <c r="DS40" i="35"/>
  <c r="DU40" i="35"/>
  <c r="DW40" i="35"/>
  <c r="DY40" i="35"/>
  <c r="J37" i="35"/>
  <c r="K37" i="35"/>
  <c r="O37" i="35"/>
  <c r="S37" i="35"/>
  <c r="W37" i="35"/>
  <c r="AA37" i="35"/>
  <c r="AE37" i="35"/>
  <c r="CQ37" i="35"/>
  <c r="CU37" i="35"/>
  <c r="CY37" i="35"/>
  <c r="DC37" i="35"/>
  <c r="DG37" i="35"/>
  <c r="DK37" i="35"/>
  <c r="DO37" i="35"/>
  <c r="DS37" i="35"/>
  <c r="DW37" i="35"/>
  <c r="M37" i="35"/>
  <c r="U37" i="35"/>
  <c r="AC37" i="35"/>
  <c r="CS37" i="35"/>
  <c r="DA37" i="35"/>
  <c r="DI37" i="35"/>
  <c r="DQ37" i="35"/>
  <c r="DY37" i="35"/>
  <c r="J33" i="35"/>
  <c r="K33" i="35"/>
  <c r="O33" i="35"/>
  <c r="S33" i="35"/>
  <c r="W33" i="35"/>
  <c r="AA33" i="35"/>
  <c r="CM33" i="35"/>
  <c r="CQ33" i="35"/>
  <c r="CU33" i="35"/>
  <c r="CY33" i="35"/>
  <c r="DC33" i="35"/>
  <c r="DG33" i="35"/>
  <c r="DK33" i="35"/>
  <c r="DO33" i="35"/>
  <c r="DS33" i="35"/>
  <c r="DW33" i="35"/>
  <c r="M33" i="35"/>
  <c r="U33" i="35"/>
  <c r="AC33" i="35"/>
  <c r="CS33" i="35"/>
  <c r="DA33" i="35"/>
  <c r="DI33" i="35"/>
  <c r="DQ33" i="35"/>
  <c r="DY33" i="35"/>
  <c r="J27" i="35"/>
  <c r="K27" i="35"/>
  <c r="O27" i="35"/>
  <c r="S27" i="35"/>
  <c r="W27" i="35"/>
  <c r="CI27" i="35"/>
  <c r="CM27" i="35"/>
  <c r="CQ27" i="35"/>
  <c r="CU27" i="35"/>
  <c r="CY27" i="35"/>
  <c r="DC27" i="35"/>
  <c r="DG27" i="35"/>
  <c r="DK27" i="35"/>
  <c r="DO27" i="35"/>
  <c r="DS27" i="35"/>
  <c r="DW27" i="35"/>
  <c r="M27" i="35"/>
  <c r="U27" i="35"/>
  <c r="CK27" i="35"/>
  <c r="CS27" i="35"/>
  <c r="DA27" i="35"/>
  <c r="DI27" i="35"/>
  <c r="DQ27" i="35"/>
  <c r="DY27" i="35"/>
  <c r="J25" i="35"/>
  <c r="K25" i="35"/>
  <c r="O25" i="35"/>
  <c r="S25" i="35"/>
  <c r="CE25" i="35"/>
  <c r="CG25" i="35"/>
  <c r="CI25" i="35"/>
  <c r="CK25" i="35"/>
  <c r="CM25" i="35"/>
  <c r="CO25" i="35"/>
  <c r="CQ25" i="35"/>
  <c r="CS25" i="35"/>
  <c r="CU25" i="35"/>
  <c r="CW25" i="35"/>
  <c r="CY25" i="35"/>
  <c r="DA25" i="35"/>
  <c r="DC25" i="35"/>
  <c r="DE25" i="35"/>
  <c r="DG25" i="35"/>
  <c r="DI25" i="35"/>
  <c r="DK25" i="35"/>
  <c r="DM25" i="35"/>
  <c r="DO25" i="35"/>
  <c r="DQ25" i="35"/>
  <c r="DS25" i="35"/>
  <c r="DU25" i="35"/>
  <c r="DW25" i="35"/>
  <c r="DY25" i="35"/>
  <c r="M25" i="35"/>
  <c r="U25" i="35"/>
  <c r="CH25" i="35"/>
  <c r="CL25" i="35"/>
  <c r="CP25" i="35"/>
  <c r="CT25" i="35"/>
  <c r="CX25" i="35"/>
  <c r="DB25" i="35"/>
  <c r="DF25" i="35"/>
  <c r="DJ25" i="35"/>
  <c r="DN25" i="35"/>
  <c r="DR25" i="35"/>
  <c r="DV25" i="35"/>
  <c r="J17" i="35"/>
  <c r="K17" i="35"/>
  <c r="BW17" i="35"/>
  <c r="BY17" i="35"/>
  <c r="CA17" i="35"/>
  <c r="CC17" i="35"/>
  <c r="CE17" i="35"/>
  <c r="CG17" i="35"/>
  <c r="CI17" i="35"/>
  <c r="CK17" i="35"/>
  <c r="CM17" i="35"/>
  <c r="CO17" i="35"/>
  <c r="CQ17" i="35"/>
  <c r="CS17" i="35"/>
  <c r="CU17" i="35"/>
  <c r="CW17" i="35"/>
  <c r="CY17" i="35"/>
  <c r="DA17" i="35"/>
  <c r="DC17" i="35"/>
  <c r="DE17" i="35"/>
  <c r="DG17" i="35"/>
  <c r="DI17" i="35"/>
  <c r="DK17" i="35"/>
  <c r="DM17" i="35"/>
  <c r="DO17" i="35"/>
  <c r="DQ17" i="35"/>
  <c r="DS17" i="35"/>
  <c r="DU17" i="35"/>
  <c r="DW17" i="35"/>
  <c r="DY17" i="35"/>
  <c r="M17" i="35"/>
  <c r="BZ17" i="35"/>
  <c r="CD17" i="35"/>
  <c r="CH17" i="35"/>
  <c r="CL17" i="35"/>
  <c r="CP17" i="35"/>
  <c r="CT17" i="35"/>
  <c r="CX17" i="35"/>
  <c r="DB17" i="35"/>
  <c r="DF17" i="35"/>
  <c r="DJ17" i="35"/>
  <c r="DN17" i="35"/>
  <c r="DR17" i="35"/>
  <c r="DV17" i="35"/>
  <c r="BX17" i="35"/>
  <c r="CF17" i="35"/>
  <c r="CN17" i="35"/>
  <c r="CV17" i="35"/>
  <c r="DD17" i="35"/>
  <c r="DL17" i="35"/>
  <c r="DT17" i="35"/>
  <c r="CA84" i="35"/>
  <c r="BW84" i="35"/>
  <c r="BS84" i="35"/>
  <c r="BO84" i="35"/>
  <c r="BK84" i="35"/>
  <c r="BG84" i="35"/>
  <c r="BC84" i="35"/>
  <c r="AY84" i="35"/>
  <c r="AU84" i="35"/>
  <c r="AQ84" i="35"/>
  <c r="AM84" i="35"/>
  <c r="AI84" i="35"/>
  <c r="AE84" i="35"/>
  <c r="AA84" i="35"/>
  <c r="W84" i="35"/>
  <c r="S84" i="35"/>
  <c r="O84" i="35"/>
  <c r="K84" i="35"/>
  <c r="CB83" i="35"/>
  <c r="BZ83" i="35"/>
  <c r="BX83" i="35"/>
  <c r="BV83" i="35"/>
  <c r="BT83" i="35"/>
  <c r="BR83" i="35"/>
  <c r="BP83" i="35"/>
  <c r="BN83" i="35"/>
  <c r="BL83" i="35"/>
  <c r="BJ83" i="35"/>
  <c r="BH83" i="35"/>
  <c r="BF83" i="35"/>
  <c r="BD83" i="35"/>
  <c r="BB83" i="35"/>
  <c r="AZ83" i="35"/>
  <c r="AX83" i="35"/>
  <c r="AV83" i="35"/>
  <c r="AT83" i="35"/>
  <c r="AR83" i="35"/>
  <c r="AP83" i="35"/>
  <c r="AN83" i="35"/>
  <c r="AL83" i="35"/>
  <c r="AJ83" i="35"/>
  <c r="AH83" i="35"/>
  <c r="AF83" i="35"/>
  <c r="AD83" i="35"/>
  <c r="AB83" i="35"/>
  <c r="Z83" i="35"/>
  <c r="X83" i="35"/>
  <c r="V83" i="35"/>
  <c r="T83" i="35"/>
  <c r="R83" i="35"/>
  <c r="P83" i="35"/>
  <c r="N83" i="35"/>
  <c r="L83" i="35"/>
  <c r="BX79" i="35"/>
  <c r="BV79" i="35"/>
  <c r="BT79" i="35"/>
  <c r="BR79" i="35"/>
  <c r="BP79" i="35"/>
  <c r="BN79" i="35"/>
  <c r="BL79" i="35"/>
  <c r="BJ79" i="35"/>
  <c r="BH79" i="35"/>
  <c r="BF79" i="35"/>
  <c r="BD79" i="35"/>
  <c r="BB79" i="35"/>
  <c r="AZ79" i="35"/>
  <c r="AX79" i="35"/>
  <c r="AV79" i="35"/>
  <c r="AT79" i="35"/>
  <c r="AR79" i="35"/>
  <c r="AP79" i="35"/>
  <c r="AN79" i="35"/>
  <c r="AL79" i="35"/>
  <c r="AJ79" i="35"/>
  <c r="AH79" i="35"/>
  <c r="AF79" i="35"/>
  <c r="AD79" i="35"/>
  <c r="AB79" i="35"/>
  <c r="Z79" i="35"/>
  <c r="X79" i="35"/>
  <c r="V79" i="35"/>
  <c r="T79" i="35"/>
  <c r="R79" i="35"/>
  <c r="P79" i="35"/>
  <c r="N79" i="35"/>
  <c r="L79" i="35"/>
  <c r="BV78" i="35"/>
  <c r="BT78" i="35"/>
  <c r="BR78" i="35"/>
  <c r="BP78" i="35"/>
  <c r="BN78" i="35"/>
  <c r="BL78" i="35"/>
  <c r="BJ78" i="35"/>
  <c r="BH78" i="35"/>
  <c r="BF78" i="35"/>
  <c r="BD78" i="35"/>
  <c r="BB78" i="35"/>
  <c r="AZ78" i="35"/>
  <c r="AX78" i="35"/>
  <c r="AV78" i="35"/>
  <c r="AT78" i="35"/>
  <c r="AR78" i="35"/>
  <c r="AP78" i="35"/>
  <c r="AN78" i="35"/>
  <c r="AL78" i="35"/>
  <c r="AI78" i="35"/>
  <c r="AE78" i="35"/>
  <c r="AA78" i="35"/>
  <c r="W78" i="35"/>
  <c r="S78" i="35"/>
  <c r="O78" i="35"/>
  <c r="K78" i="35"/>
  <c r="BU76" i="35"/>
  <c r="BQ76" i="35"/>
  <c r="BM76" i="35"/>
  <c r="BI76" i="35"/>
  <c r="BE76" i="35"/>
  <c r="BA76" i="35"/>
  <c r="AW76" i="35"/>
  <c r="AS76" i="35"/>
  <c r="AO76" i="35"/>
  <c r="AK76" i="35"/>
  <c r="AG76" i="35"/>
  <c r="AC76" i="35"/>
  <c r="Y76" i="35"/>
  <c r="U76" i="35"/>
  <c r="M76" i="35"/>
  <c r="DY69" i="35"/>
  <c r="BK69" i="35"/>
  <c r="BG69" i="35"/>
  <c r="BC69" i="35"/>
  <c r="AY69" i="35"/>
  <c r="AU69" i="35"/>
  <c r="AQ69" i="35"/>
  <c r="AM69" i="35"/>
  <c r="AI69" i="35"/>
  <c r="AE69" i="35"/>
  <c r="AA69" i="35"/>
  <c r="W69" i="35"/>
  <c r="S69" i="35"/>
  <c r="O69" i="35"/>
  <c r="K69" i="35"/>
  <c r="DY57" i="35"/>
  <c r="DU57" i="35"/>
  <c r="DQ57" i="35"/>
  <c r="DM57" i="35"/>
  <c r="AY57" i="35"/>
  <c r="AU57" i="35"/>
  <c r="AQ57" i="35"/>
  <c r="AM57" i="35"/>
  <c r="AI57" i="35"/>
  <c r="AE57" i="35"/>
  <c r="AA57" i="35"/>
  <c r="W57" i="35"/>
  <c r="S57" i="35"/>
  <c r="O57" i="35"/>
  <c r="K57" i="35"/>
  <c r="DY53" i="35"/>
  <c r="DU53" i="35"/>
  <c r="DQ53" i="35"/>
  <c r="DM53" i="35"/>
  <c r="DI53" i="35"/>
  <c r="AU53" i="35"/>
  <c r="AQ53" i="35"/>
  <c r="AM53" i="35"/>
  <c r="AI53" i="35"/>
  <c r="AE53" i="35"/>
  <c r="AA53" i="35"/>
  <c r="W53" i="35"/>
  <c r="S53" i="35"/>
  <c r="O53" i="35"/>
  <c r="K53" i="35"/>
  <c r="DY49" i="35"/>
  <c r="DU49" i="35"/>
  <c r="DQ49" i="35"/>
  <c r="DM49" i="35"/>
  <c r="DI49" i="35"/>
  <c r="DE49" i="35"/>
  <c r="AQ49" i="35"/>
  <c r="AM49" i="35"/>
  <c r="AI49" i="35"/>
  <c r="AE49" i="35"/>
  <c r="AA49" i="35"/>
  <c r="W49" i="35"/>
  <c r="S49" i="35"/>
  <c r="O49" i="35"/>
  <c r="K49" i="35"/>
  <c r="DY45" i="35"/>
  <c r="DU45" i="35"/>
  <c r="DQ45" i="35"/>
  <c r="DM45" i="35"/>
  <c r="DI45" i="35"/>
  <c r="DE45" i="35"/>
  <c r="DA45" i="35"/>
  <c r="AM45" i="35"/>
  <c r="AI45" i="35"/>
  <c r="AE45" i="35"/>
  <c r="AA45" i="35"/>
  <c r="W45" i="35"/>
  <c r="S45" i="35"/>
  <c r="O45" i="35"/>
  <c r="K45" i="35"/>
  <c r="DY41" i="35"/>
  <c r="DU41" i="35"/>
  <c r="DQ41" i="35"/>
  <c r="DK41" i="35"/>
  <c r="DC41" i="35"/>
  <c r="CU41" i="35"/>
  <c r="AK41" i="35"/>
  <c r="AC41" i="35"/>
  <c r="U41" i="35"/>
  <c r="M41" i="35"/>
  <c r="DR32" i="35"/>
  <c r="DJ32" i="35"/>
  <c r="DB32" i="35"/>
  <c r="CT32" i="35"/>
  <c r="CL32" i="35"/>
  <c r="AC32" i="35"/>
  <c r="U32" i="35"/>
  <c r="M32" i="35"/>
  <c r="DW22" i="35"/>
  <c r="DG22" i="35"/>
  <c r="CQ22" i="35"/>
  <c r="Q22" i="35"/>
  <c r="J38" i="35"/>
  <c r="L38" i="35"/>
  <c r="N38" i="35"/>
  <c r="P38" i="35"/>
  <c r="R38" i="35"/>
  <c r="T38" i="35"/>
  <c r="V38" i="35"/>
  <c r="X38" i="35"/>
  <c r="Z38" i="35"/>
  <c r="AB38" i="35"/>
  <c r="AD38" i="35"/>
  <c r="AF38" i="35"/>
  <c r="AH38" i="35"/>
  <c r="CR38" i="35"/>
  <c r="CT38" i="35"/>
  <c r="CV38" i="35"/>
  <c r="CX38" i="35"/>
  <c r="CZ38" i="35"/>
  <c r="DB38" i="35"/>
  <c r="DD38" i="35"/>
  <c r="DF38" i="35"/>
  <c r="DH38" i="35"/>
  <c r="DJ38" i="35"/>
  <c r="DL38" i="35"/>
  <c r="DN38" i="35"/>
  <c r="DP38" i="35"/>
  <c r="DR38" i="35"/>
  <c r="DT38" i="35"/>
  <c r="DV38" i="35"/>
  <c r="DX38" i="35"/>
  <c r="J34" i="35"/>
  <c r="L34" i="35"/>
  <c r="N34" i="35"/>
  <c r="P34" i="35"/>
  <c r="R34" i="35"/>
  <c r="T34" i="35"/>
  <c r="V34" i="35"/>
  <c r="X34" i="35"/>
  <c r="Z34" i="35"/>
  <c r="AB34" i="35"/>
  <c r="AD34" i="35"/>
  <c r="CN34" i="35"/>
  <c r="CP34" i="35"/>
  <c r="CR34" i="35"/>
  <c r="CT34" i="35"/>
  <c r="CV34" i="35"/>
  <c r="CX34" i="35"/>
  <c r="CZ34" i="35"/>
  <c r="DB34" i="35"/>
  <c r="DD34" i="35"/>
  <c r="DF34" i="35"/>
  <c r="DH34" i="35"/>
  <c r="DJ34" i="35"/>
  <c r="DL34" i="35"/>
  <c r="DN34" i="35"/>
  <c r="DP34" i="35"/>
  <c r="DR34" i="35"/>
  <c r="DT34" i="35"/>
  <c r="DV34" i="35"/>
  <c r="DX34" i="35"/>
  <c r="J28" i="35"/>
  <c r="L28" i="35"/>
  <c r="N28" i="35"/>
  <c r="P28" i="35"/>
  <c r="R28" i="35"/>
  <c r="T28" i="35"/>
  <c r="V28" i="35"/>
  <c r="X28" i="35"/>
  <c r="CH28" i="35"/>
  <c r="CJ28" i="35"/>
  <c r="CL28" i="35"/>
  <c r="CN28" i="35"/>
  <c r="CP28" i="35"/>
  <c r="CR28" i="35"/>
  <c r="CT28" i="35"/>
  <c r="CV28" i="35"/>
  <c r="CX28" i="35"/>
  <c r="CZ28" i="35"/>
  <c r="DB28" i="35"/>
  <c r="DD28" i="35"/>
  <c r="DF28" i="35"/>
  <c r="DH28" i="35"/>
  <c r="DJ28" i="35"/>
  <c r="DL28" i="35"/>
  <c r="DN28" i="35"/>
  <c r="DP28" i="35"/>
  <c r="DR28" i="35"/>
  <c r="DT28" i="35"/>
  <c r="DV28" i="35"/>
  <c r="DX28" i="35"/>
  <c r="J26" i="35"/>
  <c r="L26" i="35"/>
  <c r="N26" i="35"/>
  <c r="P26" i="35"/>
  <c r="R26" i="35"/>
  <c r="T26" i="35"/>
  <c r="V26" i="35"/>
  <c r="CG26" i="35"/>
  <c r="CI26" i="35"/>
  <c r="CK26" i="35"/>
  <c r="CM26" i="35"/>
  <c r="CO26" i="35"/>
  <c r="CQ26" i="35"/>
  <c r="CS26" i="35"/>
  <c r="CU26" i="35"/>
  <c r="CW26" i="35"/>
  <c r="CY26" i="35"/>
  <c r="DA26" i="35"/>
  <c r="DC26" i="35"/>
  <c r="DE26" i="35"/>
  <c r="DG26" i="35"/>
  <c r="DI26" i="35"/>
  <c r="DK26" i="35"/>
  <c r="DM26" i="35"/>
  <c r="DO26" i="35"/>
  <c r="DQ26" i="35"/>
  <c r="DS26" i="35"/>
  <c r="DU26" i="35"/>
  <c r="DW26" i="35"/>
  <c r="DY26" i="35"/>
  <c r="J24" i="35"/>
  <c r="L24" i="35"/>
  <c r="N24" i="35"/>
  <c r="P24" i="35"/>
  <c r="R24" i="35"/>
  <c r="T24" i="35"/>
  <c r="CE24" i="35"/>
  <c r="CG24" i="35"/>
  <c r="CI24" i="35"/>
  <c r="CK24" i="35"/>
  <c r="CM24" i="35"/>
  <c r="CO24" i="35"/>
  <c r="CQ24" i="35"/>
  <c r="CS24" i="35"/>
  <c r="CU24" i="35"/>
  <c r="CW24" i="35"/>
  <c r="CY24" i="35"/>
  <c r="DA24" i="35"/>
  <c r="K24" i="35"/>
  <c r="O24" i="35"/>
  <c r="S24" i="35"/>
  <c r="CF24" i="35"/>
  <c r="CJ24" i="35"/>
  <c r="CN24" i="35"/>
  <c r="CR24" i="35"/>
  <c r="CV24" i="35"/>
  <c r="CZ24" i="35"/>
  <c r="DC24" i="35"/>
  <c r="DE24" i="35"/>
  <c r="DG24" i="35"/>
  <c r="DI24" i="35"/>
  <c r="DK24" i="35"/>
  <c r="DM24" i="35"/>
  <c r="DO24" i="35"/>
  <c r="DQ24" i="35"/>
  <c r="DS24" i="35"/>
  <c r="DU24" i="35"/>
  <c r="DW24" i="35"/>
  <c r="DY24" i="35"/>
  <c r="J21" i="35"/>
  <c r="K21" i="35"/>
  <c r="O21" i="35"/>
  <c r="CA21" i="35"/>
  <c r="CE21" i="35"/>
  <c r="CI21" i="35"/>
  <c r="CM21" i="35"/>
  <c r="CQ21" i="35"/>
  <c r="CU21" i="35"/>
  <c r="CY21" i="35"/>
  <c r="DC21" i="35"/>
  <c r="DG21" i="35"/>
  <c r="DK21" i="35"/>
  <c r="DO21" i="35"/>
  <c r="DS21" i="35"/>
  <c r="DW21" i="35"/>
  <c r="J18" i="35"/>
  <c r="L18" i="35"/>
  <c r="N18" i="35"/>
  <c r="BX18" i="35"/>
  <c r="BZ18" i="35"/>
  <c r="CB18" i="35"/>
  <c r="CD18" i="35"/>
  <c r="CF18" i="35"/>
  <c r="CH18" i="35"/>
  <c r="CJ18" i="35"/>
  <c r="CL18" i="35"/>
  <c r="CN18" i="35"/>
  <c r="CP18" i="35"/>
  <c r="CR18" i="35"/>
  <c r="CT18" i="35"/>
  <c r="CV18" i="35"/>
  <c r="CX18" i="35"/>
  <c r="CZ18" i="35"/>
  <c r="DB18" i="35"/>
  <c r="DD18" i="35"/>
  <c r="DF18" i="35"/>
  <c r="DH18" i="35"/>
  <c r="DJ18" i="35"/>
  <c r="DL18" i="35"/>
  <c r="DN18" i="35"/>
  <c r="DP18" i="35"/>
  <c r="DR18" i="35"/>
  <c r="DT18" i="35"/>
  <c r="DV18" i="35"/>
  <c r="DX18" i="35"/>
  <c r="J72" i="35"/>
  <c r="L72" i="35"/>
  <c r="N72" i="35"/>
  <c r="P72" i="35"/>
  <c r="R72" i="35"/>
  <c r="T72" i="35"/>
  <c r="V72" i="35"/>
  <c r="X72" i="35"/>
  <c r="Z72" i="35"/>
  <c r="AB72" i="35"/>
  <c r="AD72" i="35"/>
  <c r="AF72" i="35"/>
  <c r="AH72" i="35"/>
  <c r="AJ72" i="35"/>
  <c r="AL72" i="35"/>
  <c r="AN72" i="35"/>
  <c r="AP72" i="35"/>
  <c r="AR72" i="35"/>
  <c r="AT72" i="35"/>
  <c r="AV72" i="35"/>
  <c r="AX72" i="35"/>
  <c r="AZ72" i="35"/>
  <c r="BB72" i="35"/>
  <c r="BD72" i="35"/>
  <c r="BF72" i="35"/>
  <c r="BH72" i="35"/>
  <c r="BJ72" i="35"/>
  <c r="BL72" i="35"/>
  <c r="BN72" i="35"/>
  <c r="BP72" i="35"/>
  <c r="J74" i="35"/>
  <c r="L74" i="35"/>
  <c r="N74" i="35"/>
  <c r="P74" i="35"/>
  <c r="R74" i="35"/>
  <c r="T74" i="35"/>
  <c r="V74" i="35"/>
  <c r="X74" i="35"/>
  <c r="Z74" i="35"/>
  <c r="AB74" i="35"/>
  <c r="AD74" i="35"/>
  <c r="AF74" i="35"/>
  <c r="AH74" i="35"/>
  <c r="AJ74" i="35"/>
  <c r="AL74" i="35"/>
  <c r="AN74" i="35"/>
  <c r="AP74" i="35"/>
  <c r="AR74" i="35"/>
  <c r="AT74" i="35"/>
  <c r="AV74" i="35"/>
  <c r="AX74" i="35"/>
  <c r="AZ74" i="35"/>
  <c r="BB74" i="35"/>
  <c r="BD74" i="35"/>
  <c r="BF74" i="35"/>
  <c r="BH74" i="35"/>
  <c r="BJ74" i="35"/>
  <c r="BL74" i="35"/>
  <c r="BN74" i="35"/>
  <c r="BP74" i="35"/>
  <c r="BR74" i="35"/>
  <c r="CB84" i="35"/>
  <c r="BZ84" i="35"/>
  <c r="BX84" i="35"/>
  <c r="BV84" i="35"/>
  <c r="BT84" i="35"/>
  <c r="BR84" i="35"/>
  <c r="BP84" i="35"/>
  <c r="BN84" i="35"/>
  <c r="BL84" i="35"/>
  <c r="BJ84" i="35"/>
  <c r="BH84" i="35"/>
  <c r="BF84" i="35"/>
  <c r="BD84" i="35"/>
  <c r="BB84" i="35"/>
  <c r="AZ84" i="35"/>
  <c r="AX84" i="35"/>
  <c r="AV84" i="35"/>
  <c r="AT84" i="35"/>
  <c r="AR84" i="35"/>
  <c r="AP84" i="35"/>
  <c r="AN84" i="35"/>
  <c r="AL84" i="35"/>
  <c r="AJ84" i="35"/>
  <c r="AH84" i="35"/>
  <c r="AF84" i="35"/>
  <c r="AD84" i="35"/>
  <c r="AB84" i="35"/>
  <c r="Z84" i="35"/>
  <c r="X84" i="35"/>
  <c r="V84" i="35"/>
  <c r="T84" i="35"/>
  <c r="R84" i="35"/>
  <c r="P84" i="35"/>
  <c r="N84" i="35"/>
  <c r="L84" i="35"/>
  <c r="BZ82" i="35"/>
  <c r="BX82" i="35"/>
  <c r="BV82" i="35"/>
  <c r="BT82" i="35"/>
  <c r="BR82" i="35"/>
  <c r="BP82" i="35"/>
  <c r="BN82" i="35"/>
  <c r="BL82" i="35"/>
  <c r="BJ82" i="35"/>
  <c r="BH82" i="35"/>
  <c r="BF82" i="35"/>
  <c r="BD82" i="35"/>
  <c r="BB82" i="35"/>
  <c r="AZ82" i="35"/>
  <c r="AX82" i="35"/>
  <c r="AV82" i="35"/>
  <c r="AT82" i="35"/>
  <c r="AR82" i="35"/>
  <c r="AP82" i="35"/>
  <c r="AN82" i="35"/>
  <c r="AL82" i="35"/>
  <c r="AJ82" i="35"/>
  <c r="AH82" i="35"/>
  <c r="AF82" i="35"/>
  <c r="AD82" i="35"/>
  <c r="AB82" i="35"/>
  <c r="Z82" i="35"/>
  <c r="X82" i="35"/>
  <c r="V82" i="35"/>
  <c r="T82" i="35"/>
  <c r="R82" i="35"/>
  <c r="P82" i="35"/>
  <c r="N82" i="35"/>
  <c r="L82" i="35"/>
  <c r="BX80" i="35"/>
  <c r="BV80" i="35"/>
  <c r="BT80" i="35"/>
  <c r="BR80" i="35"/>
  <c r="BP80" i="35"/>
  <c r="BN80" i="35"/>
  <c r="BL80" i="35"/>
  <c r="BJ80" i="35"/>
  <c r="BH80" i="35"/>
  <c r="BF80" i="35"/>
  <c r="BD80" i="35"/>
  <c r="BB80" i="35"/>
  <c r="AZ80" i="35"/>
  <c r="AX80" i="35"/>
  <c r="AV80" i="35"/>
  <c r="AT80" i="35"/>
  <c r="AR80" i="35"/>
  <c r="AP80" i="35"/>
  <c r="AN80" i="35"/>
  <c r="AL80" i="35"/>
  <c r="AJ80" i="35"/>
  <c r="AH80" i="35"/>
  <c r="AF80" i="35"/>
  <c r="AD80" i="35"/>
  <c r="AB80" i="35"/>
  <c r="Z80" i="35"/>
  <c r="X80" i="35"/>
  <c r="V80" i="35"/>
  <c r="T80" i="35"/>
  <c r="R80" i="35"/>
  <c r="P80" i="35"/>
  <c r="N80" i="35"/>
  <c r="L80" i="35"/>
  <c r="AJ78" i="35"/>
  <c r="AH78" i="35"/>
  <c r="AF78" i="35"/>
  <c r="AD78" i="35"/>
  <c r="AB78" i="35"/>
  <c r="Z78" i="35"/>
  <c r="X78" i="35"/>
  <c r="V78" i="35"/>
  <c r="T78" i="35"/>
  <c r="R78" i="35"/>
  <c r="P78" i="35"/>
  <c r="N78" i="35"/>
  <c r="L78" i="35"/>
  <c r="T76" i="35"/>
  <c r="R76" i="35"/>
  <c r="P76" i="35"/>
  <c r="N76" i="35"/>
  <c r="L76" i="35"/>
  <c r="J60" i="35"/>
  <c r="L60" i="35"/>
  <c r="N60" i="35"/>
  <c r="P60" i="35"/>
  <c r="R60" i="35"/>
  <c r="T60" i="35"/>
  <c r="V60" i="35"/>
  <c r="X60" i="35"/>
  <c r="Z60" i="35"/>
  <c r="AB60" i="35"/>
  <c r="AD60" i="35"/>
  <c r="AF60" i="35"/>
  <c r="AH60" i="35"/>
  <c r="AJ60" i="35"/>
  <c r="AL60" i="35"/>
  <c r="AN60" i="35"/>
  <c r="AP60" i="35"/>
  <c r="AR60" i="35"/>
  <c r="AT60" i="35"/>
  <c r="AV60" i="35"/>
  <c r="AX60" i="35"/>
  <c r="AZ60" i="35"/>
  <c r="BB60" i="35"/>
  <c r="BD60" i="35"/>
  <c r="DN60" i="35"/>
  <c r="DP60" i="35"/>
  <c r="DR60" i="35"/>
  <c r="DT60" i="35"/>
  <c r="DV60" i="35"/>
  <c r="DX60" i="35"/>
  <c r="J56" i="35"/>
  <c r="L56" i="35"/>
  <c r="N56" i="35"/>
  <c r="P56" i="35"/>
  <c r="R56" i="35"/>
  <c r="T56" i="35"/>
  <c r="V56" i="35"/>
  <c r="X56" i="35"/>
  <c r="Z56" i="35"/>
  <c r="AB56" i="35"/>
  <c r="AD56" i="35"/>
  <c r="AF56" i="35"/>
  <c r="AH56" i="35"/>
  <c r="AJ56" i="35"/>
  <c r="AL56" i="35"/>
  <c r="AN56" i="35"/>
  <c r="AP56" i="35"/>
  <c r="AR56" i="35"/>
  <c r="AT56" i="35"/>
  <c r="AV56" i="35"/>
  <c r="AX56" i="35"/>
  <c r="AZ56" i="35"/>
  <c r="DJ56" i="35"/>
  <c r="DL56" i="35"/>
  <c r="DN56" i="35"/>
  <c r="DP56" i="35"/>
  <c r="DR56" i="35"/>
  <c r="DT56" i="35"/>
  <c r="DV56" i="35"/>
  <c r="DX56" i="35"/>
  <c r="J62" i="35"/>
  <c r="L62" i="35"/>
  <c r="N62" i="35"/>
  <c r="P62" i="35"/>
  <c r="R62" i="35"/>
  <c r="T62" i="35"/>
  <c r="V62" i="35"/>
  <c r="X62" i="35"/>
  <c r="Z62" i="35"/>
  <c r="AB62" i="35"/>
  <c r="AD62" i="35"/>
  <c r="AF62" i="35"/>
  <c r="AH62" i="35"/>
  <c r="AJ62" i="35"/>
  <c r="AL62" i="35"/>
  <c r="AN62" i="35"/>
  <c r="AP62" i="35"/>
  <c r="AR62" i="35"/>
  <c r="AT62" i="35"/>
  <c r="AV62" i="35"/>
  <c r="AX62" i="35"/>
  <c r="AZ62" i="35"/>
  <c r="BB62" i="35"/>
  <c r="BD62" i="35"/>
  <c r="BF62" i="35"/>
  <c r="DP62" i="35"/>
  <c r="DR62" i="35"/>
  <c r="DT62" i="35"/>
  <c r="DV62" i="35"/>
  <c r="DX62" i="35"/>
  <c r="J58" i="35"/>
  <c r="L58" i="35"/>
  <c r="N58" i="35"/>
  <c r="P58" i="35"/>
  <c r="R58" i="35"/>
  <c r="T58" i="35"/>
  <c r="V58" i="35"/>
  <c r="X58" i="35"/>
  <c r="Z58" i="35"/>
  <c r="AB58" i="35"/>
  <c r="AD58" i="35"/>
  <c r="AF58" i="35"/>
  <c r="AH58" i="35"/>
  <c r="AJ58" i="35"/>
  <c r="AL58" i="35"/>
  <c r="AN58" i="35"/>
  <c r="AP58" i="35"/>
  <c r="AR58" i="35"/>
  <c r="AT58" i="35"/>
  <c r="AV58" i="35"/>
  <c r="AX58" i="35"/>
  <c r="AZ58" i="35"/>
  <c r="BB58" i="35"/>
  <c r="DL58" i="35"/>
  <c r="DN58" i="35"/>
  <c r="DP58" i="35"/>
  <c r="DR58" i="35"/>
  <c r="DT58" i="35"/>
  <c r="DV58" i="35"/>
  <c r="DX58" i="35"/>
  <c r="DX70" i="35"/>
  <c r="BN70" i="35"/>
  <c r="BL70" i="35"/>
  <c r="BJ70" i="35"/>
  <c r="BH70" i="35"/>
  <c r="BF70" i="35"/>
  <c r="BD70" i="35"/>
  <c r="BB70" i="35"/>
  <c r="AZ70" i="35"/>
  <c r="AX70" i="35"/>
  <c r="AV70" i="35"/>
  <c r="AT70" i="35"/>
  <c r="AR70" i="35"/>
  <c r="AP70" i="35"/>
  <c r="AN70" i="35"/>
  <c r="AL70" i="35"/>
  <c r="AJ70" i="35"/>
  <c r="AH70" i="35"/>
  <c r="AF70" i="35"/>
  <c r="AD70" i="35"/>
  <c r="AB70" i="35"/>
  <c r="Z70" i="35"/>
  <c r="X70" i="35"/>
  <c r="V70" i="35"/>
  <c r="T70" i="35"/>
  <c r="R70" i="35"/>
  <c r="P70" i="35"/>
  <c r="N70" i="35"/>
  <c r="L70" i="35"/>
  <c r="DX68" i="35"/>
  <c r="DV68" i="35"/>
  <c r="BL68" i="35"/>
  <c r="BJ68" i="35"/>
  <c r="BH68" i="35"/>
  <c r="BF68" i="35"/>
  <c r="BD68" i="35"/>
  <c r="BB68" i="35"/>
  <c r="AZ68" i="35"/>
  <c r="AX68" i="35"/>
  <c r="AV68" i="35"/>
  <c r="AT68" i="35"/>
  <c r="AR68" i="35"/>
  <c r="AP68" i="35"/>
  <c r="AN68" i="35"/>
  <c r="AL68" i="35"/>
  <c r="AJ68" i="35"/>
  <c r="AH68" i="35"/>
  <c r="AF68" i="35"/>
  <c r="AD68" i="35"/>
  <c r="AB68" i="35"/>
  <c r="Z68" i="35"/>
  <c r="X68" i="35"/>
  <c r="V68" i="35"/>
  <c r="T68" i="35"/>
  <c r="R68" i="35"/>
  <c r="P68" i="35"/>
  <c r="N68" i="35"/>
  <c r="L68" i="35"/>
  <c r="DX66" i="35"/>
  <c r="DV66" i="35"/>
  <c r="DT66" i="35"/>
  <c r="BJ66" i="35"/>
  <c r="BH66" i="35"/>
  <c r="BF66" i="35"/>
  <c r="BD66" i="35"/>
  <c r="BB66" i="35"/>
  <c r="AZ66" i="35"/>
  <c r="AX66" i="35"/>
  <c r="AV66" i="35"/>
  <c r="AT66" i="35"/>
  <c r="AR66" i="35"/>
  <c r="AP66" i="35"/>
  <c r="AN66" i="35"/>
  <c r="AL66" i="35"/>
  <c r="AJ66" i="35"/>
  <c r="AH66" i="35"/>
  <c r="AF66" i="35"/>
  <c r="AD66" i="35"/>
  <c r="AB66" i="35"/>
  <c r="Z66" i="35"/>
  <c r="X66" i="35"/>
  <c r="V66" i="35"/>
  <c r="T66" i="35"/>
  <c r="R66" i="35"/>
  <c r="P66" i="35"/>
  <c r="N66" i="35"/>
  <c r="L66" i="35"/>
  <c r="BH64" i="35"/>
  <c r="BF64" i="35"/>
  <c r="BD64" i="35"/>
  <c r="BB64" i="35"/>
  <c r="AZ64" i="35"/>
  <c r="AX64" i="35"/>
  <c r="AV64" i="35"/>
  <c r="AT64" i="35"/>
  <c r="AR64" i="35"/>
  <c r="AP64" i="35"/>
  <c r="AN64" i="35"/>
  <c r="AL64" i="35"/>
  <c r="AJ64" i="35"/>
  <c r="AH64" i="35"/>
  <c r="AF64" i="35"/>
  <c r="AD64" i="35"/>
  <c r="AB64" i="35"/>
  <c r="Z64" i="35"/>
  <c r="X64" i="35"/>
  <c r="V64" i="35"/>
  <c r="T64" i="35"/>
  <c r="R64" i="35"/>
  <c r="P64" i="35"/>
  <c r="N64" i="35"/>
  <c r="L64" i="35"/>
  <c r="J39" i="35"/>
  <c r="L39" i="35"/>
  <c r="N39" i="35"/>
  <c r="P39" i="35"/>
  <c r="R39" i="35"/>
  <c r="T39" i="35"/>
  <c r="V39" i="35"/>
  <c r="X39" i="35"/>
  <c r="Z39" i="35"/>
  <c r="AB39" i="35"/>
  <c r="AD39" i="35"/>
  <c r="AF39" i="35"/>
  <c r="AH39" i="35"/>
  <c r="AJ39" i="35"/>
  <c r="CT39" i="35"/>
  <c r="CV39" i="35"/>
  <c r="CX39" i="35"/>
  <c r="CZ39" i="35"/>
  <c r="DB39" i="35"/>
  <c r="DD39" i="35"/>
  <c r="DF39" i="35"/>
  <c r="DH39" i="35"/>
  <c r="DJ39" i="35"/>
  <c r="DL39" i="35"/>
  <c r="DN39" i="35"/>
  <c r="DP39" i="35"/>
  <c r="DR39" i="35"/>
  <c r="DT39" i="35"/>
  <c r="DV39" i="35"/>
  <c r="DX39" i="35"/>
  <c r="DX54" i="35"/>
  <c r="DV54" i="35"/>
  <c r="DT54" i="35"/>
  <c r="DR54" i="35"/>
  <c r="DP54" i="35"/>
  <c r="DN54" i="35"/>
  <c r="DL54" i="35"/>
  <c r="DJ54" i="35"/>
  <c r="DH54" i="35"/>
  <c r="AX54" i="35"/>
  <c r="AV54" i="35"/>
  <c r="AT54" i="35"/>
  <c r="AR54" i="35"/>
  <c r="AP54" i="35"/>
  <c r="AN54" i="35"/>
  <c r="AL54" i="35"/>
  <c r="AJ54" i="35"/>
  <c r="AH54" i="35"/>
  <c r="AF54" i="35"/>
  <c r="AD54" i="35"/>
  <c r="AB54" i="35"/>
  <c r="Z54" i="35"/>
  <c r="X54" i="35"/>
  <c r="V54" i="35"/>
  <c r="T54" i="35"/>
  <c r="R54" i="35"/>
  <c r="P54" i="35"/>
  <c r="N54" i="35"/>
  <c r="L54" i="35"/>
  <c r="DX52" i="35"/>
  <c r="DV52" i="35"/>
  <c r="DT52" i="35"/>
  <c r="DR52" i="35"/>
  <c r="DP52" i="35"/>
  <c r="DN52" i="35"/>
  <c r="DL52" i="35"/>
  <c r="DJ52" i="35"/>
  <c r="DH52" i="35"/>
  <c r="DF52" i="35"/>
  <c r="AV52" i="35"/>
  <c r="AT52" i="35"/>
  <c r="AR52" i="35"/>
  <c r="AP52" i="35"/>
  <c r="AN52" i="35"/>
  <c r="AL52" i="35"/>
  <c r="AJ52" i="35"/>
  <c r="AH52" i="35"/>
  <c r="AF52" i="35"/>
  <c r="AD52" i="35"/>
  <c r="AB52" i="35"/>
  <c r="Z52" i="35"/>
  <c r="X52" i="35"/>
  <c r="V52" i="35"/>
  <c r="T52" i="35"/>
  <c r="R52" i="35"/>
  <c r="P52" i="35"/>
  <c r="N52" i="35"/>
  <c r="L52" i="35"/>
  <c r="DX50" i="35"/>
  <c r="DV50" i="35"/>
  <c r="DT50" i="35"/>
  <c r="DR50" i="35"/>
  <c r="DP50" i="35"/>
  <c r="DN50" i="35"/>
  <c r="DL50" i="35"/>
  <c r="DJ50" i="35"/>
  <c r="DH50" i="35"/>
  <c r="DF50" i="35"/>
  <c r="DD50" i="35"/>
  <c r="AT50" i="35"/>
  <c r="AR50" i="35"/>
  <c r="AP50" i="35"/>
  <c r="AN50" i="35"/>
  <c r="AL50" i="35"/>
  <c r="AJ50" i="35"/>
  <c r="AH50" i="35"/>
  <c r="AF50" i="35"/>
  <c r="AD50" i="35"/>
  <c r="AB50" i="35"/>
  <c r="Z50" i="35"/>
  <c r="X50" i="35"/>
  <c r="V50" i="35"/>
  <c r="T50" i="35"/>
  <c r="R50" i="35"/>
  <c r="P50" i="35"/>
  <c r="N50" i="35"/>
  <c r="L50" i="35"/>
  <c r="DX48" i="35"/>
  <c r="DV48" i="35"/>
  <c r="DT48" i="35"/>
  <c r="DR48" i="35"/>
  <c r="DP48" i="35"/>
  <c r="DN48" i="35"/>
  <c r="DL48" i="35"/>
  <c r="DJ48" i="35"/>
  <c r="DH48" i="35"/>
  <c r="DF48" i="35"/>
  <c r="DD48" i="35"/>
  <c r="DB48" i="35"/>
  <c r="AR48" i="35"/>
  <c r="AP48" i="35"/>
  <c r="AN48" i="35"/>
  <c r="AL48" i="35"/>
  <c r="AJ48" i="35"/>
  <c r="AH48" i="35"/>
  <c r="AF48" i="35"/>
  <c r="AD48" i="35"/>
  <c r="AB48" i="35"/>
  <c r="Z48" i="35"/>
  <c r="X48" i="35"/>
  <c r="V48" i="35"/>
  <c r="T48" i="35"/>
  <c r="R48" i="35"/>
  <c r="P48" i="35"/>
  <c r="N48" i="35"/>
  <c r="L48" i="35"/>
  <c r="DX46" i="35"/>
  <c r="DV46" i="35"/>
  <c r="DT46" i="35"/>
  <c r="DR46" i="35"/>
  <c r="DP46" i="35"/>
  <c r="DN46" i="35"/>
  <c r="DL46" i="35"/>
  <c r="DJ46" i="35"/>
  <c r="DH46" i="35"/>
  <c r="DF46" i="35"/>
  <c r="DD46" i="35"/>
  <c r="DB46" i="35"/>
  <c r="CZ46" i="35"/>
  <c r="AP46" i="35"/>
  <c r="AN46" i="35"/>
  <c r="AL46" i="35"/>
  <c r="AJ46" i="35"/>
  <c r="AH46" i="35"/>
  <c r="AF46" i="35"/>
  <c r="AD46" i="35"/>
  <c r="AB46" i="35"/>
  <c r="Z46" i="35"/>
  <c r="X46" i="35"/>
  <c r="V46" i="35"/>
  <c r="T46" i="35"/>
  <c r="R46" i="35"/>
  <c r="P46" i="35"/>
  <c r="N46" i="35"/>
  <c r="L46" i="35"/>
  <c r="DX44" i="35"/>
  <c r="DV44" i="35"/>
  <c r="DT44" i="35"/>
  <c r="DR44" i="35"/>
  <c r="DP44" i="35"/>
  <c r="DN44" i="35"/>
  <c r="DL44" i="35"/>
  <c r="DJ44" i="35"/>
  <c r="DH44" i="35"/>
  <c r="DF44" i="35"/>
  <c r="DD44" i="35"/>
  <c r="DB44" i="35"/>
  <c r="CZ44" i="35"/>
  <c r="CX44" i="35"/>
  <c r="AN44" i="35"/>
  <c r="AL44" i="35"/>
  <c r="AJ44" i="35"/>
  <c r="AH44" i="35"/>
  <c r="AF44" i="35"/>
  <c r="AD44" i="35"/>
  <c r="AB44" i="35"/>
  <c r="Z44" i="35"/>
  <c r="X44" i="35"/>
  <c r="V44" i="35"/>
  <c r="T44" i="35"/>
  <c r="R44" i="35"/>
  <c r="P44" i="35"/>
  <c r="N44" i="35"/>
  <c r="L44" i="35"/>
  <c r="DX42" i="35"/>
  <c r="DV42" i="35"/>
  <c r="DT42" i="35"/>
  <c r="DR42" i="35"/>
  <c r="DP42" i="35"/>
  <c r="DN42" i="35"/>
  <c r="DL42" i="35"/>
  <c r="DJ42" i="35"/>
  <c r="DH42" i="35"/>
  <c r="DF42" i="35"/>
  <c r="DD42" i="35"/>
  <c r="DB42" i="35"/>
  <c r="CZ42" i="35"/>
  <c r="CX42" i="35"/>
  <c r="CV42" i="35"/>
  <c r="AL42" i="35"/>
  <c r="AJ42" i="35"/>
  <c r="AH42" i="35"/>
  <c r="AF42" i="35"/>
  <c r="AD42" i="35"/>
  <c r="AB42" i="35"/>
  <c r="Z42" i="35"/>
  <c r="X42" i="35"/>
  <c r="V42" i="35"/>
  <c r="T42" i="35"/>
  <c r="R42" i="35"/>
  <c r="P42" i="35"/>
  <c r="N42" i="35"/>
  <c r="L42" i="35"/>
  <c r="J41" i="35"/>
  <c r="L41" i="35"/>
  <c r="N41" i="35"/>
  <c r="P41" i="35"/>
  <c r="R41" i="35"/>
  <c r="T41" i="35"/>
  <c r="V41" i="35"/>
  <c r="X41" i="35"/>
  <c r="Z41" i="35"/>
  <c r="AB41" i="35"/>
  <c r="AD41" i="35"/>
  <c r="AF41" i="35"/>
  <c r="AH41" i="35"/>
  <c r="AJ41" i="35"/>
  <c r="AL41" i="35"/>
  <c r="CV41" i="35"/>
  <c r="CX41" i="35"/>
  <c r="CZ41" i="35"/>
  <c r="DB41" i="35"/>
  <c r="DD41" i="35"/>
  <c r="DF41" i="35"/>
  <c r="DH41" i="35"/>
  <c r="DJ41" i="35"/>
  <c r="DL41" i="35"/>
  <c r="DN41" i="35"/>
  <c r="J29" i="35"/>
  <c r="L29" i="35"/>
  <c r="N29" i="35"/>
  <c r="P29" i="35"/>
  <c r="R29" i="35"/>
  <c r="T29" i="35"/>
  <c r="V29" i="35"/>
  <c r="X29" i="35"/>
  <c r="Z29" i="35"/>
  <c r="CJ29" i="35"/>
  <c r="CL29" i="35"/>
  <c r="CN29" i="35"/>
  <c r="CP29" i="35"/>
  <c r="CR29" i="35"/>
  <c r="CT29" i="35"/>
  <c r="CV29" i="35"/>
  <c r="CX29" i="35"/>
  <c r="CZ29" i="35"/>
  <c r="DB29" i="35"/>
  <c r="DD29" i="35"/>
  <c r="DF29" i="35"/>
  <c r="DH29" i="35"/>
  <c r="DJ29" i="35"/>
  <c r="DL29" i="35"/>
  <c r="DN29" i="35"/>
  <c r="DP29" i="35"/>
  <c r="DR29" i="35"/>
  <c r="DT29" i="35"/>
  <c r="DV29" i="35"/>
  <c r="DX29" i="35"/>
  <c r="DX37" i="35"/>
  <c r="DV37" i="35"/>
  <c r="DT37" i="35"/>
  <c r="DR37" i="35"/>
  <c r="DP37" i="35"/>
  <c r="DN37" i="35"/>
  <c r="DL37" i="35"/>
  <c r="DJ37" i="35"/>
  <c r="DH37" i="35"/>
  <c r="DF37" i="35"/>
  <c r="DD37" i="35"/>
  <c r="DB37" i="35"/>
  <c r="CZ37" i="35"/>
  <c r="CX37" i="35"/>
  <c r="CV37" i="35"/>
  <c r="CT37" i="35"/>
  <c r="CR37" i="35"/>
  <c r="AH37" i="35"/>
  <c r="AF37" i="35"/>
  <c r="AD37" i="35"/>
  <c r="AB37" i="35"/>
  <c r="Z37" i="35"/>
  <c r="X37" i="35"/>
  <c r="V37" i="35"/>
  <c r="T37" i="35"/>
  <c r="R37" i="35"/>
  <c r="P37" i="35"/>
  <c r="N37" i="35"/>
  <c r="L37" i="35"/>
  <c r="DX35" i="35"/>
  <c r="DV35" i="35"/>
  <c r="DT35" i="35"/>
  <c r="DR35" i="35"/>
  <c r="DP35" i="35"/>
  <c r="DN35" i="35"/>
  <c r="DL35" i="35"/>
  <c r="DJ35" i="35"/>
  <c r="DH35" i="35"/>
  <c r="DF35" i="35"/>
  <c r="DD35" i="35"/>
  <c r="DB35" i="35"/>
  <c r="CZ35" i="35"/>
  <c r="CX35" i="35"/>
  <c r="CV35" i="35"/>
  <c r="CT35" i="35"/>
  <c r="CR35" i="35"/>
  <c r="CP35" i="35"/>
  <c r="AF35" i="35"/>
  <c r="AD35" i="35"/>
  <c r="AB35" i="35"/>
  <c r="Z35" i="35"/>
  <c r="X35" i="35"/>
  <c r="V35" i="35"/>
  <c r="T35" i="35"/>
  <c r="R35" i="35"/>
  <c r="P35" i="35"/>
  <c r="N35" i="35"/>
  <c r="L35" i="35"/>
  <c r="DX33" i="35"/>
  <c r="DV33" i="35"/>
  <c r="DT33" i="35"/>
  <c r="DR33" i="35"/>
  <c r="DP33" i="35"/>
  <c r="DN33" i="35"/>
  <c r="DL33" i="35"/>
  <c r="DJ33" i="35"/>
  <c r="DH33" i="35"/>
  <c r="DF33" i="35"/>
  <c r="DD33" i="35"/>
  <c r="DB33" i="35"/>
  <c r="CZ33" i="35"/>
  <c r="CX33" i="35"/>
  <c r="CV33" i="35"/>
  <c r="CT33" i="35"/>
  <c r="CR33" i="35"/>
  <c r="CP33" i="35"/>
  <c r="CN33" i="35"/>
  <c r="AD33" i="35"/>
  <c r="AB33" i="35"/>
  <c r="Z33" i="35"/>
  <c r="X33" i="35"/>
  <c r="V33" i="35"/>
  <c r="T33" i="35"/>
  <c r="R33" i="35"/>
  <c r="P33" i="35"/>
  <c r="N33" i="35"/>
  <c r="L33" i="35"/>
  <c r="AB31" i="35"/>
  <c r="Z31" i="35"/>
  <c r="X31" i="35"/>
  <c r="V31" i="35"/>
  <c r="T31" i="35"/>
  <c r="R31" i="35"/>
  <c r="P31" i="35"/>
  <c r="N31" i="35"/>
  <c r="L31" i="35"/>
  <c r="J23" i="35"/>
  <c r="L23" i="35"/>
  <c r="N23" i="35"/>
  <c r="P23" i="35"/>
  <c r="R23" i="35"/>
  <c r="T23" i="35"/>
  <c r="DX27" i="35"/>
  <c r="DV27" i="35"/>
  <c r="DT27" i="35"/>
  <c r="DR27" i="35"/>
  <c r="DP27" i="35"/>
  <c r="DN27" i="35"/>
  <c r="DL27" i="35"/>
  <c r="DJ27" i="35"/>
  <c r="DH27" i="35"/>
  <c r="DF27" i="35"/>
  <c r="DD27" i="35"/>
  <c r="DB27" i="35"/>
  <c r="CZ27" i="35"/>
  <c r="CX27" i="35"/>
  <c r="CV27" i="35"/>
  <c r="CT27" i="35"/>
  <c r="CR27" i="35"/>
  <c r="CP27" i="35"/>
  <c r="CN27" i="35"/>
  <c r="CL27" i="35"/>
  <c r="CJ27" i="35"/>
  <c r="CH27" i="35"/>
  <c r="X27" i="35"/>
  <c r="V27" i="35"/>
  <c r="T27" i="35"/>
  <c r="R27" i="35"/>
  <c r="P27" i="35"/>
  <c r="N27" i="35"/>
  <c r="L27" i="35"/>
  <c r="V25" i="35"/>
  <c r="T25" i="35"/>
  <c r="R25" i="35"/>
  <c r="P25" i="35"/>
  <c r="N25" i="35"/>
  <c r="L25" i="35"/>
  <c r="DX21" i="35"/>
  <c r="DV21" i="35"/>
  <c r="DT21" i="35"/>
  <c r="DR21" i="35"/>
  <c r="DP21" i="35"/>
  <c r="DN21" i="35"/>
  <c r="DL21" i="35"/>
  <c r="DJ21" i="35"/>
  <c r="DH21" i="35"/>
  <c r="DF21" i="35"/>
  <c r="DD21" i="35"/>
  <c r="DB21" i="35"/>
  <c r="CZ21" i="35"/>
  <c r="CX21" i="35"/>
  <c r="CV21" i="35"/>
  <c r="CT21" i="35"/>
  <c r="CR21" i="35"/>
  <c r="CP21" i="35"/>
  <c r="CN21" i="35"/>
  <c r="CL21" i="35"/>
  <c r="CJ21" i="35"/>
  <c r="CH21" i="35"/>
  <c r="CF21" i="35"/>
  <c r="CD21" i="35"/>
  <c r="CB21" i="35"/>
  <c r="R21" i="35"/>
  <c r="P21" i="35"/>
  <c r="N21" i="35"/>
  <c r="L21" i="35"/>
  <c r="CT19" i="35"/>
  <c r="CR19" i="35"/>
  <c r="CP19" i="35"/>
  <c r="CN19" i="35"/>
  <c r="CL19" i="35"/>
  <c r="CJ19" i="35"/>
  <c r="CH19" i="35"/>
  <c r="CF19" i="35"/>
  <c r="CD19" i="35"/>
  <c r="CB19" i="35"/>
  <c r="BZ19" i="35"/>
  <c r="P19" i="35"/>
  <c r="N19" i="35"/>
  <c r="L19" i="35"/>
  <c r="N17" i="35"/>
  <c r="L17" i="35"/>
  <c r="J25" i="36"/>
  <c r="K21" i="36"/>
  <c r="AJ49" i="33"/>
  <c r="B26" i="33"/>
  <c r="U26" i="33"/>
  <c r="S26" i="33"/>
  <c r="Q26" i="33"/>
  <c r="O26" i="33"/>
  <c r="M26" i="33"/>
  <c r="X25" i="33"/>
  <c r="AV25" i="33"/>
  <c r="BT25" i="33"/>
  <c r="L26" i="33"/>
  <c r="T26" i="33"/>
  <c r="R26" i="33"/>
  <c r="P26" i="33"/>
  <c r="N26" i="33"/>
  <c r="L25" i="33"/>
  <c r="AJ25" i="33"/>
  <c r="X69" i="33"/>
  <c r="AV69" i="33"/>
  <c r="BT69" i="33"/>
  <c r="L69" i="33"/>
  <c r="AJ69" i="33"/>
  <c r="L49" i="33"/>
  <c r="BH49" i="33"/>
  <c r="X49" i="33"/>
  <c r="AV49" i="33"/>
  <c r="C60" i="33"/>
  <c r="C20" i="32" s="1"/>
  <c r="C32" i="33"/>
  <c r="D60" i="33"/>
  <c r="C82" i="58"/>
  <c r="C63" i="33"/>
  <c r="C64" i="33" s="1"/>
  <c r="C22" i="32" s="1"/>
  <c r="D27" i="32" s="1"/>
  <c r="C85" i="58"/>
  <c r="B59" i="33"/>
  <c r="B60" i="33" s="1"/>
  <c r="B20" i="32" s="1"/>
  <c r="C86" i="58"/>
  <c r="B54" i="58"/>
  <c r="B23" i="58"/>
  <c r="B32" i="33"/>
  <c r="B11" i="32" s="1"/>
  <c r="B37" i="33"/>
  <c r="B12" i="32" s="1"/>
  <c r="B43" i="33"/>
  <c r="B13" i="32" s="1"/>
  <c r="B19" i="33"/>
  <c r="B7" i="32" s="1"/>
  <c r="C5" i="47"/>
  <c r="C5" i="33"/>
  <c r="C5" i="32" s="1"/>
  <c r="C38" i="32" s="1"/>
  <c r="D5" i="33"/>
  <c r="D82" i="58"/>
  <c r="D29" i="33"/>
  <c r="D32" i="33" s="1"/>
  <c r="F14" i="58"/>
  <c r="F23" i="58" s="1"/>
  <c r="F82" i="58"/>
  <c r="E7" i="34"/>
  <c r="V7" i="34" s="1"/>
  <c r="E9" i="34"/>
  <c r="U9" i="34" s="1"/>
  <c r="E10" i="34"/>
  <c r="U10" i="34" s="1"/>
  <c r="E12" i="34"/>
  <c r="V12" i="34" s="1"/>
  <c r="E11" i="34"/>
  <c r="U6" i="34"/>
  <c r="V6" i="34"/>
  <c r="AD6" i="34"/>
  <c r="Z10" i="34"/>
  <c r="T9" i="34"/>
  <c r="T12" i="34"/>
  <c r="AB5" i="34"/>
  <c r="AB18" i="34" s="1"/>
  <c r="AC5" i="34"/>
  <c r="AC18" i="34" s="1"/>
  <c r="T6" i="34"/>
  <c r="T5" i="47" l="1"/>
  <c r="Z19" i="37"/>
  <c r="V5" i="33"/>
  <c r="AD5" i="34"/>
  <c r="AD18" i="34" s="1"/>
  <c r="BH25" i="33"/>
  <c r="C105" i="33"/>
  <c r="C75" i="33" s="1"/>
  <c r="D5" i="32"/>
  <c r="D38" i="32" s="1"/>
  <c r="E5" i="33"/>
  <c r="F5" i="33" s="1"/>
  <c r="U7" i="34"/>
  <c r="D44" i="33"/>
  <c r="D11" i="32"/>
  <c r="C29" i="32"/>
  <c r="B15" i="32"/>
  <c r="B23" i="32"/>
  <c r="C26" i="32"/>
  <c r="D64" i="33"/>
  <c r="D22" i="32" s="1"/>
  <c r="E27" i="32" s="1"/>
  <c r="D20" i="32"/>
  <c r="C23" i="32"/>
  <c r="D26" i="32"/>
  <c r="C44" i="33"/>
  <c r="C11" i="32"/>
  <c r="D41" i="32"/>
  <c r="L33" i="37"/>
  <c r="M32" i="37"/>
  <c r="AC7" i="34"/>
  <c r="AD10" i="34"/>
  <c r="V10" i="34"/>
  <c r="Y7" i="34"/>
  <c r="T10" i="34"/>
  <c r="T7" i="34"/>
  <c r="T19" i="34" s="1"/>
  <c r="AB10" i="34"/>
  <c r="X10" i="34"/>
  <c r="AE7" i="34"/>
  <c r="AA7" i="34"/>
  <c r="W7" i="34"/>
  <c r="AE10" i="34"/>
  <c r="AC10" i="34"/>
  <c r="AA10" i="34"/>
  <c r="Y10" i="34"/>
  <c r="W10" i="34"/>
  <c r="AD7" i="34"/>
  <c r="AB7" i="34"/>
  <c r="Z7" i="34"/>
  <c r="X7" i="34"/>
  <c r="Z6" i="34"/>
  <c r="V9" i="34"/>
  <c r="Y12" i="34"/>
  <c r="AA9" i="34"/>
  <c r="V21" i="34"/>
  <c r="B86" i="58"/>
  <c r="X30" i="33"/>
  <c r="Y30" i="33" s="1"/>
  <c r="Z42" i="33"/>
  <c r="X40" i="33"/>
  <c r="D105" i="33"/>
  <c r="D75" i="33" s="1"/>
  <c r="M35" i="33"/>
  <c r="L80" i="33"/>
  <c r="M36" i="33"/>
  <c r="L81" i="33"/>
  <c r="C76" i="33"/>
  <c r="Y16" i="33"/>
  <c r="Y17" i="33"/>
  <c r="AJ8" i="33"/>
  <c r="AK8" i="33" s="1"/>
  <c r="AL8" i="33" s="1"/>
  <c r="AM8" i="33" s="1"/>
  <c r="AN8" i="33" s="1"/>
  <c r="AO8" i="33" s="1"/>
  <c r="AP8" i="33" s="1"/>
  <c r="AQ8" i="33" s="1"/>
  <c r="AR8" i="33" s="1"/>
  <c r="AS8" i="33" s="1"/>
  <c r="AT8" i="33" s="1"/>
  <c r="AU8" i="33" s="1"/>
  <c r="G8" i="33" s="1"/>
  <c r="AJ10" i="33"/>
  <c r="AK10" i="33" s="1"/>
  <c r="AL10" i="33" s="1"/>
  <c r="AM10" i="33" s="1"/>
  <c r="AN10" i="33" s="1"/>
  <c r="AO10" i="33" s="1"/>
  <c r="AP10" i="33" s="1"/>
  <c r="AQ10" i="33" s="1"/>
  <c r="AR10" i="33" s="1"/>
  <c r="AS10" i="33" s="1"/>
  <c r="AT10" i="33" s="1"/>
  <c r="AU10" i="33" s="1"/>
  <c r="G10" i="33" s="1"/>
  <c r="Y31" i="33"/>
  <c r="AB6" i="34"/>
  <c r="X6" i="34"/>
  <c r="AC12" i="34"/>
  <c r="U12" i="34"/>
  <c r="U19" i="34" s="1"/>
  <c r="AE9" i="34"/>
  <c r="W9" i="34"/>
  <c r="V19" i="34"/>
  <c r="T21" i="34"/>
  <c r="U22" i="34"/>
  <c r="U21" i="34"/>
  <c r="L21" i="36"/>
  <c r="K25" i="36"/>
  <c r="D51" i="33"/>
  <c r="D71" i="33" s="1"/>
  <c r="D26" i="33"/>
  <c r="C51" i="33"/>
  <c r="C71" i="33" s="1"/>
  <c r="C26" i="33"/>
  <c r="D14" i="58"/>
  <c r="D23" i="58" s="1"/>
  <c r="B44" i="33"/>
  <c r="E5" i="32"/>
  <c r="E38" i="32" s="1"/>
  <c r="D5" i="47"/>
  <c r="F85" i="58"/>
  <c r="D85" i="58"/>
  <c r="D37" i="58"/>
  <c r="D54" i="58" s="1"/>
  <c r="F37" i="58"/>
  <c r="F54" i="58" s="1"/>
  <c r="F86" i="58" s="1"/>
  <c r="V22" i="34"/>
  <c r="AA22" i="34"/>
  <c r="AE12" i="34"/>
  <c r="AA12" i="34"/>
  <c r="W12" i="34"/>
  <c r="AC9" i="34"/>
  <c r="Y9" i="34"/>
  <c r="AE6" i="34"/>
  <c r="AE22" i="34" s="1"/>
  <c r="AC6" i="34"/>
  <c r="AA6" i="34"/>
  <c r="AA19" i="34" s="1"/>
  <c r="Y6" i="34"/>
  <c r="W6" i="34"/>
  <c r="W22" i="34" s="1"/>
  <c r="AD12" i="34"/>
  <c r="AD22" i="34" s="1"/>
  <c r="AB12" i="34"/>
  <c r="AB22" i="34" s="1"/>
  <c r="Z12" i="34"/>
  <c r="Z22" i="34" s="1"/>
  <c r="X12" i="34"/>
  <c r="X22" i="34" s="1"/>
  <c r="AD9" i="34"/>
  <c r="AB9" i="34"/>
  <c r="AB19" i="34" s="1"/>
  <c r="Z9" i="34"/>
  <c r="X9" i="34"/>
  <c r="CW5" i="34"/>
  <c r="AC1" i="34"/>
  <c r="CX5" i="34"/>
  <c r="AD1" i="34"/>
  <c r="CV5" i="34"/>
  <c r="AB1" i="34"/>
  <c r="D86" i="58" l="1"/>
  <c r="V51" i="33"/>
  <c r="V71" i="33" s="1"/>
  <c r="V1" i="33"/>
  <c r="V26" i="33"/>
  <c r="U5" i="47"/>
  <c r="AA19" i="37"/>
  <c r="W5" i="33"/>
  <c r="AE5" i="34"/>
  <c r="D29" i="32"/>
  <c r="C15" i="32"/>
  <c r="D23" i="32"/>
  <c r="E26" i="32"/>
  <c r="E29" i="32"/>
  <c r="D15" i="32"/>
  <c r="L34" i="37"/>
  <c r="M33" i="37"/>
  <c r="Z19" i="34"/>
  <c r="AD19" i="34"/>
  <c r="C83" i="33"/>
  <c r="C87" i="33" s="1"/>
  <c r="X21" i="34"/>
  <c r="AB21" i="34"/>
  <c r="Z21" i="34"/>
  <c r="AD21" i="34"/>
  <c r="Y19" i="34"/>
  <c r="AA21" i="34"/>
  <c r="AC22" i="34"/>
  <c r="T22" i="34"/>
  <c r="CV1" i="34"/>
  <c r="CV18" i="34"/>
  <c r="CX1" i="34"/>
  <c r="CX18" i="34"/>
  <c r="CW1" i="34"/>
  <c r="CW18" i="34"/>
  <c r="N36" i="33"/>
  <c r="M81" i="33"/>
  <c r="Y40" i="33"/>
  <c r="AA42" i="33"/>
  <c r="N35" i="33"/>
  <c r="M80" i="33"/>
  <c r="Z17" i="33"/>
  <c r="Z16" i="33"/>
  <c r="AV10" i="33"/>
  <c r="AW10" i="33" s="1"/>
  <c r="AX10" i="33" s="1"/>
  <c r="AY10" i="33" s="1"/>
  <c r="AZ10" i="33" s="1"/>
  <c r="BA10" i="33" s="1"/>
  <c r="BB10" i="33" s="1"/>
  <c r="BC10" i="33" s="1"/>
  <c r="BD10" i="33" s="1"/>
  <c r="BE10" i="33" s="1"/>
  <c r="BF10" i="33" s="1"/>
  <c r="BG10" i="33" s="1"/>
  <c r="H10" i="33" s="1"/>
  <c r="AV8" i="33"/>
  <c r="AW8" i="33" s="1"/>
  <c r="AX8" i="33" s="1"/>
  <c r="AY8" i="33" s="1"/>
  <c r="AZ8" i="33" s="1"/>
  <c r="BA8" i="33" s="1"/>
  <c r="BB8" i="33" s="1"/>
  <c r="BC8" i="33" s="1"/>
  <c r="BD8" i="33" s="1"/>
  <c r="BE8" i="33" s="1"/>
  <c r="BF8" i="33" s="1"/>
  <c r="BG8" i="33" s="1"/>
  <c r="H8" i="33" s="1"/>
  <c r="Z31" i="33"/>
  <c r="Z30" i="33"/>
  <c r="W19" i="34"/>
  <c r="AE19" i="34"/>
  <c r="Y21" i="34"/>
  <c r="W21" i="34"/>
  <c r="AE21" i="34"/>
  <c r="Y22" i="34"/>
  <c r="AC19" i="34"/>
  <c r="AC21" i="34"/>
  <c r="X19" i="34"/>
  <c r="M21" i="36"/>
  <c r="L25" i="36"/>
  <c r="E51" i="33"/>
  <c r="E71" i="33" s="1"/>
  <c r="E26" i="33"/>
  <c r="F5" i="32"/>
  <c r="F38" i="32" s="1"/>
  <c r="E5" i="47"/>
  <c r="AE18" i="34" l="1"/>
  <c r="CY5" i="34"/>
  <c r="AE1" i="34"/>
  <c r="W51" i="33"/>
  <c r="W71" i="33" s="1"/>
  <c r="W26" i="33"/>
  <c r="W1" i="33"/>
  <c r="V5" i="47"/>
  <c r="AB19" i="37"/>
  <c r="AB18" i="37" s="1"/>
  <c r="X5" i="33"/>
  <c r="AF5" i="34"/>
  <c r="L35" i="37"/>
  <c r="M34" i="37"/>
  <c r="O35" i="33"/>
  <c r="N80" i="33"/>
  <c r="AB42" i="33"/>
  <c r="Z40" i="33"/>
  <c r="O36" i="33"/>
  <c r="N81" i="33"/>
  <c r="AA16" i="33"/>
  <c r="AA17" i="33"/>
  <c r="BH8" i="33"/>
  <c r="BI8" i="33" s="1"/>
  <c r="BJ8" i="33" s="1"/>
  <c r="BK8" i="33" s="1"/>
  <c r="BL8" i="33" s="1"/>
  <c r="BM8" i="33" s="1"/>
  <c r="BN8" i="33" s="1"/>
  <c r="BO8" i="33" s="1"/>
  <c r="BP8" i="33" s="1"/>
  <c r="BQ8" i="33" s="1"/>
  <c r="BR8" i="33" s="1"/>
  <c r="BS8" i="33" s="1"/>
  <c r="I8" i="33" s="1"/>
  <c r="BH10" i="33"/>
  <c r="BI10" i="33" s="1"/>
  <c r="BJ10" i="33" s="1"/>
  <c r="BK10" i="33" s="1"/>
  <c r="BL10" i="33" s="1"/>
  <c r="BM10" i="33" s="1"/>
  <c r="BN10" i="33" s="1"/>
  <c r="BO10" i="33" s="1"/>
  <c r="BP10" i="33" s="1"/>
  <c r="BQ10" i="33" s="1"/>
  <c r="BR10" i="33" s="1"/>
  <c r="BS10" i="33" s="1"/>
  <c r="I10" i="33" s="1"/>
  <c r="AA30" i="33"/>
  <c r="AA31" i="33"/>
  <c r="N21" i="36"/>
  <c r="M25" i="36"/>
  <c r="F51" i="33"/>
  <c r="F71" i="33" s="1"/>
  <c r="F26" i="33"/>
  <c r="G5" i="33"/>
  <c r="G5" i="32" s="1"/>
  <c r="G38" i="32" s="1"/>
  <c r="F5" i="47"/>
  <c r="AG30" i="34"/>
  <c r="AH30" i="34"/>
  <c r="AH8" i="34" s="1"/>
  <c r="AI30" i="34"/>
  <c r="AJ30" i="34"/>
  <c r="AK30" i="34"/>
  <c r="AL30" i="34"/>
  <c r="AM30" i="34"/>
  <c r="AN30" i="34"/>
  <c r="AO30" i="34"/>
  <c r="AP30" i="34"/>
  <c r="AQ30" i="34"/>
  <c r="AF30" i="34"/>
  <c r="AF8" i="34" s="1"/>
  <c r="U5" i="34"/>
  <c r="U18" i="34" s="1"/>
  <c r="V5" i="34"/>
  <c r="V18" i="34" s="1"/>
  <c r="W5" i="34"/>
  <c r="W18" i="34" s="1"/>
  <c r="X5" i="34"/>
  <c r="X18" i="34" s="1"/>
  <c r="Y5" i="34"/>
  <c r="Y18" i="34" s="1"/>
  <c r="Z5" i="34"/>
  <c r="Z18" i="34" s="1"/>
  <c r="AA5" i="34"/>
  <c r="AA18" i="34" s="1"/>
  <c r="T5" i="34"/>
  <c r="T18" i="34" s="1"/>
  <c r="CE3" i="35"/>
  <c r="CF3" i="35"/>
  <c r="CG3" i="35"/>
  <c r="CH3" i="35"/>
  <c r="CI3" i="35"/>
  <c r="CJ3" i="35"/>
  <c r="CK3" i="35"/>
  <c r="CL3" i="35"/>
  <c r="CM3" i="35"/>
  <c r="CN3" i="35"/>
  <c r="CO3" i="35"/>
  <c r="CP3" i="35"/>
  <c r="CQ3" i="35"/>
  <c r="CR3" i="35"/>
  <c r="CS3" i="35"/>
  <c r="CT3" i="35"/>
  <c r="CU3" i="35"/>
  <c r="CV3" i="35"/>
  <c r="CW3" i="35"/>
  <c r="CX3" i="35"/>
  <c r="CY3" i="35"/>
  <c r="CZ3" i="35"/>
  <c r="DA3" i="35"/>
  <c r="DB3" i="35"/>
  <c r="DC3" i="35"/>
  <c r="DD3" i="35"/>
  <c r="DE3" i="35"/>
  <c r="DF3" i="35"/>
  <c r="DG3" i="35"/>
  <c r="DH3" i="35"/>
  <c r="DI3" i="35"/>
  <c r="DJ3" i="35"/>
  <c r="DK3" i="35"/>
  <c r="DL3" i="35"/>
  <c r="DM3" i="35"/>
  <c r="DN3" i="35"/>
  <c r="DO3" i="35"/>
  <c r="DP3" i="35"/>
  <c r="DQ3" i="35"/>
  <c r="DR3" i="35"/>
  <c r="DS3" i="35"/>
  <c r="DT3" i="35"/>
  <c r="DU3" i="35"/>
  <c r="DV3" i="35"/>
  <c r="DW3" i="35"/>
  <c r="DX3" i="35"/>
  <c r="DY3" i="35"/>
  <c r="DZ3" i="35"/>
  <c r="CE4" i="35"/>
  <c r="CF4" i="35"/>
  <c r="CG4" i="35"/>
  <c r="CH4" i="35"/>
  <c r="CI4" i="35"/>
  <c r="CJ4" i="35"/>
  <c r="CK4" i="35"/>
  <c r="CL4" i="35"/>
  <c r="CM4" i="35"/>
  <c r="CN4" i="35"/>
  <c r="CO4" i="35"/>
  <c r="CP4" i="35"/>
  <c r="CQ4" i="35"/>
  <c r="CR4" i="35"/>
  <c r="CS4" i="35"/>
  <c r="CT4" i="35"/>
  <c r="CU4" i="35"/>
  <c r="CV4" i="35"/>
  <c r="CW4" i="35"/>
  <c r="CX4" i="35"/>
  <c r="CY4" i="35"/>
  <c r="CZ4" i="35"/>
  <c r="DA4" i="35"/>
  <c r="DB4" i="35"/>
  <c r="DC4" i="35"/>
  <c r="DD4" i="35"/>
  <c r="DE4" i="35"/>
  <c r="DF4" i="35"/>
  <c r="DG4" i="35"/>
  <c r="DH4" i="35"/>
  <c r="DI4" i="35"/>
  <c r="DJ4" i="35"/>
  <c r="DK4" i="35"/>
  <c r="DL4" i="35"/>
  <c r="DM4" i="35"/>
  <c r="DN4" i="35"/>
  <c r="DO4" i="35"/>
  <c r="DP4" i="35"/>
  <c r="DQ4" i="35"/>
  <c r="DR4" i="35"/>
  <c r="DS4" i="35"/>
  <c r="DT4" i="35"/>
  <c r="DU4" i="35"/>
  <c r="DV4" i="35"/>
  <c r="DW4" i="35"/>
  <c r="DX4" i="35"/>
  <c r="DY4" i="35"/>
  <c r="DZ4" i="35"/>
  <c r="K2" i="35"/>
  <c r="L2" i="35"/>
  <c r="M2" i="35"/>
  <c r="N2" i="35"/>
  <c r="O2" i="35"/>
  <c r="P2" i="35"/>
  <c r="Q2" i="35"/>
  <c r="R2" i="35"/>
  <c r="S2" i="35"/>
  <c r="T2" i="35"/>
  <c r="U2" i="35"/>
  <c r="V2" i="35"/>
  <c r="W2" i="35"/>
  <c r="X2" i="35"/>
  <c r="Y2" i="35"/>
  <c r="Z2" i="35"/>
  <c r="AA2" i="35"/>
  <c r="AB2" i="35"/>
  <c r="AC2" i="35"/>
  <c r="AD2" i="35"/>
  <c r="AE2" i="35"/>
  <c r="AF2" i="35"/>
  <c r="AG2" i="35"/>
  <c r="AH2" i="35"/>
  <c r="AI2" i="35"/>
  <c r="AJ2" i="35"/>
  <c r="AK2" i="35"/>
  <c r="AL2" i="35"/>
  <c r="AM2" i="35"/>
  <c r="AN2" i="35"/>
  <c r="AO2" i="35"/>
  <c r="AP2" i="35"/>
  <c r="AQ2" i="35"/>
  <c r="AR2" i="35"/>
  <c r="AS2" i="35"/>
  <c r="AT2" i="35"/>
  <c r="AU2" i="35"/>
  <c r="AV2" i="35"/>
  <c r="AW2" i="35"/>
  <c r="AX2" i="35"/>
  <c r="AY2" i="35"/>
  <c r="AZ2" i="35"/>
  <c r="BA2" i="35"/>
  <c r="BB2" i="35"/>
  <c r="BC2" i="35"/>
  <c r="BD2" i="35"/>
  <c r="BE2" i="35"/>
  <c r="BF2" i="35"/>
  <c r="BG2" i="35"/>
  <c r="BH2" i="35"/>
  <c r="BI2" i="35"/>
  <c r="BJ2" i="35"/>
  <c r="BK2" i="35"/>
  <c r="BL2" i="35"/>
  <c r="BM2" i="35"/>
  <c r="BN2" i="35"/>
  <c r="BO2" i="35"/>
  <c r="BP2" i="35"/>
  <c r="BQ2" i="35"/>
  <c r="BR2" i="35"/>
  <c r="BS2" i="35"/>
  <c r="BT2" i="35"/>
  <c r="BU2" i="35"/>
  <c r="BV2" i="35"/>
  <c r="BW2" i="35"/>
  <c r="BX2" i="35"/>
  <c r="BY2" i="35"/>
  <c r="BZ2" i="35"/>
  <c r="CA2" i="35"/>
  <c r="CB2" i="35"/>
  <c r="CC2" i="35"/>
  <c r="CD2" i="35"/>
  <c r="CE2" i="35"/>
  <c r="CF2" i="35"/>
  <c r="CG2" i="35"/>
  <c r="CH2" i="35"/>
  <c r="CI2" i="35"/>
  <c r="CJ2" i="35"/>
  <c r="CK2" i="35"/>
  <c r="CL2" i="35"/>
  <c r="CM2" i="35"/>
  <c r="CN2" i="35"/>
  <c r="CO2" i="35"/>
  <c r="CP2" i="35"/>
  <c r="CQ2" i="35"/>
  <c r="CR2" i="35"/>
  <c r="CS2" i="35"/>
  <c r="CT2" i="35"/>
  <c r="CU2" i="35"/>
  <c r="CV2" i="35"/>
  <c r="CW2" i="35"/>
  <c r="CX2" i="35"/>
  <c r="CY2" i="35"/>
  <c r="CZ2" i="35"/>
  <c r="DA2" i="35"/>
  <c r="DB2" i="35"/>
  <c r="DC2" i="35"/>
  <c r="DD2" i="35"/>
  <c r="DE2" i="35"/>
  <c r="DF2" i="35"/>
  <c r="DG2" i="35"/>
  <c r="DH2" i="35"/>
  <c r="DI2" i="35"/>
  <c r="DJ2" i="35"/>
  <c r="DK2" i="35"/>
  <c r="DL2" i="35"/>
  <c r="DM2" i="35"/>
  <c r="DN2" i="35"/>
  <c r="DO2" i="35"/>
  <c r="DP2" i="35"/>
  <c r="DQ2" i="35"/>
  <c r="DR2" i="35"/>
  <c r="DS2" i="35"/>
  <c r="DT2" i="35"/>
  <c r="DU2" i="35"/>
  <c r="DV2" i="35"/>
  <c r="DW2" i="35"/>
  <c r="DX2" i="35"/>
  <c r="DY2" i="35"/>
  <c r="DZ2" i="35"/>
  <c r="J2" i="35"/>
  <c r="AT30" i="34" l="1"/>
  <c r="W5" i="47"/>
  <c r="AC19" i="37"/>
  <c r="Y5" i="33"/>
  <c r="AG5" i="34"/>
  <c r="AF18" i="34"/>
  <c r="CZ5" i="34"/>
  <c r="AF1" i="34"/>
  <c r="CY1" i="34"/>
  <c r="CY18" i="34"/>
  <c r="X51" i="33"/>
  <c r="X71" i="33" s="1"/>
  <c r="X26" i="33"/>
  <c r="X1" i="33"/>
  <c r="L36" i="37"/>
  <c r="M35" i="37"/>
  <c r="BF30" i="34"/>
  <c r="AT8" i="34"/>
  <c r="BB30" i="34"/>
  <c r="AP8" i="34"/>
  <c r="AZ30" i="34"/>
  <c r="AN8" i="34"/>
  <c r="AX30" i="34"/>
  <c r="AL8" i="34"/>
  <c r="AV30" i="34"/>
  <c r="AJ8" i="34"/>
  <c r="BC30" i="34"/>
  <c r="AQ8" i="34"/>
  <c r="BA30" i="34"/>
  <c r="AO8" i="34"/>
  <c r="AY30" i="34"/>
  <c r="AM8" i="34"/>
  <c r="AW30" i="34"/>
  <c r="AK8" i="34"/>
  <c r="AU30" i="34"/>
  <c r="AI8" i="34"/>
  <c r="AS30" i="34"/>
  <c r="AG8" i="34"/>
  <c r="P35" i="33"/>
  <c r="O80" i="33"/>
  <c r="P36" i="33"/>
  <c r="O81" i="33"/>
  <c r="AA40" i="33"/>
  <c r="AC42" i="33"/>
  <c r="AD42" i="33" s="1"/>
  <c r="AE42" i="33" s="1"/>
  <c r="AF42" i="33" s="1"/>
  <c r="AG42" i="33" s="1"/>
  <c r="AH42" i="33" s="1"/>
  <c r="AI42" i="33" s="1"/>
  <c r="AB17" i="33"/>
  <c r="AB16" i="33"/>
  <c r="BT10" i="33"/>
  <c r="BU10" i="33" s="1"/>
  <c r="BV10" i="33" s="1"/>
  <c r="BW10" i="33" s="1"/>
  <c r="BX10" i="33" s="1"/>
  <c r="BY10" i="33" s="1"/>
  <c r="BZ10" i="33" s="1"/>
  <c r="CA10" i="33" s="1"/>
  <c r="CB10" i="33" s="1"/>
  <c r="CC10" i="33" s="1"/>
  <c r="CD10" i="33" s="1"/>
  <c r="CE10" i="33" s="1"/>
  <c r="J10" i="33" s="1"/>
  <c r="BT8" i="33"/>
  <c r="BU8" i="33" s="1"/>
  <c r="BV8" i="33" s="1"/>
  <c r="BW8" i="33" s="1"/>
  <c r="BX8" i="33" s="1"/>
  <c r="BY8" i="33" s="1"/>
  <c r="BZ8" i="33" s="1"/>
  <c r="CA8" i="33" s="1"/>
  <c r="CB8" i="33" s="1"/>
  <c r="CC8" i="33" s="1"/>
  <c r="CD8" i="33" s="1"/>
  <c r="CE8" i="33" s="1"/>
  <c r="J8" i="33" s="1"/>
  <c r="AB31" i="33"/>
  <c r="AB30" i="33"/>
  <c r="O21" i="36"/>
  <c r="N25" i="36"/>
  <c r="G51" i="33"/>
  <c r="G71" i="33" s="1"/>
  <c r="G26" i="33"/>
  <c r="H5" i="33"/>
  <c r="H5" i="32" s="1"/>
  <c r="H38" i="32" s="1"/>
  <c r="G5" i="47"/>
  <c r="CU5" i="34"/>
  <c r="AA1" i="34"/>
  <c r="CS5" i="34"/>
  <c r="Y1" i="34"/>
  <c r="CQ5" i="34"/>
  <c r="W1" i="34"/>
  <c r="CO5" i="34"/>
  <c r="U1" i="34"/>
  <c r="BV22" i="34"/>
  <c r="BM22" i="34"/>
  <c r="BI22" i="34"/>
  <c r="BE22" i="34"/>
  <c r="BB6" i="34"/>
  <c r="BB12" i="34"/>
  <c r="BB10" i="34"/>
  <c r="AZ9" i="34"/>
  <c r="AZ7" i="34"/>
  <c r="AZ22" i="34"/>
  <c r="AX9" i="34"/>
  <c r="AX7" i="34"/>
  <c r="AV6" i="34"/>
  <c r="AV12" i="34"/>
  <c r="AV10" i="34"/>
  <c r="AV22" i="34"/>
  <c r="AT6" i="34"/>
  <c r="AT9" i="34"/>
  <c r="AT12" i="34"/>
  <c r="AT7" i="34"/>
  <c r="AT10" i="34"/>
  <c r="AQ7" i="34"/>
  <c r="AQ10" i="34"/>
  <c r="AQ6" i="34"/>
  <c r="AQ9" i="34"/>
  <c r="AQ12" i="34"/>
  <c r="AQ22" i="34"/>
  <c r="AO7" i="34"/>
  <c r="AO10" i="34"/>
  <c r="AO6" i="34"/>
  <c r="AO9" i="34"/>
  <c r="AO12" i="34"/>
  <c r="AM7" i="34"/>
  <c r="AM10" i="34"/>
  <c r="AM6" i="34"/>
  <c r="AM9" i="34"/>
  <c r="AM12" i="34"/>
  <c r="AM22" i="34"/>
  <c r="AK7" i="34"/>
  <c r="AK10" i="34"/>
  <c r="AK6" i="34"/>
  <c r="AK9" i="34"/>
  <c r="AK12" i="34"/>
  <c r="AI7" i="34"/>
  <c r="AI10" i="34"/>
  <c r="AI6" i="34"/>
  <c r="AI9" i="34"/>
  <c r="AI12" i="34"/>
  <c r="AG7" i="34"/>
  <c r="AG10" i="34"/>
  <c r="AG6" i="34"/>
  <c r="AG9" i="34"/>
  <c r="AG12" i="34"/>
  <c r="CN5" i="34"/>
  <c r="T1" i="34"/>
  <c r="CT5" i="34"/>
  <c r="Z1" i="34"/>
  <c r="CR5" i="34"/>
  <c r="X1" i="34"/>
  <c r="CP5" i="34"/>
  <c r="V1" i="34"/>
  <c r="AF6" i="34"/>
  <c r="AF9" i="34"/>
  <c r="AF12" i="34"/>
  <c r="AF7" i="34"/>
  <c r="AF10" i="34"/>
  <c r="BF6" i="34"/>
  <c r="BF9" i="34"/>
  <c r="BF12" i="34"/>
  <c r="BF7" i="34"/>
  <c r="BF10" i="34"/>
  <c r="BC7" i="34"/>
  <c r="BC10" i="34"/>
  <c r="BC6" i="34"/>
  <c r="BC9" i="34"/>
  <c r="BC12" i="34"/>
  <c r="BA7" i="34"/>
  <c r="BA10" i="34"/>
  <c r="BA6" i="34"/>
  <c r="BA9" i="34"/>
  <c r="BA12" i="34"/>
  <c r="AY7" i="34"/>
  <c r="AY10" i="34"/>
  <c r="AY6" i="34"/>
  <c r="AY9" i="34"/>
  <c r="AY12" i="34"/>
  <c r="AW7" i="34"/>
  <c r="AW10" i="34"/>
  <c r="AW6" i="34"/>
  <c r="AW9" i="34"/>
  <c r="AW12" i="34"/>
  <c r="AU7" i="34"/>
  <c r="AU10" i="34"/>
  <c r="AU6" i="34"/>
  <c r="AU9" i="34"/>
  <c r="AU12" i="34"/>
  <c r="AS7" i="34"/>
  <c r="AS10" i="34"/>
  <c r="AS6" i="34"/>
  <c r="AS9" i="34"/>
  <c r="AS12" i="34"/>
  <c r="AP6" i="34"/>
  <c r="AP9" i="34"/>
  <c r="AP12" i="34"/>
  <c r="AP7" i="34"/>
  <c r="AP10" i="34"/>
  <c r="AN6" i="34"/>
  <c r="AN9" i="34"/>
  <c r="AN12" i="34"/>
  <c r="AN7" i="34"/>
  <c r="AN10" i="34"/>
  <c r="AL6" i="34"/>
  <c r="AL9" i="34"/>
  <c r="AL12" i="34"/>
  <c r="AL7" i="34"/>
  <c r="AL10" i="34"/>
  <c r="AJ6" i="34"/>
  <c r="AJ9" i="34"/>
  <c r="AJ12" i="34"/>
  <c r="AJ7" i="34"/>
  <c r="AJ10" i="34"/>
  <c r="AH6" i="34"/>
  <c r="AH9" i="34"/>
  <c r="AH12" i="34"/>
  <c r="AH7" i="34"/>
  <c r="AH10" i="34"/>
  <c r="DL5" i="35"/>
  <c r="CF5" i="35"/>
  <c r="AR30" i="34"/>
  <c r="AR8" i="34" s="1"/>
  <c r="DZ5" i="35"/>
  <c r="DX5" i="35"/>
  <c r="DV5" i="35"/>
  <c r="DT5" i="35"/>
  <c r="DR5" i="35"/>
  <c r="DP5" i="35"/>
  <c r="DN5" i="35"/>
  <c r="DJ5" i="35"/>
  <c r="DH5" i="35"/>
  <c r="DF5" i="35"/>
  <c r="DD5" i="35"/>
  <c r="DB5" i="35"/>
  <c r="CZ5" i="35"/>
  <c r="CX5" i="35"/>
  <c r="CV5" i="35"/>
  <c r="CT5" i="35"/>
  <c r="CR5" i="35"/>
  <c r="CP5" i="35"/>
  <c r="CN5" i="35"/>
  <c r="CL5" i="35"/>
  <c r="CJ5" i="35"/>
  <c r="CH5" i="35"/>
  <c r="DY5" i="35"/>
  <c r="DW5" i="35"/>
  <c r="DU5" i="35"/>
  <c r="DS5" i="35"/>
  <c r="DQ5" i="35"/>
  <c r="DO5" i="35"/>
  <c r="DM5" i="35"/>
  <c r="DK5" i="35"/>
  <c r="DI5" i="35"/>
  <c r="DG5" i="35"/>
  <c r="DE5" i="35"/>
  <c r="DC5" i="35"/>
  <c r="DA5" i="35"/>
  <c r="CY5" i="35"/>
  <c r="CW5" i="35"/>
  <c r="CU5" i="35"/>
  <c r="CS5" i="35"/>
  <c r="CQ5" i="35"/>
  <c r="CO5" i="35"/>
  <c r="CM5" i="35"/>
  <c r="CK5" i="35"/>
  <c r="CI5" i="35"/>
  <c r="CG5" i="35"/>
  <c r="CE5" i="35"/>
  <c r="J5" i="36"/>
  <c r="J1" i="36" s="1"/>
  <c r="K5" i="36"/>
  <c r="K1" i="36" s="1"/>
  <c r="L5" i="36"/>
  <c r="L1" i="36" s="1"/>
  <c r="M5" i="36"/>
  <c r="M1" i="36" s="1"/>
  <c r="N5" i="36"/>
  <c r="N1" i="36" s="1"/>
  <c r="O5" i="36"/>
  <c r="O1" i="36" s="1"/>
  <c r="P5" i="36"/>
  <c r="P1" i="36" s="1"/>
  <c r="Q5" i="36"/>
  <c r="Q1" i="36" s="1"/>
  <c r="R5" i="36"/>
  <c r="R1" i="36" s="1"/>
  <c r="S5" i="36"/>
  <c r="S1" i="36" s="1"/>
  <c r="T5" i="36"/>
  <c r="T1" i="36" s="1"/>
  <c r="U5" i="36"/>
  <c r="U1" i="36" s="1"/>
  <c r="V5" i="36"/>
  <c r="V1" i="36" s="1"/>
  <c r="I5" i="36"/>
  <c r="Y51" i="33" l="1"/>
  <c r="Y71" i="33" s="1"/>
  <c r="Y26" i="33"/>
  <c r="Y1" i="33"/>
  <c r="CZ1" i="34"/>
  <c r="CZ18" i="34"/>
  <c r="X5" i="47"/>
  <c r="AD19" i="37"/>
  <c r="Z5" i="33"/>
  <c r="AH5" i="34"/>
  <c r="W5" i="36"/>
  <c r="W1" i="36" s="1"/>
  <c r="AG18" i="34"/>
  <c r="AG1" i="34"/>
  <c r="DA5" i="34"/>
  <c r="L37" i="37"/>
  <c r="M36" i="37"/>
  <c r="BE30" i="34"/>
  <c r="AS8" i="34"/>
  <c r="BG30" i="34"/>
  <c r="AU8" i="34"/>
  <c r="BI30" i="34"/>
  <c r="AW8" i="34"/>
  <c r="BK30" i="34"/>
  <c r="AY8" i="34"/>
  <c r="BM30" i="34"/>
  <c r="BA8" i="34"/>
  <c r="BO30" i="34"/>
  <c r="BC8" i="34"/>
  <c r="BH30" i="34"/>
  <c r="AV8" i="34"/>
  <c r="BJ30" i="34"/>
  <c r="AX8" i="34"/>
  <c r="BL30" i="34"/>
  <c r="AZ8" i="34"/>
  <c r="BN30" i="34"/>
  <c r="BB8" i="34"/>
  <c r="BR30" i="34"/>
  <c r="BF8" i="34"/>
  <c r="AV7" i="34"/>
  <c r="AV19" i="34" s="1"/>
  <c r="AV9" i="34"/>
  <c r="AX10" i="34"/>
  <c r="AX12" i="34"/>
  <c r="AX6" i="34"/>
  <c r="AX21" i="34" s="1"/>
  <c r="AZ10" i="34"/>
  <c r="AZ12" i="34"/>
  <c r="AZ21" i="34" s="1"/>
  <c r="AZ6" i="34"/>
  <c r="BB7" i="34"/>
  <c r="BB9" i="34"/>
  <c r="I1" i="36"/>
  <c r="CP1" i="34"/>
  <c r="CP18" i="34"/>
  <c r="CR1" i="34"/>
  <c r="CR18" i="34"/>
  <c r="CT1" i="34"/>
  <c r="CT18" i="34"/>
  <c r="CN1" i="34"/>
  <c r="CN18" i="34"/>
  <c r="CO1" i="34"/>
  <c r="CO18" i="34"/>
  <c r="CQ1" i="34"/>
  <c r="CQ18" i="34"/>
  <c r="CS1" i="34"/>
  <c r="CS18" i="34"/>
  <c r="CU1" i="34"/>
  <c r="CU18" i="34"/>
  <c r="AJ42" i="33"/>
  <c r="AK42" i="33" s="1"/>
  <c r="AL42" i="33" s="1"/>
  <c r="AM42" i="33" s="1"/>
  <c r="AN42" i="33" s="1"/>
  <c r="AO42" i="33" s="1"/>
  <c r="AP42" i="33" s="1"/>
  <c r="AQ42" i="33" s="1"/>
  <c r="AR42" i="33" s="1"/>
  <c r="AS42" i="33" s="1"/>
  <c r="AT42" i="33" s="1"/>
  <c r="AU42" i="33" s="1"/>
  <c r="F42" i="33"/>
  <c r="AB40" i="33"/>
  <c r="Q36" i="33"/>
  <c r="P81" i="33"/>
  <c r="Q35" i="33"/>
  <c r="P80" i="33"/>
  <c r="AC16" i="33"/>
  <c r="AD16" i="33" s="1"/>
  <c r="AE16" i="33" s="1"/>
  <c r="AF16" i="33" s="1"/>
  <c r="AG16" i="33" s="1"/>
  <c r="AH16" i="33" s="1"/>
  <c r="AI16" i="33" s="1"/>
  <c r="AC17" i="33"/>
  <c r="AD17" i="33" s="1"/>
  <c r="AE17" i="33" s="1"/>
  <c r="AF17" i="33" s="1"/>
  <c r="AG17" i="33" s="1"/>
  <c r="AH17" i="33" s="1"/>
  <c r="AI17" i="33" s="1"/>
  <c r="AC30" i="33"/>
  <c r="AD30" i="33" s="1"/>
  <c r="AE30" i="33" s="1"/>
  <c r="AF30" i="33" s="1"/>
  <c r="AG30" i="33" s="1"/>
  <c r="AH30" i="33" s="1"/>
  <c r="AI30" i="33" s="1"/>
  <c r="AC31" i="33"/>
  <c r="AD31" i="33" s="1"/>
  <c r="AE31" i="33" s="1"/>
  <c r="AF31" i="33" s="1"/>
  <c r="AG31" i="33" s="1"/>
  <c r="AH31" i="33" s="1"/>
  <c r="AI31" i="33" s="1"/>
  <c r="BZ22" i="34"/>
  <c r="AN22" i="34"/>
  <c r="AS22" i="34"/>
  <c r="AW22" i="34"/>
  <c r="BA22" i="34"/>
  <c r="BF22" i="34"/>
  <c r="BJ22" i="34"/>
  <c r="BN22" i="34"/>
  <c r="BS22" i="34"/>
  <c r="BW22" i="34"/>
  <c r="CA22" i="34"/>
  <c r="CF22" i="34"/>
  <c r="CJ22" i="34"/>
  <c r="AF22" i="34"/>
  <c r="AH22" i="34"/>
  <c r="AH19" i="34"/>
  <c r="AJ22" i="34"/>
  <c r="AJ19" i="34"/>
  <c r="AL22" i="34"/>
  <c r="AL21" i="34"/>
  <c r="AN19" i="34"/>
  <c r="AP22" i="34"/>
  <c r="AP21" i="34"/>
  <c r="AS19" i="34"/>
  <c r="AU22" i="34"/>
  <c r="AU21" i="34"/>
  <c r="AW19" i="34"/>
  <c r="AY22" i="34"/>
  <c r="AY21" i="34"/>
  <c r="BA19" i="34"/>
  <c r="BC22" i="34"/>
  <c r="BC21" i="34"/>
  <c r="BF19" i="34"/>
  <c r="BH22" i="34"/>
  <c r="BL22" i="34"/>
  <c r="BQ22" i="34"/>
  <c r="BU22" i="34"/>
  <c r="BY22" i="34"/>
  <c r="CD22" i="34"/>
  <c r="CH22" i="34"/>
  <c r="CL22" i="34"/>
  <c r="AF21" i="34"/>
  <c r="AG21" i="34"/>
  <c r="AI21" i="34"/>
  <c r="AK19" i="34"/>
  <c r="AM21" i="34"/>
  <c r="AO19" i="34"/>
  <c r="AQ21" i="34"/>
  <c r="AT19" i="34"/>
  <c r="AV21" i="34"/>
  <c r="AX19" i="34"/>
  <c r="BB19" i="34"/>
  <c r="CE22" i="34"/>
  <c r="CI22" i="34"/>
  <c r="CM22" i="34"/>
  <c r="AH21" i="34"/>
  <c r="AJ21" i="34"/>
  <c r="AL19" i="34"/>
  <c r="AN21" i="34"/>
  <c r="AP19" i="34"/>
  <c r="AS21" i="34"/>
  <c r="AU19" i="34"/>
  <c r="AW21" i="34"/>
  <c r="AY19" i="34"/>
  <c r="BA21" i="34"/>
  <c r="BC19" i="34"/>
  <c r="BF21" i="34"/>
  <c r="AF19" i="34"/>
  <c r="AG22" i="34"/>
  <c r="AG19" i="34"/>
  <c r="AI22" i="34"/>
  <c r="AI19" i="34"/>
  <c r="AK22" i="34"/>
  <c r="AK21" i="34"/>
  <c r="AM19" i="34"/>
  <c r="AO22" i="34"/>
  <c r="AO21" i="34"/>
  <c r="AQ19" i="34"/>
  <c r="AT22" i="34"/>
  <c r="AT21" i="34"/>
  <c r="AX22" i="34"/>
  <c r="AZ19" i="34"/>
  <c r="BB22" i="34"/>
  <c r="BB21" i="34"/>
  <c r="BG22" i="34"/>
  <c r="BK22" i="34"/>
  <c r="BO22" i="34"/>
  <c r="BT22" i="34"/>
  <c r="BX22" i="34"/>
  <c r="CC22" i="34"/>
  <c r="CG22" i="34"/>
  <c r="CK22" i="34"/>
  <c r="G12" i="36"/>
  <c r="P21" i="36"/>
  <c r="O25" i="36"/>
  <c r="H51" i="33"/>
  <c r="H71" i="33" s="1"/>
  <c r="H26" i="33"/>
  <c r="I5" i="33"/>
  <c r="I5" i="32" s="1"/>
  <c r="I38" i="32" s="1"/>
  <c r="L5" i="34"/>
  <c r="AR6" i="34"/>
  <c r="AR9" i="34"/>
  <c r="AR12" i="34"/>
  <c r="AR7" i="34"/>
  <c r="AR10" i="34"/>
  <c r="BD30" i="34"/>
  <c r="BD8" i="34" s="1"/>
  <c r="B5" i="36"/>
  <c r="C5" i="36"/>
  <c r="D12" i="36"/>
  <c r="F12" i="36"/>
  <c r="G5" i="34"/>
  <c r="H5" i="34"/>
  <c r="I5" i="34"/>
  <c r="Y5" i="47" l="1"/>
  <c r="AE19" i="37"/>
  <c r="AA5" i="33"/>
  <c r="AI5" i="34"/>
  <c r="X5" i="36"/>
  <c r="X1" i="36" s="1"/>
  <c r="AH18" i="34"/>
  <c r="DB5" i="34"/>
  <c r="AH1" i="34"/>
  <c r="DA18" i="34"/>
  <c r="DA1" i="34"/>
  <c r="Z51" i="33"/>
  <c r="Z71" i="33" s="1"/>
  <c r="Z26" i="33"/>
  <c r="Z1" i="33"/>
  <c r="L38" i="37"/>
  <c r="M37" i="37"/>
  <c r="CD30" i="34"/>
  <c r="BR8" i="34"/>
  <c r="BR9" i="34"/>
  <c r="BR10" i="34"/>
  <c r="BR6" i="34"/>
  <c r="BR7" i="34"/>
  <c r="BR19" i="34" s="1"/>
  <c r="BR12" i="34"/>
  <c r="BR22" i="34" s="1"/>
  <c r="BZ30" i="34"/>
  <c r="BN8" i="34"/>
  <c r="BN6" i="34"/>
  <c r="BN12" i="34"/>
  <c r="BN10" i="34"/>
  <c r="BN9" i="34"/>
  <c r="BN7" i="34"/>
  <c r="BX30" i="34"/>
  <c r="BL8" i="34"/>
  <c r="BL9" i="34"/>
  <c r="BL7" i="34"/>
  <c r="BL19" i="34" s="1"/>
  <c r="BL6" i="34"/>
  <c r="BL10" i="34"/>
  <c r="BL12" i="34"/>
  <c r="BV30" i="34"/>
  <c r="BJ8" i="34"/>
  <c r="BJ6" i="34"/>
  <c r="BJ12" i="34"/>
  <c r="BJ10" i="34"/>
  <c r="BJ9" i="34"/>
  <c r="BJ7" i="34"/>
  <c r="BT30" i="34"/>
  <c r="BH8" i="34"/>
  <c r="BH9" i="34"/>
  <c r="BH7" i="34"/>
  <c r="BH6" i="34"/>
  <c r="BH10" i="34"/>
  <c r="BH12" i="34"/>
  <c r="CA30" i="34"/>
  <c r="BO8" i="34"/>
  <c r="BO7" i="34"/>
  <c r="BO6" i="34"/>
  <c r="BO12" i="34"/>
  <c r="BO10" i="34"/>
  <c r="BO9" i="34"/>
  <c r="BY30" i="34"/>
  <c r="BM8" i="34"/>
  <c r="BM10" i="34"/>
  <c r="BM9" i="34"/>
  <c r="BM7" i="34"/>
  <c r="BM6" i="34"/>
  <c r="BM12" i="34"/>
  <c r="BW30" i="34"/>
  <c r="BK8" i="34"/>
  <c r="BK10" i="34"/>
  <c r="BK9" i="34"/>
  <c r="BK7" i="34"/>
  <c r="BK6" i="34"/>
  <c r="BK12" i="34"/>
  <c r="BU30" i="34"/>
  <c r="BI8" i="34"/>
  <c r="BI7" i="34"/>
  <c r="BI6" i="34"/>
  <c r="BI12" i="34"/>
  <c r="BI10" i="34"/>
  <c r="BI9" i="34"/>
  <c r="BS30" i="34"/>
  <c r="BG8" i="34"/>
  <c r="BG7" i="34"/>
  <c r="BG6" i="34"/>
  <c r="BG12" i="34"/>
  <c r="BG10" i="34"/>
  <c r="BG9" i="34"/>
  <c r="BQ30" i="34"/>
  <c r="BE8" i="34"/>
  <c r="BE10" i="34"/>
  <c r="BE9" i="34"/>
  <c r="BE7" i="34"/>
  <c r="BE6" i="34"/>
  <c r="BE12" i="34"/>
  <c r="AJ31" i="33"/>
  <c r="AK31" i="33" s="1"/>
  <c r="AL31" i="33" s="1"/>
  <c r="AM31" i="33" s="1"/>
  <c r="AN31" i="33" s="1"/>
  <c r="AO31" i="33" s="1"/>
  <c r="AP31" i="33" s="1"/>
  <c r="AQ31" i="33" s="1"/>
  <c r="AR31" i="33" s="1"/>
  <c r="AS31" i="33" s="1"/>
  <c r="AT31" i="33" s="1"/>
  <c r="AU31" i="33" s="1"/>
  <c r="F31" i="33"/>
  <c r="AJ17" i="33"/>
  <c r="AK17" i="33" s="1"/>
  <c r="AL17" i="33" s="1"/>
  <c r="AM17" i="33" s="1"/>
  <c r="AN17" i="33" s="1"/>
  <c r="AO17" i="33" s="1"/>
  <c r="AP17" i="33" s="1"/>
  <c r="AQ17" i="33" s="1"/>
  <c r="AR17" i="33" s="1"/>
  <c r="AS17" i="33" s="1"/>
  <c r="AT17" i="33" s="1"/>
  <c r="AU17" i="33" s="1"/>
  <c r="F17" i="33"/>
  <c r="AV42" i="33"/>
  <c r="AW42" i="33" s="1"/>
  <c r="AX42" i="33" s="1"/>
  <c r="AY42" i="33" s="1"/>
  <c r="AZ42" i="33" s="1"/>
  <c r="BA42" i="33" s="1"/>
  <c r="BB42" i="33" s="1"/>
  <c r="BC42" i="33" s="1"/>
  <c r="BD42" i="33" s="1"/>
  <c r="BE42" i="33" s="1"/>
  <c r="BF42" i="33" s="1"/>
  <c r="BG42" i="33" s="1"/>
  <c r="G42" i="33"/>
  <c r="AJ30" i="33"/>
  <c r="AK30" i="33" s="1"/>
  <c r="AL30" i="33" s="1"/>
  <c r="AM30" i="33" s="1"/>
  <c r="AN30" i="33" s="1"/>
  <c r="AO30" i="33" s="1"/>
  <c r="AP30" i="33" s="1"/>
  <c r="AQ30" i="33" s="1"/>
  <c r="AR30" i="33" s="1"/>
  <c r="AS30" i="33" s="1"/>
  <c r="AT30" i="33" s="1"/>
  <c r="AU30" i="33" s="1"/>
  <c r="F30" i="33"/>
  <c r="AJ16" i="33"/>
  <c r="AK16" i="33" s="1"/>
  <c r="AL16" i="33" s="1"/>
  <c r="AM16" i="33" s="1"/>
  <c r="AN16" i="33" s="1"/>
  <c r="AO16" i="33" s="1"/>
  <c r="AP16" i="33" s="1"/>
  <c r="AQ16" i="33" s="1"/>
  <c r="AR16" i="33" s="1"/>
  <c r="AS16" i="33" s="1"/>
  <c r="AT16" i="33" s="1"/>
  <c r="AU16" i="33" s="1"/>
  <c r="F16" i="33"/>
  <c r="R35" i="33"/>
  <c r="Q80" i="33"/>
  <c r="R36" i="33"/>
  <c r="Q81" i="33"/>
  <c r="AC40" i="33"/>
  <c r="AD40" i="33" s="1"/>
  <c r="AE40" i="33" s="1"/>
  <c r="AF40" i="33" s="1"/>
  <c r="AG40" i="33" s="1"/>
  <c r="AH40" i="33" s="1"/>
  <c r="AI40" i="33" s="1"/>
  <c r="AR19" i="34"/>
  <c r="AR22" i="34"/>
  <c r="AR21" i="34"/>
  <c r="B12" i="36"/>
  <c r="Q21" i="36"/>
  <c r="P25" i="36"/>
  <c r="I51" i="33"/>
  <c r="I71" i="33" s="1"/>
  <c r="I26" i="33"/>
  <c r="J5" i="33"/>
  <c r="J5" i="32" s="1"/>
  <c r="J38" i="32" s="1"/>
  <c r="R5" i="34"/>
  <c r="L18" i="34"/>
  <c r="H18" i="34"/>
  <c r="N5" i="34"/>
  <c r="G18" i="34"/>
  <c r="M5" i="34"/>
  <c r="BD6" i="34"/>
  <c r="BD9" i="34"/>
  <c r="BD12" i="34"/>
  <c r="BD7" i="34"/>
  <c r="BD10" i="34"/>
  <c r="BP30" i="34"/>
  <c r="BP8" i="34" s="1"/>
  <c r="E12" i="36"/>
  <c r="I18" i="34"/>
  <c r="O5" i="34"/>
  <c r="AI18" i="34" l="1"/>
  <c r="DC5" i="34"/>
  <c r="AI1" i="34"/>
  <c r="BG19" i="34"/>
  <c r="BK19" i="34"/>
  <c r="BO19" i="34"/>
  <c r="BN19" i="34"/>
  <c r="AA51" i="33"/>
  <c r="AA71" i="33" s="1"/>
  <c r="AA1" i="33"/>
  <c r="AA26" i="33"/>
  <c r="DB18" i="34"/>
  <c r="DB1" i="34"/>
  <c r="BE21" i="34"/>
  <c r="BI21" i="34"/>
  <c r="BM21" i="34"/>
  <c r="BH19" i="34"/>
  <c r="BJ19" i="34"/>
  <c r="BJ21" i="34"/>
  <c r="Z5" i="47"/>
  <c r="AF19" i="37"/>
  <c r="AB5" i="33"/>
  <c r="AJ5" i="34"/>
  <c r="Y5" i="36"/>
  <c r="L39" i="37"/>
  <c r="M38" i="37"/>
  <c r="CC30" i="34"/>
  <c r="BQ8" i="34"/>
  <c r="BQ10" i="34"/>
  <c r="BQ9" i="34"/>
  <c r="BQ6" i="34"/>
  <c r="BQ7" i="34"/>
  <c r="BQ19" i="34" s="1"/>
  <c r="BQ12" i="34"/>
  <c r="CG30" i="34"/>
  <c r="BU8" i="34"/>
  <c r="BU10" i="34"/>
  <c r="BU9" i="34"/>
  <c r="BU7" i="34"/>
  <c r="BU12" i="34"/>
  <c r="BU6" i="34"/>
  <c r="CK30" i="34"/>
  <c r="BY8" i="34"/>
  <c r="BY10" i="34"/>
  <c r="BY9" i="34"/>
  <c r="BY6" i="34"/>
  <c r="BY7" i="34"/>
  <c r="BY19" i="34" s="1"/>
  <c r="BY12" i="34"/>
  <c r="CF30" i="34"/>
  <c r="BT8" i="34"/>
  <c r="BT6" i="34"/>
  <c r="BT7" i="34"/>
  <c r="BT19" i="34" s="1"/>
  <c r="BT12" i="34"/>
  <c r="BT9" i="34"/>
  <c r="BT10" i="34"/>
  <c r="CJ30" i="34"/>
  <c r="BX8" i="34"/>
  <c r="BX9" i="34"/>
  <c r="BX10" i="34"/>
  <c r="BX6" i="34"/>
  <c r="BX7" i="34"/>
  <c r="BX19" i="34" s="1"/>
  <c r="BX12" i="34"/>
  <c r="CD8" i="34"/>
  <c r="CD9" i="34"/>
  <c r="CD10" i="34"/>
  <c r="CD6" i="34"/>
  <c r="CD12" i="34"/>
  <c r="CD7" i="34"/>
  <c r="BE19" i="34"/>
  <c r="BG21" i="34"/>
  <c r="BI19" i="34"/>
  <c r="BK21" i="34"/>
  <c r="BM19" i="34"/>
  <c r="BO21" i="34"/>
  <c r="BH21" i="34"/>
  <c r="BL21" i="34"/>
  <c r="BR21" i="34"/>
  <c r="CE30" i="34"/>
  <c r="BS8" i="34"/>
  <c r="BS7" i="34"/>
  <c r="BS6" i="34"/>
  <c r="BS21" i="34" s="1"/>
  <c r="BS12" i="34"/>
  <c r="BS9" i="34"/>
  <c r="BS10" i="34"/>
  <c r="CI30" i="34"/>
  <c r="BW8" i="34"/>
  <c r="BW7" i="34"/>
  <c r="BW19" i="34" s="1"/>
  <c r="BW6" i="34"/>
  <c r="BW12" i="34"/>
  <c r="BW10" i="34"/>
  <c r="BW9" i="34"/>
  <c r="CM30" i="34"/>
  <c r="CA8" i="34"/>
  <c r="CA7" i="34"/>
  <c r="CA6" i="34"/>
  <c r="CA21" i="34" s="1"/>
  <c r="CA12" i="34"/>
  <c r="CA9" i="34"/>
  <c r="CA10" i="34"/>
  <c r="CH30" i="34"/>
  <c r="BV8" i="34"/>
  <c r="BV6" i="34"/>
  <c r="BV7" i="34"/>
  <c r="BV12" i="34"/>
  <c r="BV9" i="34"/>
  <c r="BV10" i="34"/>
  <c r="CL30" i="34"/>
  <c r="BZ8" i="34"/>
  <c r="BZ6" i="34"/>
  <c r="BZ7" i="34"/>
  <c r="BZ12" i="34"/>
  <c r="BZ9" i="34"/>
  <c r="BZ10" i="34"/>
  <c r="BN21" i="34"/>
  <c r="AV16" i="33"/>
  <c r="AW16" i="33" s="1"/>
  <c r="AX16" i="33" s="1"/>
  <c r="AY16" i="33" s="1"/>
  <c r="AZ16" i="33" s="1"/>
  <c r="BA16" i="33" s="1"/>
  <c r="BB16" i="33" s="1"/>
  <c r="BC16" i="33" s="1"/>
  <c r="BD16" i="33" s="1"/>
  <c r="BE16" i="33" s="1"/>
  <c r="BF16" i="33" s="1"/>
  <c r="BG16" i="33" s="1"/>
  <c r="G16" i="33"/>
  <c r="AV30" i="33"/>
  <c r="AW30" i="33" s="1"/>
  <c r="AX30" i="33" s="1"/>
  <c r="AY30" i="33" s="1"/>
  <c r="AZ30" i="33" s="1"/>
  <c r="BA30" i="33" s="1"/>
  <c r="BB30" i="33" s="1"/>
  <c r="BC30" i="33" s="1"/>
  <c r="BD30" i="33" s="1"/>
  <c r="BE30" i="33" s="1"/>
  <c r="BF30" i="33" s="1"/>
  <c r="BG30" i="33" s="1"/>
  <c r="G30" i="33"/>
  <c r="BH42" i="33"/>
  <c r="BI42" i="33" s="1"/>
  <c r="BJ42" i="33" s="1"/>
  <c r="BK42" i="33" s="1"/>
  <c r="BL42" i="33" s="1"/>
  <c r="BM42" i="33" s="1"/>
  <c r="BN42" i="33" s="1"/>
  <c r="BO42" i="33" s="1"/>
  <c r="BP42" i="33" s="1"/>
  <c r="BQ42" i="33" s="1"/>
  <c r="BR42" i="33" s="1"/>
  <c r="BS42" i="33" s="1"/>
  <c r="H42" i="33"/>
  <c r="AV17" i="33"/>
  <c r="AW17" i="33" s="1"/>
  <c r="AX17" i="33" s="1"/>
  <c r="AY17" i="33" s="1"/>
  <c r="AZ17" i="33" s="1"/>
  <c r="BA17" i="33" s="1"/>
  <c r="BB17" i="33" s="1"/>
  <c r="BC17" i="33" s="1"/>
  <c r="BD17" i="33" s="1"/>
  <c r="BE17" i="33" s="1"/>
  <c r="BF17" i="33" s="1"/>
  <c r="BG17" i="33" s="1"/>
  <c r="G17" i="33"/>
  <c r="AV31" i="33"/>
  <c r="AW31" i="33" s="1"/>
  <c r="AX31" i="33" s="1"/>
  <c r="AY31" i="33" s="1"/>
  <c r="AZ31" i="33" s="1"/>
  <c r="BA31" i="33" s="1"/>
  <c r="BB31" i="33" s="1"/>
  <c r="BC31" i="33" s="1"/>
  <c r="BD31" i="33" s="1"/>
  <c r="BE31" i="33" s="1"/>
  <c r="BF31" i="33" s="1"/>
  <c r="BG31" i="33" s="1"/>
  <c r="G31" i="33"/>
  <c r="AJ40" i="33"/>
  <c r="AK40" i="33" s="1"/>
  <c r="AL40" i="33" s="1"/>
  <c r="AM40" i="33" s="1"/>
  <c r="AN40" i="33" s="1"/>
  <c r="AO40" i="33" s="1"/>
  <c r="AP40" i="33" s="1"/>
  <c r="AQ40" i="33" s="1"/>
  <c r="AR40" i="33" s="1"/>
  <c r="AS40" i="33" s="1"/>
  <c r="AT40" i="33" s="1"/>
  <c r="AU40" i="33" s="1"/>
  <c r="F40" i="33"/>
  <c r="S36" i="33"/>
  <c r="R81" i="33"/>
  <c r="S35" i="33"/>
  <c r="R80" i="33"/>
  <c r="BD22" i="34"/>
  <c r="BD21" i="34"/>
  <c r="BD19" i="34"/>
  <c r="R21" i="36"/>
  <c r="Q25" i="36"/>
  <c r="J51" i="33"/>
  <c r="J71" i="33" s="1"/>
  <c r="J26" i="33"/>
  <c r="R18" i="34"/>
  <c r="N18" i="34"/>
  <c r="M18" i="34"/>
  <c r="O18" i="34"/>
  <c r="BP6" i="34"/>
  <c r="BP9" i="34"/>
  <c r="BP7" i="34"/>
  <c r="BP10" i="34"/>
  <c r="BP12" i="34"/>
  <c r="CB30" i="34"/>
  <c r="CB8" i="34" s="1"/>
  <c r="J5" i="34"/>
  <c r="K5" i="34"/>
  <c r="BZ19" i="34" l="1"/>
  <c r="Y1" i="36"/>
  <c r="AA5" i="47"/>
  <c r="AG19" i="37"/>
  <c r="AC5" i="33"/>
  <c r="AK5" i="34"/>
  <c r="Z5" i="36"/>
  <c r="Z1" i="36" s="1"/>
  <c r="AJ18" i="34"/>
  <c r="DD5" i="34"/>
  <c r="AJ1" i="34"/>
  <c r="AB51" i="33"/>
  <c r="AB71" i="33" s="1"/>
  <c r="AB1" i="33"/>
  <c r="AB26" i="33"/>
  <c r="BV19" i="34"/>
  <c r="DC1" i="34"/>
  <c r="DC18" i="34"/>
  <c r="L40" i="37"/>
  <c r="M39" i="37"/>
  <c r="BU21" i="34"/>
  <c r="BU19" i="34"/>
  <c r="CD19" i="34"/>
  <c r="CL8" i="34"/>
  <c r="CL9" i="34"/>
  <c r="CL10" i="34"/>
  <c r="CL6" i="34"/>
  <c r="CL21" i="34" s="1"/>
  <c r="CL12" i="34"/>
  <c r="CL7" i="34"/>
  <c r="CL19" i="34" s="1"/>
  <c r="CM8" i="34"/>
  <c r="CM7" i="34"/>
  <c r="CM19" i="34" s="1"/>
  <c r="CM6" i="34"/>
  <c r="CM12" i="34"/>
  <c r="CM10" i="34"/>
  <c r="CM9" i="34"/>
  <c r="CE8" i="34"/>
  <c r="CE7" i="34"/>
  <c r="CE19" i="34" s="1"/>
  <c r="CE6" i="34"/>
  <c r="CE12" i="34"/>
  <c r="CE10" i="34"/>
  <c r="CE9" i="34"/>
  <c r="CJ8" i="34"/>
  <c r="CJ6" i="34"/>
  <c r="CJ7" i="34"/>
  <c r="CJ19" i="34" s="1"/>
  <c r="CJ12" i="34"/>
  <c r="CJ10" i="34"/>
  <c r="CJ9" i="34"/>
  <c r="CK8" i="34"/>
  <c r="CK10" i="34"/>
  <c r="CK9" i="34"/>
  <c r="CK7" i="34"/>
  <c r="CK6" i="34"/>
  <c r="CK12" i="34"/>
  <c r="CC8" i="34"/>
  <c r="CC10" i="34"/>
  <c r="CC9" i="34"/>
  <c r="CC7" i="34"/>
  <c r="CC6" i="34"/>
  <c r="CC12" i="34"/>
  <c r="BZ21" i="34"/>
  <c r="CA19" i="34"/>
  <c r="BW21" i="34"/>
  <c r="BS19" i="34"/>
  <c r="CD21" i="34"/>
  <c r="BX21" i="34"/>
  <c r="BY21" i="34"/>
  <c r="BQ21" i="34"/>
  <c r="CH8" i="34"/>
  <c r="CH9" i="34"/>
  <c r="CH10" i="34"/>
  <c r="CH7" i="34"/>
  <c r="CH6" i="34"/>
  <c r="CH12" i="34"/>
  <c r="CI8" i="34"/>
  <c r="CI7" i="34"/>
  <c r="CI6" i="34"/>
  <c r="CI12" i="34"/>
  <c r="CI10" i="34"/>
  <c r="CI9" i="34"/>
  <c r="CF8" i="34"/>
  <c r="CF6" i="34"/>
  <c r="CF7" i="34"/>
  <c r="CF12" i="34"/>
  <c r="CF9" i="34"/>
  <c r="CF10" i="34"/>
  <c r="CG8" i="34"/>
  <c r="CG10" i="34"/>
  <c r="CG9" i="34"/>
  <c r="CG7" i="34"/>
  <c r="CG6" i="34"/>
  <c r="CG12" i="34"/>
  <c r="BV21" i="34"/>
  <c r="BT21" i="34"/>
  <c r="AV40" i="33"/>
  <c r="AW40" i="33" s="1"/>
  <c r="AX40" i="33" s="1"/>
  <c r="AY40" i="33" s="1"/>
  <c r="AZ40" i="33" s="1"/>
  <c r="BA40" i="33" s="1"/>
  <c r="BB40" i="33" s="1"/>
  <c r="BC40" i="33" s="1"/>
  <c r="BD40" i="33" s="1"/>
  <c r="BE40" i="33" s="1"/>
  <c r="BF40" i="33" s="1"/>
  <c r="BG40" i="33" s="1"/>
  <c r="G40" i="33"/>
  <c r="BH31" i="33"/>
  <c r="BI31" i="33" s="1"/>
  <c r="BJ31" i="33" s="1"/>
  <c r="BK31" i="33" s="1"/>
  <c r="BL31" i="33" s="1"/>
  <c r="BM31" i="33" s="1"/>
  <c r="BN31" i="33" s="1"/>
  <c r="BO31" i="33" s="1"/>
  <c r="BP31" i="33" s="1"/>
  <c r="BQ31" i="33" s="1"/>
  <c r="BR31" i="33" s="1"/>
  <c r="BS31" i="33" s="1"/>
  <c r="H31" i="33"/>
  <c r="BH17" i="33"/>
  <c r="BI17" i="33" s="1"/>
  <c r="BJ17" i="33" s="1"/>
  <c r="BK17" i="33" s="1"/>
  <c r="BL17" i="33" s="1"/>
  <c r="BM17" i="33" s="1"/>
  <c r="BN17" i="33" s="1"/>
  <c r="BO17" i="33" s="1"/>
  <c r="BP17" i="33" s="1"/>
  <c r="BQ17" i="33" s="1"/>
  <c r="BR17" i="33" s="1"/>
  <c r="BS17" i="33" s="1"/>
  <c r="H17" i="33"/>
  <c r="BT42" i="33"/>
  <c r="BU42" i="33" s="1"/>
  <c r="BV42" i="33" s="1"/>
  <c r="BW42" i="33" s="1"/>
  <c r="BX42" i="33" s="1"/>
  <c r="BY42" i="33" s="1"/>
  <c r="BZ42" i="33" s="1"/>
  <c r="CA42" i="33" s="1"/>
  <c r="CB42" i="33" s="1"/>
  <c r="CC42" i="33" s="1"/>
  <c r="CD42" i="33" s="1"/>
  <c r="CE42" i="33" s="1"/>
  <c r="J42" i="33" s="1"/>
  <c r="I42" i="33"/>
  <c r="BH30" i="33"/>
  <c r="BI30" i="33" s="1"/>
  <c r="BJ30" i="33" s="1"/>
  <c r="BK30" i="33" s="1"/>
  <c r="BL30" i="33" s="1"/>
  <c r="BM30" i="33" s="1"/>
  <c r="BN30" i="33" s="1"/>
  <c r="BO30" i="33" s="1"/>
  <c r="BP30" i="33" s="1"/>
  <c r="BQ30" i="33" s="1"/>
  <c r="BR30" i="33" s="1"/>
  <c r="BS30" i="33" s="1"/>
  <c r="H30" i="33"/>
  <c r="BH16" i="33"/>
  <c r="BI16" i="33" s="1"/>
  <c r="BJ16" i="33" s="1"/>
  <c r="BK16" i="33" s="1"/>
  <c r="BL16" i="33" s="1"/>
  <c r="BM16" i="33" s="1"/>
  <c r="BN16" i="33" s="1"/>
  <c r="BO16" i="33" s="1"/>
  <c r="BP16" i="33" s="1"/>
  <c r="BQ16" i="33" s="1"/>
  <c r="BR16" i="33" s="1"/>
  <c r="BS16" i="33" s="1"/>
  <c r="H16" i="33"/>
  <c r="T35" i="33"/>
  <c r="S80" i="33"/>
  <c r="T36" i="33"/>
  <c r="S81" i="33"/>
  <c r="BP22" i="34"/>
  <c r="BP19" i="34"/>
  <c r="BP21" i="34"/>
  <c r="S21" i="36"/>
  <c r="R25" i="36"/>
  <c r="CB6" i="34"/>
  <c r="CB9" i="34"/>
  <c r="CB7" i="34"/>
  <c r="CB10" i="34"/>
  <c r="CB12" i="34"/>
  <c r="K18" i="34"/>
  <c r="Q5" i="34"/>
  <c r="J18" i="34"/>
  <c r="P5" i="34"/>
  <c r="DD1" i="34" l="1"/>
  <c r="DD18" i="34"/>
  <c r="AK18" i="34"/>
  <c r="AK1" i="34"/>
  <c r="DE5" i="34"/>
  <c r="CG19" i="34"/>
  <c r="AC51" i="33"/>
  <c r="AC71" i="33" s="1"/>
  <c r="AC1" i="33"/>
  <c r="AC26" i="33"/>
  <c r="CF19" i="34"/>
  <c r="AB5" i="47"/>
  <c r="AH19" i="37"/>
  <c r="AD5" i="33"/>
  <c r="AL5" i="34"/>
  <c r="AA5" i="36"/>
  <c r="L41" i="37"/>
  <c r="M40" i="37"/>
  <c r="CI19" i="34"/>
  <c r="CH19" i="34"/>
  <c r="CC19" i="34"/>
  <c r="CK19" i="34"/>
  <c r="CI21" i="34"/>
  <c r="CF21" i="34"/>
  <c r="CC21" i="34"/>
  <c r="CK21" i="34"/>
  <c r="CE21" i="34"/>
  <c r="CM21" i="34"/>
  <c r="CG21" i="34"/>
  <c r="CH21" i="34"/>
  <c r="CJ21" i="34"/>
  <c r="BT16" i="33"/>
  <c r="BU16" i="33" s="1"/>
  <c r="BV16" i="33" s="1"/>
  <c r="BW16" i="33" s="1"/>
  <c r="BX16" i="33" s="1"/>
  <c r="BY16" i="33" s="1"/>
  <c r="BZ16" i="33" s="1"/>
  <c r="CA16" i="33" s="1"/>
  <c r="CB16" i="33" s="1"/>
  <c r="CC16" i="33" s="1"/>
  <c r="CD16" i="33" s="1"/>
  <c r="CE16" i="33" s="1"/>
  <c r="J16" i="33" s="1"/>
  <c r="I16" i="33"/>
  <c r="BT30" i="33"/>
  <c r="BU30" i="33" s="1"/>
  <c r="BV30" i="33" s="1"/>
  <c r="BW30" i="33" s="1"/>
  <c r="BX30" i="33" s="1"/>
  <c r="BY30" i="33" s="1"/>
  <c r="BZ30" i="33" s="1"/>
  <c r="CA30" i="33" s="1"/>
  <c r="CB30" i="33" s="1"/>
  <c r="CC30" i="33" s="1"/>
  <c r="CD30" i="33" s="1"/>
  <c r="CE30" i="33" s="1"/>
  <c r="J30" i="33" s="1"/>
  <c r="I30" i="33"/>
  <c r="BT17" i="33"/>
  <c r="BU17" i="33" s="1"/>
  <c r="BV17" i="33" s="1"/>
  <c r="BW17" i="33" s="1"/>
  <c r="BX17" i="33" s="1"/>
  <c r="BY17" i="33" s="1"/>
  <c r="BZ17" i="33" s="1"/>
  <c r="CA17" i="33" s="1"/>
  <c r="CB17" i="33" s="1"/>
  <c r="CC17" i="33" s="1"/>
  <c r="CD17" i="33" s="1"/>
  <c r="CE17" i="33" s="1"/>
  <c r="J17" i="33" s="1"/>
  <c r="I17" i="33"/>
  <c r="BT31" i="33"/>
  <c r="BU31" i="33" s="1"/>
  <c r="BV31" i="33" s="1"/>
  <c r="BW31" i="33" s="1"/>
  <c r="BX31" i="33" s="1"/>
  <c r="BY31" i="33" s="1"/>
  <c r="BZ31" i="33" s="1"/>
  <c r="CA31" i="33" s="1"/>
  <c r="CB31" i="33" s="1"/>
  <c r="CC31" i="33" s="1"/>
  <c r="CD31" i="33" s="1"/>
  <c r="CE31" i="33" s="1"/>
  <c r="J31" i="33" s="1"/>
  <c r="I31" i="33"/>
  <c r="BH40" i="33"/>
  <c r="BI40" i="33" s="1"/>
  <c r="BJ40" i="33" s="1"/>
  <c r="BK40" i="33" s="1"/>
  <c r="BL40" i="33" s="1"/>
  <c r="BM40" i="33" s="1"/>
  <c r="BN40" i="33" s="1"/>
  <c r="BO40" i="33" s="1"/>
  <c r="BP40" i="33" s="1"/>
  <c r="BQ40" i="33" s="1"/>
  <c r="BR40" i="33" s="1"/>
  <c r="BS40" i="33" s="1"/>
  <c r="H40" i="33"/>
  <c r="U35" i="33"/>
  <c r="T80" i="33"/>
  <c r="U36" i="33"/>
  <c r="T81" i="33"/>
  <c r="CB19" i="34"/>
  <c r="CB22" i="34"/>
  <c r="CB21" i="34"/>
  <c r="T21" i="36"/>
  <c r="S25" i="36"/>
  <c r="P18" i="34"/>
  <c r="Q18" i="34"/>
  <c r="AD51" i="33" l="1"/>
  <c r="AD71" i="33" s="1"/>
  <c r="AD26" i="33"/>
  <c r="AD1" i="33"/>
  <c r="AA1" i="36"/>
  <c r="AC5" i="47"/>
  <c r="AI19" i="37"/>
  <c r="AE5" i="33"/>
  <c r="AM5" i="34"/>
  <c r="AB5" i="36"/>
  <c r="AL18" i="34"/>
  <c r="DF5" i="34"/>
  <c r="AL1" i="34"/>
  <c r="DE18" i="34"/>
  <c r="DE1" i="34"/>
  <c r="L42" i="37"/>
  <c r="M41" i="37"/>
  <c r="BT40" i="33"/>
  <c r="BU40" i="33" s="1"/>
  <c r="BV40" i="33" s="1"/>
  <c r="BW40" i="33" s="1"/>
  <c r="BX40" i="33" s="1"/>
  <c r="BY40" i="33" s="1"/>
  <c r="BZ40" i="33" s="1"/>
  <c r="CA40" i="33" s="1"/>
  <c r="CB40" i="33" s="1"/>
  <c r="CC40" i="33" s="1"/>
  <c r="CD40" i="33" s="1"/>
  <c r="CE40" i="33" s="1"/>
  <c r="J40" i="33" s="1"/>
  <c r="I40" i="33"/>
  <c r="V35" i="33"/>
  <c r="U80" i="33"/>
  <c r="V36" i="33"/>
  <c r="U81" i="33"/>
  <c r="U21" i="36"/>
  <c r="T25" i="36"/>
  <c r="AE51" i="33" l="1"/>
  <c r="AE71" i="33" s="1"/>
  <c r="AE26" i="33"/>
  <c r="AE1" i="33"/>
  <c r="DF18" i="34"/>
  <c r="DF1" i="34"/>
  <c r="AB1" i="36"/>
  <c r="AD5" i="47"/>
  <c r="AJ19" i="37"/>
  <c r="AF5" i="33"/>
  <c r="AN5" i="34"/>
  <c r="AC5" i="36"/>
  <c r="AM18" i="34"/>
  <c r="DG5" i="34"/>
  <c r="AM1" i="34"/>
  <c r="L43" i="37"/>
  <c r="M42" i="37"/>
  <c r="W35" i="33"/>
  <c r="E35" i="33" s="1"/>
  <c r="V80" i="33"/>
  <c r="W36" i="33"/>
  <c r="E36" i="33" s="1"/>
  <c r="V81" i="33"/>
  <c r="V21" i="36"/>
  <c r="U25" i="36"/>
  <c r="DG1" i="34" l="1"/>
  <c r="DG18" i="34"/>
  <c r="AC1" i="36"/>
  <c r="AE5" i="47"/>
  <c r="AK19" i="37"/>
  <c r="AG5" i="33"/>
  <c r="AO5" i="34"/>
  <c r="AD5" i="36"/>
  <c r="AN18" i="34"/>
  <c r="DH5" i="34"/>
  <c r="AN1" i="34"/>
  <c r="AF51" i="33"/>
  <c r="AF71" i="33" s="1"/>
  <c r="AF1" i="33"/>
  <c r="AF26" i="33"/>
  <c r="L44" i="37"/>
  <c r="M43" i="37"/>
  <c r="X36" i="33"/>
  <c r="E81" i="33"/>
  <c r="W81" i="33"/>
  <c r="X35" i="33"/>
  <c r="E80" i="33"/>
  <c r="W80" i="33"/>
  <c r="W21" i="36"/>
  <c r="V25" i="36"/>
  <c r="AO18" i="34" l="1"/>
  <c r="AO1" i="34"/>
  <c r="DI5" i="34"/>
  <c r="DH1" i="34"/>
  <c r="DH18" i="34"/>
  <c r="AG51" i="33"/>
  <c r="AG71" i="33" s="1"/>
  <c r="AG26" i="33"/>
  <c r="AG1" i="33"/>
  <c r="AD1" i="36"/>
  <c r="AF5" i="47"/>
  <c r="AL19" i="37"/>
  <c r="AH5" i="33"/>
  <c r="AP5" i="34"/>
  <c r="AE5" i="36"/>
  <c r="L45" i="37"/>
  <c r="M44" i="37"/>
  <c r="Y35" i="33"/>
  <c r="X80" i="33"/>
  <c r="Y36" i="33"/>
  <c r="X81" i="33"/>
  <c r="X21" i="36"/>
  <c r="W25" i="36"/>
  <c r="AH51" i="33" l="1"/>
  <c r="AH71" i="33" s="1"/>
  <c r="AH1" i="33"/>
  <c r="AH26" i="33"/>
  <c r="AE1" i="36"/>
  <c r="AG5" i="47"/>
  <c r="AM19" i="37"/>
  <c r="AI5" i="33"/>
  <c r="AQ5" i="34"/>
  <c r="AF5" i="36"/>
  <c r="AP18" i="34"/>
  <c r="DJ5" i="34"/>
  <c r="AP1" i="34"/>
  <c r="DI18" i="34"/>
  <c r="DI1" i="34"/>
  <c r="L46" i="37"/>
  <c r="M45" i="37"/>
  <c r="Z36" i="33"/>
  <c r="Y81" i="33"/>
  <c r="Z35" i="33"/>
  <c r="Y80" i="33"/>
  <c r="Y21" i="36"/>
  <c r="X25" i="36"/>
  <c r="AQ18" i="34" l="1"/>
  <c r="DK5" i="34"/>
  <c r="AQ1" i="34"/>
  <c r="AI51" i="33"/>
  <c r="AI71" i="33" s="1"/>
  <c r="AI1" i="33"/>
  <c r="AI26" i="33"/>
  <c r="DJ18" i="34"/>
  <c r="DJ1" i="34"/>
  <c r="AF1" i="36"/>
  <c r="AH5" i="47"/>
  <c r="AN19" i="37"/>
  <c r="AN18" i="37" s="1"/>
  <c r="AJ5" i="33"/>
  <c r="AR5" i="34"/>
  <c r="AG5" i="36"/>
  <c r="L47" i="37"/>
  <c r="M46" i="37"/>
  <c r="AA36" i="33"/>
  <c r="Z81" i="33"/>
  <c r="AA35" i="33"/>
  <c r="Z80" i="33"/>
  <c r="Z21" i="36"/>
  <c r="Y25" i="36"/>
  <c r="AJ51" i="33" l="1"/>
  <c r="AJ71" i="33" s="1"/>
  <c r="AJ26" i="33"/>
  <c r="AJ1" i="33"/>
  <c r="AG1" i="36"/>
  <c r="D5" i="36"/>
  <c r="AI5" i="47"/>
  <c r="AO19" i="37"/>
  <c r="AK5" i="33"/>
  <c r="AS5" i="34"/>
  <c r="AH5" i="36"/>
  <c r="DK1" i="34"/>
  <c r="DK18" i="34"/>
  <c r="AR18" i="34"/>
  <c r="DL5" i="34"/>
  <c r="AR1" i="34"/>
  <c r="L48" i="37"/>
  <c r="M47" i="37"/>
  <c r="AB36" i="33"/>
  <c r="AA81" i="33"/>
  <c r="AB35" i="33"/>
  <c r="AA80" i="33"/>
  <c r="AA21" i="36"/>
  <c r="Z25" i="36"/>
  <c r="DL1" i="34" l="1"/>
  <c r="DL18" i="34"/>
  <c r="AK51" i="33"/>
  <c r="AK71" i="33" s="1"/>
  <c r="AK1" i="33"/>
  <c r="AK26" i="33"/>
  <c r="AH1" i="36"/>
  <c r="AJ5" i="47"/>
  <c r="AP19" i="37"/>
  <c r="AL5" i="33"/>
  <c r="AT5" i="34"/>
  <c r="AI5" i="36"/>
  <c r="AI1" i="36" s="1"/>
  <c r="AS18" i="34"/>
  <c r="AS1" i="34"/>
  <c r="DM5" i="34"/>
  <c r="L49" i="37"/>
  <c r="M48" i="37"/>
  <c r="AC35" i="33"/>
  <c r="AB80" i="33"/>
  <c r="AC36" i="33"/>
  <c r="AB81" i="33"/>
  <c r="AB21" i="36"/>
  <c r="AA25" i="36"/>
  <c r="AL51" i="33" l="1"/>
  <c r="AL71" i="33" s="1"/>
  <c r="AL1" i="33"/>
  <c r="AL26" i="33"/>
  <c r="AK5" i="47"/>
  <c r="AQ19" i="37"/>
  <c r="AM5" i="33"/>
  <c r="AU5" i="34"/>
  <c r="AJ5" i="36"/>
  <c r="AJ1" i="36" s="1"/>
  <c r="DM18" i="34"/>
  <c r="DM1" i="34"/>
  <c r="AT18" i="34"/>
  <c r="AT1" i="34"/>
  <c r="DN5" i="34"/>
  <c r="L50" i="37"/>
  <c r="M49" i="37"/>
  <c r="AD36" i="33"/>
  <c r="AC81" i="33"/>
  <c r="AD35" i="33"/>
  <c r="AC80" i="33"/>
  <c r="AC21" i="36"/>
  <c r="AB25" i="36"/>
  <c r="C12" i="36"/>
  <c r="AL5" i="47" l="1"/>
  <c r="AR19" i="37"/>
  <c r="AN5" i="33"/>
  <c r="AV5" i="34"/>
  <c r="AK5" i="36"/>
  <c r="AK1" i="36" s="1"/>
  <c r="AU18" i="34"/>
  <c r="DO5" i="34"/>
  <c r="AU1" i="34"/>
  <c r="DN18" i="34"/>
  <c r="DN1" i="34"/>
  <c r="AM51" i="33"/>
  <c r="AM71" i="33" s="1"/>
  <c r="AM26" i="33"/>
  <c r="AM1" i="33"/>
  <c r="L51" i="37"/>
  <c r="M50" i="37"/>
  <c r="AE35" i="33"/>
  <c r="AD80" i="33"/>
  <c r="AE36" i="33"/>
  <c r="AD81" i="33"/>
  <c r="AD21" i="36"/>
  <c r="AC25" i="36"/>
  <c r="AV18" i="34" l="1"/>
  <c r="DP5" i="34"/>
  <c r="AV1" i="34"/>
  <c r="DO1" i="34"/>
  <c r="DO18" i="34"/>
  <c r="AN51" i="33"/>
  <c r="AN71" i="33" s="1"/>
  <c r="AN26" i="33"/>
  <c r="AN1" i="33"/>
  <c r="AM5" i="47"/>
  <c r="AS19" i="37"/>
  <c r="AO5" i="33"/>
  <c r="AW5" i="34"/>
  <c r="AL5" i="36"/>
  <c r="AL1" i="36" s="1"/>
  <c r="L52" i="37"/>
  <c r="M51" i="37"/>
  <c r="AF35" i="33"/>
  <c r="AE80" i="33"/>
  <c r="AF36" i="33"/>
  <c r="AE81" i="33"/>
  <c r="AE21" i="36"/>
  <c r="AD25" i="36"/>
  <c r="J1" i="47"/>
  <c r="K1" i="47"/>
  <c r="L1" i="47"/>
  <c r="M1" i="47"/>
  <c r="N1" i="47"/>
  <c r="O1" i="47"/>
  <c r="P1" i="47"/>
  <c r="Q1" i="47"/>
  <c r="R1" i="47"/>
  <c r="S1" i="47"/>
  <c r="T1" i="47"/>
  <c r="U1" i="47"/>
  <c r="V1" i="47"/>
  <c r="W1" i="47"/>
  <c r="X1" i="47"/>
  <c r="Y1" i="47"/>
  <c r="Z1" i="47"/>
  <c r="AA1" i="47"/>
  <c r="AB1" i="47"/>
  <c r="AC1" i="47"/>
  <c r="AD1" i="47"/>
  <c r="AE1" i="47"/>
  <c r="AF1" i="47"/>
  <c r="AG1" i="47"/>
  <c r="AH1" i="47"/>
  <c r="AI1" i="47"/>
  <c r="AJ1" i="47"/>
  <c r="AK1" i="47"/>
  <c r="AL1" i="47"/>
  <c r="AM1" i="47"/>
  <c r="I1" i="47"/>
  <c r="AW18" i="34" l="1"/>
  <c r="AW1" i="34"/>
  <c r="DQ5" i="34"/>
  <c r="AO51" i="33"/>
  <c r="AO71" i="33" s="1"/>
  <c r="AO26" i="33"/>
  <c r="AO1" i="33"/>
  <c r="DP1" i="34"/>
  <c r="DP18" i="34"/>
  <c r="AN5" i="47"/>
  <c r="AT19" i="37"/>
  <c r="AP5" i="33"/>
  <c r="AX5" i="34"/>
  <c r="AM5" i="36"/>
  <c r="AM1" i="36" s="1"/>
  <c r="L53" i="37"/>
  <c r="M52" i="37"/>
  <c r="AG35" i="33"/>
  <c r="AF80" i="33"/>
  <c r="AG36" i="33"/>
  <c r="AF81" i="33"/>
  <c r="AF21" i="36"/>
  <c r="AE25" i="36"/>
  <c r="AP51" i="33" l="1"/>
  <c r="AP71" i="33" s="1"/>
  <c r="AP26" i="33"/>
  <c r="AP1" i="33"/>
  <c r="DQ18" i="34"/>
  <c r="DQ1" i="34"/>
  <c r="AX18" i="34"/>
  <c r="DR5" i="34"/>
  <c r="AX1" i="34"/>
  <c r="AO5" i="47"/>
  <c r="AU19" i="37"/>
  <c r="AQ5" i="33"/>
  <c r="AY5" i="34"/>
  <c r="AN5" i="36"/>
  <c r="AN1" i="36" s="1"/>
  <c r="AN1" i="47"/>
  <c r="L54" i="37"/>
  <c r="M53" i="37"/>
  <c r="AH35" i="33"/>
  <c r="AG80" i="33"/>
  <c r="AH36" i="33"/>
  <c r="AG81" i="33"/>
  <c r="AG21" i="36"/>
  <c r="AF25" i="36"/>
  <c r="AQ51" i="33" l="1"/>
  <c r="AQ71" i="33" s="1"/>
  <c r="AQ1" i="33"/>
  <c r="AQ26" i="33"/>
  <c r="DR18" i="34"/>
  <c r="DR1" i="34"/>
  <c r="AY18" i="34"/>
  <c r="DS5" i="34"/>
  <c r="AY1" i="34"/>
  <c r="AP5" i="47"/>
  <c r="AV19" i="37"/>
  <c r="AR5" i="33"/>
  <c r="AZ5" i="34"/>
  <c r="AO5" i="36"/>
  <c r="AO1" i="36" s="1"/>
  <c r="AO1" i="47"/>
  <c r="L55" i="37"/>
  <c r="M54" i="37"/>
  <c r="AI35" i="33"/>
  <c r="F35" i="33" s="1"/>
  <c r="F80" i="33" s="1"/>
  <c r="AH80" i="33"/>
  <c r="AI36" i="33"/>
  <c r="F36" i="33" s="1"/>
  <c r="F81" i="33" s="1"/>
  <c r="AH81" i="33"/>
  <c r="AH21" i="36"/>
  <c r="AG25" i="36"/>
  <c r="AZ18" i="34" l="1"/>
  <c r="DT5" i="34"/>
  <c r="AZ1" i="34"/>
  <c r="DS1" i="34"/>
  <c r="DS18" i="34"/>
  <c r="AR51" i="33"/>
  <c r="AR71" i="33" s="1"/>
  <c r="AR1" i="33"/>
  <c r="AR26" i="33"/>
  <c r="AQ5" i="47"/>
  <c r="AW19" i="37"/>
  <c r="AS5" i="33"/>
  <c r="BA5" i="34"/>
  <c r="AP5" i="36"/>
  <c r="AP1" i="36" s="1"/>
  <c r="AP1" i="47"/>
  <c r="L56" i="37"/>
  <c r="M55" i="37"/>
  <c r="AJ35" i="33"/>
  <c r="AI80" i="33"/>
  <c r="AJ36" i="33"/>
  <c r="AI81" i="33"/>
  <c r="AI21" i="36"/>
  <c r="AH25" i="36"/>
  <c r="AR5" i="47" l="1"/>
  <c r="AX19" i="37"/>
  <c r="AT5" i="33"/>
  <c r="BB5" i="34"/>
  <c r="AQ5" i="36"/>
  <c r="AQ1" i="36" s="1"/>
  <c r="AQ1" i="47"/>
  <c r="BA18" i="34"/>
  <c r="BA1" i="34"/>
  <c r="DU5" i="34"/>
  <c r="AS51" i="33"/>
  <c r="AS71" i="33" s="1"/>
  <c r="AS1" i="33"/>
  <c r="AS26" i="33"/>
  <c r="DT1" i="34"/>
  <c r="DT18" i="34"/>
  <c r="L57" i="37"/>
  <c r="M56" i="37"/>
  <c r="AK35" i="33"/>
  <c r="AJ80" i="33"/>
  <c r="AK36" i="33"/>
  <c r="AJ81" i="33"/>
  <c r="AJ21" i="36"/>
  <c r="AI25" i="36"/>
  <c r="DU18" i="34" l="1"/>
  <c r="DU1" i="34"/>
  <c r="BB18" i="34"/>
  <c r="DV5" i="34"/>
  <c r="BB1" i="34"/>
  <c r="AT51" i="33"/>
  <c r="AT71" i="33" s="1"/>
  <c r="AT26" i="33"/>
  <c r="AT1" i="33"/>
  <c r="AS5" i="47"/>
  <c r="AY19" i="37"/>
  <c r="AU5" i="33"/>
  <c r="BC5" i="34"/>
  <c r="AR5" i="36"/>
  <c r="AR1" i="36" s="1"/>
  <c r="AR1" i="47"/>
  <c r="L58" i="37"/>
  <c r="M57" i="37"/>
  <c r="AL35" i="33"/>
  <c r="AK80" i="33"/>
  <c r="AL36" i="33"/>
  <c r="AK81" i="33"/>
  <c r="AK21" i="36"/>
  <c r="AJ25" i="36"/>
  <c r="DV18" i="34" l="1"/>
  <c r="DV1" i="34"/>
  <c r="AT5" i="47"/>
  <c r="AZ19" i="37"/>
  <c r="AZ18" i="37" s="1"/>
  <c r="AV5" i="33"/>
  <c r="BD5" i="34"/>
  <c r="AS5" i="36"/>
  <c r="AS1" i="47"/>
  <c r="BC18" i="34"/>
  <c r="DW5" i="34"/>
  <c r="BC1" i="34"/>
  <c r="AU51" i="33"/>
  <c r="AU71" i="33" s="1"/>
  <c r="AU26" i="33"/>
  <c r="AU1" i="33"/>
  <c r="L59" i="37"/>
  <c r="M58" i="37"/>
  <c r="AM36" i="33"/>
  <c r="AL81" i="33"/>
  <c r="AM35" i="33"/>
  <c r="AL80" i="33"/>
  <c r="AL21" i="36"/>
  <c r="AK25" i="36"/>
  <c r="DW18" i="34" l="1"/>
  <c r="DW1" i="34"/>
  <c r="BD18" i="34"/>
  <c r="BD1" i="34"/>
  <c r="DX5" i="34"/>
  <c r="AV51" i="33"/>
  <c r="AV71" i="33" s="1"/>
  <c r="AV1" i="33"/>
  <c r="AV26" i="33"/>
  <c r="AS1" i="36"/>
  <c r="E5" i="36"/>
  <c r="AU5" i="47"/>
  <c r="BA19" i="37"/>
  <c r="AW5" i="33"/>
  <c r="BE5" i="34"/>
  <c r="AT5" i="36"/>
  <c r="AT1" i="36" s="1"/>
  <c r="AT1" i="47"/>
  <c r="L60" i="37"/>
  <c r="M59" i="37"/>
  <c r="AN35" i="33"/>
  <c r="AM80" i="33"/>
  <c r="AN36" i="33"/>
  <c r="AM81" i="33"/>
  <c r="AM21" i="36"/>
  <c r="AL25" i="36"/>
  <c r="AV5" i="47" l="1"/>
  <c r="BB19" i="37"/>
  <c r="AX5" i="33"/>
  <c r="BF5" i="34"/>
  <c r="AU5" i="36"/>
  <c r="AU1" i="36" s="1"/>
  <c r="AU1" i="47"/>
  <c r="BE18" i="34"/>
  <c r="BE1" i="34"/>
  <c r="DY5" i="34"/>
  <c r="AW51" i="33"/>
  <c r="AW71" i="33" s="1"/>
  <c r="AW26" i="33"/>
  <c r="AW1" i="33"/>
  <c r="DX18" i="34"/>
  <c r="DX1" i="34"/>
  <c r="L61" i="37"/>
  <c r="M60" i="37"/>
  <c r="AO35" i="33"/>
  <c r="AN80" i="33"/>
  <c r="AO36" i="33"/>
  <c r="AN81" i="33"/>
  <c r="AN21" i="36"/>
  <c r="AM25" i="36"/>
  <c r="DY18" i="34" l="1"/>
  <c r="DY1" i="34"/>
  <c r="AW5" i="47"/>
  <c r="BC19" i="37"/>
  <c r="AY5" i="33"/>
  <c r="BG5" i="34"/>
  <c r="AV5" i="36"/>
  <c r="AV1" i="36" s="1"/>
  <c r="AV1" i="47"/>
  <c r="BF1" i="34"/>
  <c r="DZ5" i="34"/>
  <c r="BF18" i="34"/>
  <c r="AX51" i="33"/>
  <c r="AX71" i="33" s="1"/>
  <c r="AX1" i="33"/>
  <c r="AX26" i="33"/>
  <c r="L62" i="37"/>
  <c r="M61" i="37"/>
  <c r="AP35" i="33"/>
  <c r="AO80" i="33"/>
  <c r="AP36" i="33"/>
  <c r="AO81" i="33"/>
  <c r="AO21" i="36"/>
  <c r="AN25" i="36"/>
  <c r="DZ1" i="34" l="1"/>
  <c r="DZ18" i="34"/>
  <c r="EA5" i="34"/>
  <c r="BG1" i="34"/>
  <c r="BG18" i="34"/>
  <c r="AY51" i="33"/>
  <c r="AY71" i="33" s="1"/>
  <c r="AY1" i="33"/>
  <c r="AY26" i="33"/>
  <c r="AX5" i="47"/>
  <c r="BD19" i="37"/>
  <c r="AZ5" i="33"/>
  <c r="BH5" i="34"/>
  <c r="AW5" i="36"/>
  <c r="AW1" i="36" s="1"/>
  <c r="AW1" i="47"/>
  <c r="L63" i="37"/>
  <c r="M62" i="37"/>
  <c r="AQ35" i="33"/>
  <c r="AP80" i="33"/>
  <c r="AQ36" i="33"/>
  <c r="AP81" i="33"/>
  <c r="AP21" i="36"/>
  <c r="AO25" i="36"/>
  <c r="F86" i="35"/>
  <c r="I86" i="35"/>
  <c r="AZ51" i="33" l="1"/>
  <c r="AZ71" i="33" s="1"/>
  <c r="AZ26" i="33"/>
  <c r="AZ1" i="33"/>
  <c r="EA18" i="34"/>
  <c r="EA1" i="34"/>
  <c r="AY5" i="47"/>
  <c r="BE19" i="37"/>
  <c r="BA5" i="33"/>
  <c r="BI5" i="34"/>
  <c r="AX5" i="36"/>
  <c r="AX1" i="36" s="1"/>
  <c r="AX1" i="47"/>
  <c r="BH18" i="34"/>
  <c r="BH1" i="34"/>
  <c r="EB5" i="34"/>
  <c r="DZ86" i="35"/>
  <c r="EB86" i="35"/>
  <c r="ED86" i="35"/>
  <c r="EF86" i="35"/>
  <c r="EH86" i="35"/>
  <c r="EJ86" i="35"/>
  <c r="EL86" i="35"/>
  <c r="EN86" i="35"/>
  <c r="EP86" i="35"/>
  <c r="ER86" i="35"/>
  <c r="ET86" i="35"/>
  <c r="EV86" i="35"/>
  <c r="EX86" i="35"/>
  <c r="EZ86" i="35"/>
  <c r="FB86" i="35"/>
  <c r="FD86" i="35"/>
  <c r="FF86" i="35"/>
  <c r="FH86" i="35"/>
  <c r="FJ86" i="35"/>
  <c r="FL86" i="35"/>
  <c r="FN86" i="35"/>
  <c r="FP86" i="35"/>
  <c r="FR86" i="35"/>
  <c r="FT86" i="35"/>
  <c r="FV86" i="35"/>
  <c r="FX86" i="35"/>
  <c r="FZ86" i="35"/>
  <c r="GB86" i="35"/>
  <c r="GD86" i="35"/>
  <c r="GF86" i="35"/>
  <c r="GH86" i="35"/>
  <c r="GJ86" i="35"/>
  <c r="GL86" i="35"/>
  <c r="EA86" i="35"/>
  <c r="EC86" i="35"/>
  <c r="EE86" i="35"/>
  <c r="EG86" i="35"/>
  <c r="EI86" i="35"/>
  <c r="EK86" i="35"/>
  <c r="EM86" i="35"/>
  <c r="EO86" i="35"/>
  <c r="EQ86" i="35"/>
  <c r="ES86" i="35"/>
  <c r="EU86" i="35"/>
  <c r="EW86" i="35"/>
  <c r="EY86" i="35"/>
  <c r="FA86" i="35"/>
  <c r="FC86" i="35"/>
  <c r="FE86" i="35"/>
  <c r="FG86" i="35"/>
  <c r="FI86" i="35"/>
  <c r="FK86" i="35"/>
  <c r="FM86" i="35"/>
  <c r="FO86" i="35"/>
  <c r="FQ86" i="35"/>
  <c r="FS86" i="35"/>
  <c r="FU86" i="35"/>
  <c r="FW86" i="35"/>
  <c r="FY86" i="35"/>
  <c r="GA86" i="35"/>
  <c r="GC86" i="35"/>
  <c r="GE86" i="35"/>
  <c r="GG86" i="35"/>
  <c r="GI86" i="35"/>
  <c r="GK86" i="35"/>
  <c r="L64" i="37"/>
  <c r="M63" i="37"/>
  <c r="AR35" i="33"/>
  <c r="AQ80" i="33"/>
  <c r="AR36" i="33"/>
  <c r="AQ81" i="33"/>
  <c r="AQ21" i="36"/>
  <c r="AP25" i="36"/>
  <c r="BI86" i="35"/>
  <c r="BK86" i="35"/>
  <c r="BM86" i="35"/>
  <c r="BO86" i="35"/>
  <c r="BQ86" i="35"/>
  <c r="BS86" i="35"/>
  <c r="BU86" i="35"/>
  <c r="BW86" i="35"/>
  <c r="BY86" i="35"/>
  <c r="CA86" i="35"/>
  <c r="CC86" i="35"/>
  <c r="CE86" i="35"/>
  <c r="CG86" i="35"/>
  <c r="CI86" i="35"/>
  <c r="CK86" i="35"/>
  <c r="CM86" i="35"/>
  <c r="CO86" i="35"/>
  <c r="BH86" i="35"/>
  <c r="BJ86" i="35"/>
  <c r="BL86" i="35"/>
  <c r="BN86" i="35"/>
  <c r="BP86" i="35"/>
  <c r="BR86" i="35"/>
  <c r="BT86" i="35"/>
  <c r="BV86" i="35"/>
  <c r="BX86" i="35"/>
  <c r="BZ86" i="35"/>
  <c r="CB86" i="35"/>
  <c r="CD86" i="35"/>
  <c r="CF86" i="35"/>
  <c r="CH86" i="35"/>
  <c r="CJ86" i="35"/>
  <c r="CL86" i="35"/>
  <c r="CN86" i="35"/>
  <c r="CQ86" i="35"/>
  <c r="CS86" i="35"/>
  <c r="CU86" i="35"/>
  <c r="CW86" i="35"/>
  <c r="CY86" i="35"/>
  <c r="DA86" i="35"/>
  <c r="DC86" i="35"/>
  <c r="DE86" i="35"/>
  <c r="DG86" i="35"/>
  <c r="DI86" i="35"/>
  <c r="DK86" i="35"/>
  <c r="DM86" i="35"/>
  <c r="DO86" i="35"/>
  <c r="DQ86" i="35"/>
  <c r="DS86" i="35"/>
  <c r="DU86" i="35"/>
  <c r="DW86" i="35"/>
  <c r="DY86" i="35"/>
  <c r="CP86" i="35"/>
  <c r="CR86" i="35"/>
  <c r="CT86" i="35"/>
  <c r="CV86" i="35"/>
  <c r="CX86" i="35"/>
  <c r="CZ86" i="35"/>
  <c r="DB86" i="35"/>
  <c r="DD86" i="35"/>
  <c r="DF86" i="35"/>
  <c r="DH86" i="35"/>
  <c r="DJ86" i="35"/>
  <c r="DL86" i="35"/>
  <c r="DN86" i="35"/>
  <c r="DP86" i="35"/>
  <c r="DR86" i="35"/>
  <c r="DT86" i="35"/>
  <c r="DV86" i="35"/>
  <c r="DX86" i="35"/>
  <c r="J86" i="35"/>
  <c r="BA51" i="33" l="1"/>
  <c r="BA71" i="33" s="1"/>
  <c r="BA1" i="33"/>
  <c r="BA26" i="33"/>
  <c r="EB18" i="34"/>
  <c r="EB1" i="34"/>
  <c r="AZ5" i="47"/>
  <c r="BF19" i="37"/>
  <c r="BB5" i="33"/>
  <c r="BJ5" i="34"/>
  <c r="AY5" i="36"/>
  <c r="AY1" i="36" s="1"/>
  <c r="AY1" i="47"/>
  <c r="BI18" i="34"/>
  <c r="EC5" i="34"/>
  <c r="BI1" i="34"/>
  <c r="L65" i="37"/>
  <c r="M64" i="37"/>
  <c r="AS35" i="33"/>
  <c r="AR80" i="33"/>
  <c r="AS36" i="33"/>
  <c r="AR81" i="33"/>
  <c r="AR21" i="36"/>
  <c r="AQ25" i="36"/>
  <c r="EC18" i="34" l="1"/>
  <c r="EC1" i="34"/>
  <c r="ED5" i="34"/>
  <c r="BJ1" i="34"/>
  <c r="BJ18" i="34"/>
  <c r="BB51" i="33"/>
  <c r="BB71" i="33" s="1"/>
  <c r="BB1" i="33"/>
  <c r="BB26" i="33"/>
  <c r="BA5" i="47"/>
  <c r="BG19" i="37"/>
  <c r="BC5" i="33"/>
  <c r="BK5" i="34"/>
  <c r="AZ5" i="36"/>
  <c r="AZ1" i="36" s="1"/>
  <c r="AZ1" i="47"/>
  <c r="L66" i="37"/>
  <c r="M65" i="37"/>
  <c r="AT35" i="33"/>
  <c r="AS80" i="33"/>
  <c r="AT36" i="33"/>
  <c r="AS81" i="33"/>
  <c r="AS21" i="36"/>
  <c r="AR25" i="36"/>
  <c r="BB5" i="47" l="1"/>
  <c r="BH19" i="37"/>
  <c r="BD5" i="33"/>
  <c r="BL5" i="34"/>
  <c r="BA5" i="36"/>
  <c r="BA1" i="36" s="1"/>
  <c r="BA1" i="47"/>
  <c r="ED1" i="34"/>
  <c r="ED18" i="34"/>
  <c r="EE5" i="34"/>
  <c r="BK18" i="34"/>
  <c r="BK1" i="34"/>
  <c r="BC51" i="33"/>
  <c r="BC71" i="33" s="1"/>
  <c r="BC26" i="33"/>
  <c r="BC1" i="33"/>
  <c r="L67" i="37"/>
  <c r="M66" i="37"/>
  <c r="AU35" i="33"/>
  <c r="G35" i="33" s="1"/>
  <c r="G80" i="33" s="1"/>
  <c r="AT80" i="33"/>
  <c r="AU36" i="33"/>
  <c r="G36" i="33" s="1"/>
  <c r="G81" i="33" s="1"/>
  <c r="AT81" i="33"/>
  <c r="AT21" i="36"/>
  <c r="AS25" i="36"/>
  <c r="EE1" i="34" l="1"/>
  <c r="EE18" i="34"/>
  <c r="BL18" i="34"/>
  <c r="EF5" i="34"/>
  <c r="BL1" i="34"/>
  <c r="BC5" i="47"/>
  <c r="BI19" i="37"/>
  <c r="BE5" i="33"/>
  <c r="BM5" i="34"/>
  <c r="BB5" i="36"/>
  <c r="BB1" i="36" s="1"/>
  <c r="BB1" i="47"/>
  <c r="BD51" i="33"/>
  <c r="BD71" i="33" s="1"/>
  <c r="BD26" i="33"/>
  <c r="BD1" i="33"/>
  <c r="L68" i="37"/>
  <c r="M67" i="37"/>
  <c r="AV35" i="33"/>
  <c r="AU80" i="33"/>
  <c r="AV36" i="33"/>
  <c r="AU81" i="33"/>
  <c r="AU21" i="36"/>
  <c r="AT25" i="36"/>
  <c r="I85" i="35"/>
  <c r="A164" i="35"/>
  <c r="I15" i="35"/>
  <c r="F15" i="35"/>
  <c r="I14" i="35"/>
  <c r="F14" i="35"/>
  <c r="F85" i="35"/>
  <c r="BD5" i="47" l="1"/>
  <c r="BJ19" i="37"/>
  <c r="BF5" i="33"/>
  <c r="BN5" i="34"/>
  <c r="BC5" i="36"/>
  <c r="BC1" i="36" s="1"/>
  <c r="BC1" i="47"/>
  <c r="BM18" i="34"/>
  <c r="BM1" i="34"/>
  <c r="EG5" i="34"/>
  <c r="BE51" i="33"/>
  <c r="BE71" i="33" s="1"/>
  <c r="BE26" i="33"/>
  <c r="BE1" i="33"/>
  <c r="EF18" i="34"/>
  <c r="EF1" i="34"/>
  <c r="DZ14" i="35"/>
  <c r="EB14" i="35"/>
  <c r="ED14" i="35"/>
  <c r="EF14" i="35"/>
  <c r="EH14" i="35"/>
  <c r="EJ14" i="35"/>
  <c r="EL14" i="35"/>
  <c r="EN14" i="35"/>
  <c r="EP14" i="35"/>
  <c r="ER14" i="35"/>
  <c r="ET14" i="35"/>
  <c r="EV14" i="35"/>
  <c r="EX14" i="35"/>
  <c r="EZ14" i="35"/>
  <c r="FB14" i="35"/>
  <c r="FD14" i="35"/>
  <c r="FF14" i="35"/>
  <c r="FH14" i="35"/>
  <c r="FJ14" i="35"/>
  <c r="FL14" i="35"/>
  <c r="FN14" i="35"/>
  <c r="FP14" i="35"/>
  <c r="FR14" i="35"/>
  <c r="FT14" i="35"/>
  <c r="FV14" i="35"/>
  <c r="FX14" i="35"/>
  <c r="FZ14" i="35"/>
  <c r="GB14" i="35"/>
  <c r="GD14" i="35"/>
  <c r="GF14" i="35"/>
  <c r="GH14" i="35"/>
  <c r="GJ14" i="35"/>
  <c r="GL14" i="35"/>
  <c r="EA14" i="35"/>
  <c r="EC14" i="35"/>
  <c r="EE14" i="35"/>
  <c r="EG14" i="35"/>
  <c r="EI14" i="35"/>
  <c r="EK14" i="35"/>
  <c r="EM14" i="35"/>
  <c r="EO14" i="35"/>
  <c r="EQ14" i="35"/>
  <c r="ES14" i="35"/>
  <c r="EU14" i="35"/>
  <c r="EW14" i="35"/>
  <c r="EY14" i="35"/>
  <c r="FA14" i="35"/>
  <c r="FC14" i="35"/>
  <c r="FE14" i="35"/>
  <c r="FG14" i="35"/>
  <c r="FI14" i="35"/>
  <c r="FK14" i="35"/>
  <c r="FM14" i="35"/>
  <c r="FO14" i="35"/>
  <c r="FQ14" i="35"/>
  <c r="FS14" i="35"/>
  <c r="FU14" i="35"/>
  <c r="FW14" i="35"/>
  <c r="FY14" i="35"/>
  <c r="GA14" i="35"/>
  <c r="GC14" i="35"/>
  <c r="GE14" i="35"/>
  <c r="GG14" i="35"/>
  <c r="GI14" i="35"/>
  <c r="GK14" i="35"/>
  <c r="EA15" i="35"/>
  <c r="EC15" i="35"/>
  <c r="EE15" i="35"/>
  <c r="EG15" i="35"/>
  <c r="EI15" i="35"/>
  <c r="EK15" i="35"/>
  <c r="EM15" i="35"/>
  <c r="EO15" i="35"/>
  <c r="EQ15" i="35"/>
  <c r="ES15" i="35"/>
  <c r="EU15" i="35"/>
  <c r="EW15" i="35"/>
  <c r="EY15" i="35"/>
  <c r="FA15" i="35"/>
  <c r="FC15" i="35"/>
  <c r="FE15" i="35"/>
  <c r="FG15" i="35"/>
  <c r="FI15" i="35"/>
  <c r="FK15" i="35"/>
  <c r="FM15" i="35"/>
  <c r="FO15" i="35"/>
  <c r="FQ15" i="35"/>
  <c r="FS15" i="35"/>
  <c r="FU15" i="35"/>
  <c r="FW15" i="35"/>
  <c r="FY15" i="35"/>
  <c r="GA15" i="35"/>
  <c r="GC15" i="35"/>
  <c r="GE15" i="35"/>
  <c r="GG15" i="35"/>
  <c r="GI15" i="35"/>
  <c r="GK15" i="35"/>
  <c r="DZ15" i="35"/>
  <c r="EB15" i="35"/>
  <c r="ED15" i="35"/>
  <c r="EF15" i="35"/>
  <c r="EH15" i="35"/>
  <c r="EJ15" i="35"/>
  <c r="EL15" i="35"/>
  <c r="EN15" i="35"/>
  <c r="EP15" i="35"/>
  <c r="ER15" i="35"/>
  <c r="ET15" i="35"/>
  <c r="EV15" i="35"/>
  <c r="EX15" i="35"/>
  <c r="EZ15" i="35"/>
  <c r="FB15" i="35"/>
  <c r="FD15" i="35"/>
  <c r="FF15" i="35"/>
  <c r="FH15" i="35"/>
  <c r="FJ15" i="35"/>
  <c r="FL15" i="35"/>
  <c r="FN15" i="35"/>
  <c r="FP15" i="35"/>
  <c r="FR15" i="35"/>
  <c r="FT15" i="35"/>
  <c r="FV15" i="35"/>
  <c r="FX15" i="35"/>
  <c r="FZ15" i="35"/>
  <c r="GB15" i="35"/>
  <c r="GD15" i="35"/>
  <c r="GF15" i="35"/>
  <c r="GH15" i="35"/>
  <c r="GJ15" i="35"/>
  <c r="GL15" i="35"/>
  <c r="EA85" i="35"/>
  <c r="EA159" i="35" s="1"/>
  <c r="EC85" i="35"/>
  <c r="EC159" i="35" s="1"/>
  <c r="EE85" i="35"/>
  <c r="EE159" i="35" s="1"/>
  <c r="EG85" i="35"/>
  <c r="EG159" i="35" s="1"/>
  <c r="EI85" i="35"/>
  <c r="EI159" i="35" s="1"/>
  <c r="EK85" i="35"/>
  <c r="EK159" i="35" s="1"/>
  <c r="EM85" i="35"/>
  <c r="EM159" i="35" s="1"/>
  <c r="EO85" i="35"/>
  <c r="EO159" i="35" s="1"/>
  <c r="EQ85" i="35"/>
  <c r="EQ159" i="35" s="1"/>
  <c r="ES85" i="35"/>
  <c r="ES159" i="35" s="1"/>
  <c r="EU85" i="35"/>
  <c r="EU159" i="35" s="1"/>
  <c r="EW85" i="35"/>
  <c r="EW159" i="35" s="1"/>
  <c r="EY85" i="35"/>
  <c r="EY159" i="35" s="1"/>
  <c r="FA85" i="35"/>
  <c r="FA159" i="35" s="1"/>
  <c r="FC85" i="35"/>
  <c r="FC159" i="35" s="1"/>
  <c r="FE85" i="35"/>
  <c r="FE159" i="35" s="1"/>
  <c r="FG85" i="35"/>
  <c r="FG159" i="35" s="1"/>
  <c r="FI85" i="35"/>
  <c r="FI159" i="35" s="1"/>
  <c r="FK85" i="35"/>
  <c r="FK159" i="35" s="1"/>
  <c r="FM85" i="35"/>
  <c r="FM159" i="35" s="1"/>
  <c r="FO85" i="35"/>
  <c r="FO159" i="35" s="1"/>
  <c r="FQ85" i="35"/>
  <c r="FQ159" i="35" s="1"/>
  <c r="FS85" i="35"/>
  <c r="FS159" i="35" s="1"/>
  <c r="FU85" i="35"/>
  <c r="FU159" i="35" s="1"/>
  <c r="FW85" i="35"/>
  <c r="FW159" i="35" s="1"/>
  <c r="FY85" i="35"/>
  <c r="FY159" i="35" s="1"/>
  <c r="GA85" i="35"/>
  <c r="GA159" i="35" s="1"/>
  <c r="GC85" i="35"/>
  <c r="GC159" i="35" s="1"/>
  <c r="GE85" i="35"/>
  <c r="GE159" i="35" s="1"/>
  <c r="GG85" i="35"/>
  <c r="GG159" i="35" s="1"/>
  <c r="GI85" i="35"/>
  <c r="GI159" i="35" s="1"/>
  <c r="GK85" i="35"/>
  <c r="GK159" i="35" s="1"/>
  <c r="DZ85" i="35"/>
  <c r="DZ159" i="35" s="1"/>
  <c r="EB85" i="35"/>
  <c r="EB159" i="35" s="1"/>
  <c r="ED85" i="35"/>
  <c r="ED159" i="35" s="1"/>
  <c r="EF85" i="35"/>
  <c r="EF159" i="35" s="1"/>
  <c r="EH85" i="35"/>
  <c r="EH159" i="35" s="1"/>
  <c r="EJ85" i="35"/>
  <c r="EJ159" i="35" s="1"/>
  <c r="EL85" i="35"/>
  <c r="EL159" i="35" s="1"/>
  <c r="EN85" i="35"/>
  <c r="EN159" i="35" s="1"/>
  <c r="EP85" i="35"/>
  <c r="EP159" i="35" s="1"/>
  <c r="ER85" i="35"/>
  <c r="ER159" i="35" s="1"/>
  <c r="ET85" i="35"/>
  <c r="ET159" i="35" s="1"/>
  <c r="EV85" i="35"/>
  <c r="EV159" i="35" s="1"/>
  <c r="EX85" i="35"/>
  <c r="EX159" i="35" s="1"/>
  <c r="EZ85" i="35"/>
  <c r="EZ159" i="35" s="1"/>
  <c r="FB85" i="35"/>
  <c r="FB159" i="35" s="1"/>
  <c r="FD85" i="35"/>
  <c r="FD159" i="35" s="1"/>
  <c r="FF85" i="35"/>
  <c r="FF159" i="35" s="1"/>
  <c r="FH85" i="35"/>
  <c r="FH159" i="35" s="1"/>
  <c r="FJ85" i="35"/>
  <c r="FJ159" i="35" s="1"/>
  <c r="FL85" i="35"/>
  <c r="FL159" i="35" s="1"/>
  <c r="FN85" i="35"/>
  <c r="FN159" i="35" s="1"/>
  <c r="FP85" i="35"/>
  <c r="FP159" i="35" s="1"/>
  <c r="FR85" i="35"/>
  <c r="FR159" i="35" s="1"/>
  <c r="FT85" i="35"/>
  <c r="FT159" i="35" s="1"/>
  <c r="FV85" i="35"/>
  <c r="FV159" i="35" s="1"/>
  <c r="FX85" i="35"/>
  <c r="FX159" i="35" s="1"/>
  <c r="FZ85" i="35"/>
  <c r="FZ159" i="35" s="1"/>
  <c r="GB85" i="35"/>
  <c r="GB159" i="35" s="1"/>
  <c r="GD85" i="35"/>
  <c r="GD159" i="35" s="1"/>
  <c r="GF85" i="35"/>
  <c r="GF159" i="35" s="1"/>
  <c r="GH85" i="35"/>
  <c r="GH159" i="35" s="1"/>
  <c r="GJ85" i="35"/>
  <c r="GJ159" i="35" s="1"/>
  <c r="GL85" i="35"/>
  <c r="L69" i="37"/>
  <c r="M68" i="37"/>
  <c r="AW35" i="33"/>
  <c r="AV80" i="33"/>
  <c r="AW36" i="33"/>
  <c r="AV81" i="33"/>
  <c r="AV21" i="36"/>
  <c r="AU25" i="36"/>
  <c r="BT14" i="35"/>
  <c r="BV14" i="35"/>
  <c r="BX14" i="35"/>
  <c r="BZ14" i="35"/>
  <c r="CB14" i="35"/>
  <c r="CD14" i="35"/>
  <c r="CF14" i="35"/>
  <c r="CH14" i="35"/>
  <c r="CJ14" i="35"/>
  <c r="CL14" i="35"/>
  <c r="CN14" i="35"/>
  <c r="CP14" i="35"/>
  <c r="CR14" i="35"/>
  <c r="CT14" i="35"/>
  <c r="CV14" i="35"/>
  <c r="CX14" i="35"/>
  <c r="CZ14" i="35"/>
  <c r="DB14" i="35"/>
  <c r="DD14" i="35"/>
  <c r="DF14" i="35"/>
  <c r="DH14" i="35"/>
  <c r="DJ14" i="35"/>
  <c r="DL14" i="35"/>
  <c r="DN14" i="35"/>
  <c r="DP14" i="35"/>
  <c r="DR14" i="35"/>
  <c r="DT14" i="35"/>
  <c r="DV14" i="35"/>
  <c r="DX14" i="35"/>
  <c r="BU14" i="35"/>
  <c r="BW14" i="35"/>
  <c r="BY14" i="35"/>
  <c r="CA14" i="35"/>
  <c r="CC14" i="35"/>
  <c r="CE14" i="35"/>
  <c r="CG14" i="35"/>
  <c r="CI14" i="35"/>
  <c r="CK14" i="35"/>
  <c r="CM14" i="35"/>
  <c r="CO14" i="35"/>
  <c r="CQ14" i="35"/>
  <c r="CS14" i="35"/>
  <c r="CU14" i="35"/>
  <c r="CW14" i="35"/>
  <c r="CY14" i="35"/>
  <c r="DA14" i="35"/>
  <c r="DC14" i="35"/>
  <c r="DE14" i="35"/>
  <c r="DG14" i="35"/>
  <c r="DI14" i="35"/>
  <c r="DK14" i="35"/>
  <c r="DM14" i="35"/>
  <c r="DO14" i="35"/>
  <c r="DQ14" i="35"/>
  <c r="DS14" i="35"/>
  <c r="DU14" i="35"/>
  <c r="DW14" i="35"/>
  <c r="DY14" i="35"/>
  <c r="BV15" i="35"/>
  <c r="BX15" i="35"/>
  <c r="BZ15" i="35"/>
  <c r="CB15" i="35"/>
  <c r="CD15" i="35"/>
  <c r="CF15" i="35"/>
  <c r="CH15" i="35"/>
  <c r="CJ15" i="35"/>
  <c r="CL15" i="35"/>
  <c r="CN15" i="35"/>
  <c r="CP15" i="35"/>
  <c r="CR15" i="35"/>
  <c r="CT15" i="35"/>
  <c r="CV15" i="35"/>
  <c r="CX15" i="35"/>
  <c r="CZ15" i="35"/>
  <c r="DB15" i="35"/>
  <c r="DD15" i="35"/>
  <c r="DF15" i="35"/>
  <c r="DH15" i="35"/>
  <c r="DJ15" i="35"/>
  <c r="DL15" i="35"/>
  <c r="DN15" i="35"/>
  <c r="DP15" i="35"/>
  <c r="DR15" i="35"/>
  <c r="DT15" i="35"/>
  <c r="DV15" i="35"/>
  <c r="DX15" i="35"/>
  <c r="BU15" i="35"/>
  <c r="BW15" i="35"/>
  <c r="BY15" i="35"/>
  <c r="CA15" i="35"/>
  <c r="CC15" i="35"/>
  <c r="CE15" i="35"/>
  <c r="CG15" i="35"/>
  <c r="CI15" i="35"/>
  <c r="CK15" i="35"/>
  <c r="CM15" i="35"/>
  <c r="CO15" i="35"/>
  <c r="CQ15" i="35"/>
  <c r="CS15" i="35"/>
  <c r="CU15" i="35"/>
  <c r="CW15" i="35"/>
  <c r="CY15" i="35"/>
  <c r="DA15" i="35"/>
  <c r="DC15" i="35"/>
  <c r="DE15" i="35"/>
  <c r="DG15" i="35"/>
  <c r="DI15" i="35"/>
  <c r="DK15" i="35"/>
  <c r="DM15" i="35"/>
  <c r="DO15" i="35"/>
  <c r="DQ15" i="35"/>
  <c r="DS15" i="35"/>
  <c r="DU15" i="35"/>
  <c r="DW15" i="35"/>
  <c r="DY15" i="35"/>
  <c r="BH85" i="35"/>
  <c r="BJ85" i="35"/>
  <c r="BL85" i="35"/>
  <c r="BN85" i="35"/>
  <c r="BP85" i="35"/>
  <c r="BR85" i="35"/>
  <c r="BT85" i="35"/>
  <c r="BV85" i="35"/>
  <c r="BX85" i="35"/>
  <c r="BZ85" i="35"/>
  <c r="CB85" i="35"/>
  <c r="CD85" i="35"/>
  <c r="CF85" i="35"/>
  <c r="CH85" i="35"/>
  <c r="CJ85" i="35"/>
  <c r="CL85" i="35"/>
  <c r="CN85" i="35"/>
  <c r="CP85" i="35"/>
  <c r="CR85" i="35"/>
  <c r="CT85" i="35"/>
  <c r="CV85" i="35"/>
  <c r="CX85" i="35"/>
  <c r="CZ85" i="35"/>
  <c r="DB85" i="35"/>
  <c r="DD85" i="35"/>
  <c r="DF85" i="35"/>
  <c r="DH85" i="35"/>
  <c r="DJ85" i="35"/>
  <c r="DL85" i="35"/>
  <c r="DN85" i="35"/>
  <c r="DP85" i="35"/>
  <c r="DR85" i="35"/>
  <c r="DT85" i="35"/>
  <c r="DV85" i="35"/>
  <c r="DX85" i="35"/>
  <c r="BG85" i="35"/>
  <c r="BI85" i="35"/>
  <c r="BK85" i="35"/>
  <c r="BM85" i="35"/>
  <c r="BO85" i="35"/>
  <c r="BQ85" i="35"/>
  <c r="BS85" i="35"/>
  <c r="BU85" i="35"/>
  <c r="BW85" i="35"/>
  <c r="BY85" i="35"/>
  <c r="CA85" i="35"/>
  <c r="CC85" i="35"/>
  <c r="CE85" i="35"/>
  <c r="CG85" i="35"/>
  <c r="CI85" i="35"/>
  <c r="CK85" i="35"/>
  <c r="CM85" i="35"/>
  <c r="CO85" i="35"/>
  <c r="CQ85" i="35"/>
  <c r="CS85" i="35"/>
  <c r="CU85" i="35"/>
  <c r="CW85" i="35"/>
  <c r="CY85" i="35"/>
  <c r="DA85" i="35"/>
  <c r="DC85" i="35"/>
  <c r="DE85" i="35"/>
  <c r="DG85" i="35"/>
  <c r="DI85" i="35"/>
  <c r="DK85" i="35"/>
  <c r="DM85" i="35"/>
  <c r="DO85" i="35"/>
  <c r="DQ85" i="35"/>
  <c r="DS85" i="35"/>
  <c r="DU85" i="35"/>
  <c r="DW85" i="35"/>
  <c r="DY85" i="35"/>
  <c r="J15" i="35"/>
  <c r="J85" i="35"/>
  <c r="J14" i="35"/>
  <c r="K15" i="35"/>
  <c r="EH5" i="34" l="1"/>
  <c r="BN1" i="34"/>
  <c r="BN18" i="34"/>
  <c r="BF51" i="33"/>
  <c r="BF71" i="33" s="1"/>
  <c r="BF26" i="33"/>
  <c r="BF1" i="33"/>
  <c r="EG18" i="34"/>
  <c r="EG1" i="34"/>
  <c r="BE5" i="47"/>
  <c r="BK19" i="37"/>
  <c r="BG5" i="33"/>
  <c r="BO5" i="34"/>
  <c r="BD5" i="36"/>
  <c r="BD1" i="36" s="1"/>
  <c r="BD1" i="47"/>
  <c r="GK158" i="35"/>
  <c r="GK160" i="35"/>
  <c r="GG158" i="35"/>
  <c r="GG160" i="35"/>
  <c r="GC158" i="35"/>
  <c r="GC160" i="35"/>
  <c r="FY158" i="35"/>
  <c r="FY160" i="35"/>
  <c r="FU158" i="35"/>
  <c r="FU160" i="35"/>
  <c r="FQ158" i="35"/>
  <c r="FQ160" i="35"/>
  <c r="FM158" i="35"/>
  <c r="FM160" i="35"/>
  <c r="FI158" i="35"/>
  <c r="FI160" i="35"/>
  <c r="FE158" i="35"/>
  <c r="FE160" i="35"/>
  <c r="FA158" i="35"/>
  <c r="FA160" i="35"/>
  <c r="EW158" i="35"/>
  <c r="EW160" i="35"/>
  <c r="ES158" i="35"/>
  <c r="ES160" i="35"/>
  <c r="EO158" i="35"/>
  <c r="EO160" i="35"/>
  <c r="GH160" i="35"/>
  <c r="GH158" i="35"/>
  <c r="GD158" i="35"/>
  <c r="GD160" i="35"/>
  <c r="FZ160" i="35"/>
  <c r="FZ158" i="35"/>
  <c r="FV158" i="35"/>
  <c r="FV160" i="35"/>
  <c r="FR160" i="35"/>
  <c r="FR158" i="35"/>
  <c r="FN158" i="35"/>
  <c r="FN160" i="35"/>
  <c r="FJ160" i="35"/>
  <c r="FJ158" i="35"/>
  <c r="FF158" i="35"/>
  <c r="FF160" i="35"/>
  <c r="FB160" i="35"/>
  <c r="FB158" i="35"/>
  <c r="EX158" i="35"/>
  <c r="EX160" i="35"/>
  <c r="ET158" i="35"/>
  <c r="ET160" i="35"/>
  <c r="EP158" i="35"/>
  <c r="EP160" i="35"/>
  <c r="EL160" i="35"/>
  <c r="EL158" i="35"/>
  <c r="GI160" i="35"/>
  <c r="GI158" i="35"/>
  <c r="GE160" i="35"/>
  <c r="GE158" i="35"/>
  <c r="GA160" i="35"/>
  <c r="GA158" i="35"/>
  <c r="FW160" i="35"/>
  <c r="FW158" i="35"/>
  <c r="FS160" i="35"/>
  <c r="FS158" i="35"/>
  <c r="FO160" i="35"/>
  <c r="FO158" i="35"/>
  <c r="FK160" i="35"/>
  <c r="FK158" i="35"/>
  <c r="FG160" i="35"/>
  <c r="FG158" i="35"/>
  <c r="FC160" i="35"/>
  <c r="FC158" i="35"/>
  <c r="EY160" i="35"/>
  <c r="EY158" i="35"/>
  <c r="EU160" i="35"/>
  <c r="EU158" i="35"/>
  <c r="EQ160" i="35"/>
  <c r="EQ158" i="35"/>
  <c r="EM160" i="35"/>
  <c r="EM158" i="35"/>
  <c r="GJ160" i="35"/>
  <c r="GJ158" i="35"/>
  <c r="GF158" i="35"/>
  <c r="GF160" i="35"/>
  <c r="GB158" i="35"/>
  <c r="GB160" i="35"/>
  <c r="FX158" i="35"/>
  <c r="FX160" i="35"/>
  <c r="FT160" i="35"/>
  <c r="FT158" i="35"/>
  <c r="FP158" i="35"/>
  <c r="FP160" i="35"/>
  <c r="FL158" i="35"/>
  <c r="FL160" i="35"/>
  <c r="FH158" i="35"/>
  <c r="FH160" i="35"/>
  <c r="FD158" i="35"/>
  <c r="FD160" i="35"/>
  <c r="EZ158" i="35"/>
  <c r="EZ160" i="35"/>
  <c r="EV158" i="35"/>
  <c r="EV160" i="35"/>
  <c r="ER158" i="35"/>
  <c r="ER160" i="35"/>
  <c r="EN158" i="35"/>
  <c r="EN160" i="35"/>
  <c r="L70" i="37"/>
  <c r="M69" i="37"/>
  <c r="AX35" i="33"/>
  <c r="AW80" i="33"/>
  <c r="AX36" i="33"/>
  <c r="AW81" i="33"/>
  <c r="AW21" i="36"/>
  <c r="AV25" i="36"/>
  <c r="BF5" i="47" l="1"/>
  <c r="BL19" i="37"/>
  <c r="BL18" i="37" s="1"/>
  <c r="BH5" i="33"/>
  <c r="BP5" i="34"/>
  <c r="BE5" i="36"/>
  <c r="BE1" i="36" s="1"/>
  <c r="BE1" i="47"/>
  <c r="EI5" i="34"/>
  <c r="BO1" i="34"/>
  <c r="BO18" i="34"/>
  <c r="BG51" i="33"/>
  <c r="BG71" i="33" s="1"/>
  <c r="BG1" i="33"/>
  <c r="BG26" i="33"/>
  <c r="EH1" i="34"/>
  <c r="EH18" i="34"/>
  <c r="L71" i="37"/>
  <c r="M70" i="37"/>
  <c r="AY36" i="33"/>
  <c r="AX81" i="33"/>
  <c r="AY35" i="33"/>
  <c r="AX80" i="33"/>
  <c r="AX21" i="36"/>
  <c r="AW25" i="36"/>
  <c r="BG5" i="47" l="1"/>
  <c r="BM19" i="37"/>
  <c r="BI5" i="33"/>
  <c r="BQ5" i="34"/>
  <c r="BF5" i="36"/>
  <c r="BF1" i="36" s="1"/>
  <c r="BF1" i="47"/>
  <c r="BP18" i="34"/>
  <c r="BP1" i="34"/>
  <c r="EJ5" i="34"/>
  <c r="EI18" i="34"/>
  <c r="EI1" i="34"/>
  <c r="BH51" i="33"/>
  <c r="BH71" i="33" s="1"/>
  <c r="BH1" i="33"/>
  <c r="BH26" i="33"/>
  <c r="L72" i="37"/>
  <c r="M71" i="37"/>
  <c r="AZ35" i="33"/>
  <c r="AY80" i="33"/>
  <c r="AZ36" i="33"/>
  <c r="AY81" i="33"/>
  <c r="AY21" i="36"/>
  <c r="AX25" i="36"/>
  <c r="EJ18" i="34" l="1"/>
  <c r="EJ1" i="34"/>
  <c r="BQ18" i="34"/>
  <c r="EK5" i="34"/>
  <c r="BQ1" i="34"/>
  <c r="BH5" i="47"/>
  <c r="BN19" i="37"/>
  <c r="BJ5" i="33"/>
  <c r="BR5" i="34"/>
  <c r="BG5" i="36"/>
  <c r="BG1" i="36" s="1"/>
  <c r="BG1" i="47"/>
  <c r="BI51" i="33"/>
  <c r="BI71" i="33" s="1"/>
  <c r="BI1" i="33"/>
  <c r="BI26" i="33"/>
  <c r="L73" i="37"/>
  <c r="M72" i="37"/>
  <c r="BA35" i="33"/>
  <c r="AZ80" i="33"/>
  <c r="BA36" i="33"/>
  <c r="AZ81" i="33"/>
  <c r="AZ21" i="36"/>
  <c r="AY25" i="36"/>
  <c r="EL5" i="34" l="1"/>
  <c r="BR1" i="34"/>
  <c r="BR18" i="34"/>
  <c r="BI5" i="47"/>
  <c r="BO19" i="37"/>
  <c r="BK5" i="33"/>
  <c r="BS5" i="34"/>
  <c r="BH5" i="36"/>
  <c r="BH1" i="36" s="1"/>
  <c r="BH1" i="47"/>
  <c r="BJ51" i="33"/>
  <c r="BJ71" i="33" s="1"/>
  <c r="BJ26" i="33"/>
  <c r="BJ1" i="33"/>
  <c r="EK18" i="34"/>
  <c r="EK1" i="34"/>
  <c r="L74" i="37"/>
  <c r="M73" i="37"/>
  <c r="BB35" i="33"/>
  <c r="BA80" i="33"/>
  <c r="BB36" i="33"/>
  <c r="BA81" i="33"/>
  <c r="BA21" i="36"/>
  <c r="AZ25" i="36"/>
  <c r="B105" i="33"/>
  <c r="BJ5" i="47" l="1"/>
  <c r="BP19" i="37"/>
  <c r="BL5" i="33"/>
  <c r="BT5" i="34"/>
  <c r="BI5" i="36"/>
  <c r="BI1" i="36" s="1"/>
  <c r="BI1" i="47"/>
  <c r="BK51" i="33"/>
  <c r="BK71" i="33" s="1"/>
  <c r="BK26" i="33"/>
  <c r="BK1" i="33"/>
  <c r="EM5" i="34"/>
  <c r="BS18" i="34"/>
  <c r="BS1" i="34"/>
  <c r="EL18" i="34"/>
  <c r="EL1" i="34"/>
  <c r="L75" i="37"/>
  <c r="M74" i="37"/>
  <c r="BC35" i="33"/>
  <c r="BB80" i="33"/>
  <c r="BC36" i="33"/>
  <c r="BB81" i="33"/>
  <c r="BB21" i="36"/>
  <c r="BA25" i="36"/>
  <c r="BL51" i="33" l="1"/>
  <c r="BL71" i="33" s="1"/>
  <c r="BL1" i="33"/>
  <c r="BL26" i="33"/>
  <c r="EM1" i="34"/>
  <c r="EM18" i="34"/>
  <c r="BT18" i="34"/>
  <c r="EN5" i="34"/>
  <c r="BT1" i="34"/>
  <c r="BK5" i="47"/>
  <c r="BQ19" i="37"/>
  <c r="BM5" i="33"/>
  <c r="BU5" i="34"/>
  <c r="BJ5" i="36"/>
  <c r="BJ1" i="36" s="1"/>
  <c r="BJ1" i="47"/>
  <c r="L76" i="37"/>
  <c r="M75" i="37"/>
  <c r="BD35" i="33"/>
  <c r="BC80" i="33"/>
  <c r="BD36" i="33"/>
  <c r="BC81" i="33"/>
  <c r="BC21" i="36"/>
  <c r="BB25" i="36"/>
  <c r="BM51" i="33" l="1"/>
  <c r="BM71" i="33" s="1"/>
  <c r="BM26" i="33"/>
  <c r="BM1" i="33"/>
  <c r="BL5" i="47"/>
  <c r="BR19" i="37"/>
  <c r="BN5" i="33"/>
  <c r="BV5" i="34"/>
  <c r="BK5" i="36"/>
  <c r="BK1" i="36" s="1"/>
  <c r="BK1" i="47"/>
  <c r="EN18" i="34"/>
  <c r="EN1" i="34"/>
  <c r="BU18" i="34"/>
  <c r="BU1" i="34"/>
  <c r="EO5" i="34"/>
  <c r="L77" i="37"/>
  <c r="M76" i="37"/>
  <c r="BE35" i="33"/>
  <c r="BD80" i="33"/>
  <c r="BE36" i="33"/>
  <c r="BD81" i="33"/>
  <c r="BD21" i="36"/>
  <c r="BC25" i="36"/>
  <c r="BM5" i="47" l="1"/>
  <c r="BS19" i="37"/>
  <c r="BO5" i="33"/>
  <c r="BW5" i="34"/>
  <c r="BL5" i="36"/>
  <c r="BL1" i="36" s="1"/>
  <c r="BL1" i="47"/>
  <c r="EP5" i="34"/>
  <c r="BV1" i="34"/>
  <c r="BV18" i="34"/>
  <c r="EO18" i="34"/>
  <c r="EO1" i="34"/>
  <c r="BN51" i="33"/>
  <c r="BN71" i="33" s="1"/>
  <c r="BN1" i="33"/>
  <c r="BN26" i="33"/>
  <c r="L78" i="37"/>
  <c r="M77" i="37"/>
  <c r="BF35" i="33"/>
  <c r="BE80" i="33"/>
  <c r="BF36" i="33"/>
  <c r="BE81" i="33"/>
  <c r="BE21" i="36"/>
  <c r="BD25" i="36"/>
  <c r="EP1" i="34" l="1"/>
  <c r="EP18" i="34"/>
  <c r="BO51" i="33"/>
  <c r="BO71" i="33" s="1"/>
  <c r="BO1" i="33"/>
  <c r="BO26" i="33"/>
  <c r="EQ5" i="34"/>
  <c r="BW1" i="34"/>
  <c r="BW18" i="34"/>
  <c r="BN5" i="47"/>
  <c r="BT19" i="37"/>
  <c r="BP5" i="33"/>
  <c r="BX5" i="34"/>
  <c r="BM5" i="36"/>
  <c r="BM1" i="36" s="1"/>
  <c r="BM1" i="47"/>
  <c r="L79" i="37"/>
  <c r="M78" i="37"/>
  <c r="BG35" i="33"/>
  <c r="H35" i="33" s="1"/>
  <c r="H80" i="33" s="1"/>
  <c r="BF80" i="33"/>
  <c r="BG36" i="33"/>
  <c r="H36" i="33" s="1"/>
  <c r="H81" i="33" s="1"/>
  <c r="BF81" i="33"/>
  <c r="BF21" i="36"/>
  <c r="BE25" i="36"/>
  <c r="EQ18" i="34" l="1"/>
  <c r="EQ1" i="34"/>
  <c r="BP51" i="33"/>
  <c r="BP71" i="33" s="1"/>
  <c r="BP26" i="33"/>
  <c r="BP1" i="33"/>
  <c r="BO5" i="47"/>
  <c r="BU19" i="37"/>
  <c r="BQ5" i="33"/>
  <c r="BY5" i="34"/>
  <c r="BN5" i="36"/>
  <c r="BN1" i="36" s="1"/>
  <c r="BN1" i="47"/>
  <c r="BX18" i="34"/>
  <c r="BX1" i="34"/>
  <c r="ER5" i="34"/>
  <c r="L80" i="37"/>
  <c r="M79" i="37"/>
  <c r="BH35" i="33"/>
  <c r="BG80" i="33"/>
  <c r="BH36" i="33"/>
  <c r="BG81" i="33"/>
  <c r="BG21" i="36"/>
  <c r="BF25" i="36"/>
  <c r="GL158" i="35"/>
  <c r="BQ51" i="33" l="1"/>
  <c r="BQ71" i="33" s="1"/>
  <c r="BQ1" i="33"/>
  <c r="BQ26" i="33"/>
  <c r="ER18" i="34"/>
  <c r="ER1" i="34"/>
  <c r="BP5" i="47"/>
  <c r="BV19" i="37"/>
  <c r="BR5" i="33"/>
  <c r="BZ5" i="34"/>
  <c r="BO5" i="36"/>
  <c r="BO1" i="36" s="1"/>
  <c r="BO1" i="47"/>
  <c r="BY18" i="34"/>
  <c r="ES5" i="34"/>
  <c r="BY1" i="34"/>
  <c r="L81" i="37"/>
  <c r="M80" i="37"/>
  <c r="BI35" i="33"/>
  <c r="BH80" i="33"/>
  <c r="BI36" i="33"/>
  <c r="BH81" i="33"/>
  <c r="BH21" i="36"/>
  <c r="BG25" i="36"/>
  <c r="BQ5" i="47" l="1"/>
  <c r="BW19" i="37"/>
  <c r="BS5" i="33"/>
  <c r="CA5" i="34"/>
  <c r="BP5" i="36"/>
  <c r="BP1" i="47"/>
  <c r="BR51" i="33"/>
  <c r="BR71" i="33" s="1"/>
  <c r="BR1" i="33"/>
  <c r="BR26" i="33"/>
  <c r="ES18" i="34"/>
  <c r="ES1" i="34"/>
  <c r="ET5" i="34"/>
  <c r="BZ1" i="34"/>
  <c r="BZ18" i="34"/>
  <c r="L82" i="37"/>
  <c r="M81" i="37"/>
  <c r="BJ35" i="33"/>
  <c r="BI80" i="33"/>
  <c r="BJ36" i="33"/>
  <c r="BI81" i="33"/>
  <c r="BI21" i="36"/>
  <c r="BH25" i="36"/>
  <c r="BP1" i="36" l="1"/>
  <c r="F5" i="36"/>
  <c r="BR5" i="47"/>
  <c r="BX19" i="37"/>
  <c r="BX18" i="37" s="1"/>
  <c r="BT5" i="33"/>
  <c r="CB5" i="34"/>
  <c r="BQ5" i="36"/>
  <c r="BQ1" i="36" s="1"/>
  <c r="BQ1" i="47"/>
  <c r="EU5" i="34"/>
  <c r="CA1" i="34"/>
  <c r="CA18" i="34"/>
  <c r="ET18" i="34"/>
  <c r="ET1" i="34"/>
  <c r="BS51" i="33"/>
  <c r="BS71" i="33" s="1"/>
  <c r="BS26" i="33"/>
  <c r="BS1" i="33"/>
  <c r="L83" i="37"/>
  <c r="M82" i="37"/>
  <c r="BK36" i="33"/>
  <c r="BJ81" i="33"/>
  <c r="BK35" i="33"/>
  <c r="BJ80" i="33"/>
  <c r="BJ21" i="36"/>
  <c r="BI25" i="36"/>
  <c r="BQ11" i="36" l="1"/>
  <c r="BQ12" i="36" s="1"/>
  <c r="BT58" i="33" s="1"/>
  <c r="BQ14" i="36"/>
  <c r="BQ8" i="47" s="1"/>
  <c r="BS5" i="47"/>
  <c r="BY19" i="37"/>
  <c r="BU5" i="33"/>
  <c r="CC5" i="34"/>
  <c r="BR5" i="36"/>
  <c r="BR1" i="36" s="1"/>
  <c r="BR1" i="47"/>
  <c r="CB18" i="34"/>
  <c r="EV5" i="34"/>
  <c r="CB1" i="34"/>
  <c r="AT14" i="36"/>
  <c r="AT8" i="47" s="1"/>
  <c r="AT11" i="47" s="1"/>
  <c r="J11" i="36"/>
  <c r="J12" i="36" s="1"/>
  <c r="U14" i="36"/>
  <c r="U8" i="47" s="1"/>
  <c r="U11" i="47" s="1"/>
  <c r="AA11" i="36"/>
  <c r="AA12" i="36" s="1"/>
  <c r="AF14" i="36"/>
  <c r="AF8" i="47" s="1"/>
  <c r="AF11" i="47" s="1"/>
  <c r="T11" i="36"/>
  <c r="T12" i="36" s="1"/>
  <c r="P11" i="36"/>
  <c r="P12" i="36" s="1"/>
  <c r="T14" i="36"/>
  <c r="T8" i="47" s="1"/>
  <c r="T11" i="47" s="1"/>
  <c r="X14" i="36"/>
  <c r="X8" i="47" s="1"/>
  <c r="X11" i="47" s="1"/>
  <c r="Z11" i="36"/>
  <c r="Z12" i="36" s="1"/>
  <c r="Q14" i="36"/>
  <c r="Q8" i="47" s="1"/>
  <c r="Q11" i="47" s="1"/>
  <c r="M14" i="36"/>
  <c r="M8" i="47" s="1"/>
  <c r="M11" i="47" s="1"/>
  <c r="AA14" i="36"/>
  <c r="AA8" i="47" s="1"/>
  <c r="AA11" i="47" s="1"/>
  <c r="AI11" i="36"/>
  <c r="AI12" i="36" s="1"/>
  <c r="AL58" i="33" s="1"/>
  <c r="AJ14" i="36"/>
  <c r="AJ8" i="47" s="1"/>
  <c r="AJ11" i="47" s="1"/>
  <c r="AL14" i="36"/>
  <c r="AL8" i="47" s="1"/>
  <c r="AL11" i="47" s="1"/>
  <c r="AN14" i="36"/>
  <c r="AN8" i="47" s="1"/>
  <c r="AN11" i="47" s="1"/>
  <c r="AP11" i="36"/>
  <c r="AP12" i="36" s="1"/>
  <c r="AS58" i="33" s="1"/>
  <c r="AR14" i="36"/>
  <c r="AR8" i="47" s="1"/>
  <c r="AR11" i="47" s="1"/>
  <c r="AT11" i="36"/>
  <c r="AT12" i="36" s="1"/>
  <c r="AW58" i="33" s="1"/>
  <c r="N14" i="36"/>
  <c r="N8" i="47" s="1"/>
  <c r="N11" i="47" s="1"/>
  <c r="Q11" i="36"/>
  <c r="Q12" i="36" s="1"/>
  <c r="AC14" i="36"/>
  <c r="AC8" i="47" s="1"/>
  <c r="AC11" i="47" s="1"/>
  <c r="L14" i="36"/>
  <c r="L8" i="47" s="1"/>
  <c r="L11" i="47" s="1"/>
  <c r="P14" i="36"/>
  <c r="P8" i="47" s="1"/>
  <c r="P11" i="47" s="1"/>
  <c r="Y11" i="36"/>
  <c r="Y12" i="36" s="1"/>
  <c r="M11" i="36"/>
  <c r="M12" i="36" s="1"/>
  <c r="V11" i="36"/>
  <c r="V12" i="36" s="1"/>
  <c r="AB11" i="36"/>
  <c r="AB12" i="36" s="1"/>
  <c r="U11" i="36"/>
  <c r="U12" i="36" s="1"/>
  <c r="I11" i="36"/>
  <c r="I12" i="36" s="1"/>
  <c r="AC11" i="36"/>
  <c r="AC12" i="36" s="1"/>
  <c r="AF58" i="33" s="1"/>
  <c r="AH11" i="36"/>
  <c r="AH12" i="36" s="1"/>
  <c r="AK58" i="33" s="1"/>
  <c r="AJ11" i="36"/>
  <c r="AJ12" i="36" s="1"/>
  <c r="AL11" i="36"/>
  <c r="AL12" i="36" s="1"/>
  <c r="AO58" i="33" s="1"/>
  <c r="AP14" i="36"/>
  <c r="AP8" i="47" s="1"/>
  <c r="AP11" i="47" s="1"/>
  <c r="AS11" i="36"/>
  <c r="AS12" i="36" s="1"/>
  <c r="AV58" i="33" s="1"/>
  <c r="AF11" i="36"/>
  <c r="AF12" i="36" s="1"/>
  <c r="AI58" i="33" s="1"/>
  <c r="L11" i="36"/>
  <c r="L12" i="36" s="1"/>
  <c r="W14" i="36"/>
  <c r="W8" i="47" s="1"/>
  <c r="W11" i="47" s="1"/>
  <c r="AE11" i="36"/>
  <c r="AE12" i="36" s="1"/>
  <c r="AH58" i="33" s="1"/>
  <c r="R11" i="36"/>
  <c r="R12" i="36" s="1"/>
  <c r="N11" i="36"/>
  <c r="N12" i="36" s="1"/>
  <c r="AB14" i="36"/>
  <c r="AB8" i="47" s="1"/>
  <c r="AB11" i="47" s="1"/>
  <c r="K14" i="36"/>
  <c r="K8" i="47" s="1"/>
  <c r="K11" i="47" s="1"/>
  <c r="R14" i="36"/>
  <c r="R8" i="47" s="1"/>
  <c r="R11" i="47" s="1"/>
  <c r="AD14" i="36"/>
  <c r="AD8" i="47" s="1"/>
  <c r="AD11" i="47" s="1"/>
  <c r="S14" i="36"/>
  <c r="S8" i="47" s="1"/>
  <c r="S11" i="47" s="1"/>
  <c r="O14" i="36"/>
  <c r="O8" i="47" s="1"/>
  <c r="O11" i="47" s="1"/>
  <c r="AE14" i="36"/>
  <c r="AE8" i="47" s="1"/>
  <c r="AE11" i="47" s="1"/>
  <c r="AI14" i="36"/>
  <c r="AI8" i="47" s="1"/>
  <c r="AI11" i="47" s="1"/>
  <c r="AK11" i="36"/>
  <c r="AK12" i="36" s="1"/>
  <c r="AN58" i="33" s="1"/>
  <c r="AM11" i="36"/>
  <c r="AM12" i="36" s="1"/>
  <c r="AP58" i="33" s="1"/>
  <c r="AO14" i="36"/>
  <c r="AO8" i="47" s="1"/>
  <c r="AO11" i="47" s="1"/>
  <c r="AQ11" i="36"/>
  <c r="AQ12" i="36" s="1"/>
  <c r="AT58" i="33" s="1"/>
  <c r="AS14" i="36"/>
  <c r="AS8" i="47" s="1"/>
  <c r="AS11" i="47" s="1"/>
  <c r="S11" i="36"/>
  <c r="S12" i="36" s="1"/>
  <c r="W11" i="36"/>
  <c r="W12" i="36" s="1"/>
  <c r="Y14" i="36"/>
  <c r="Y8" i="47" s="1"/>
  <c r="Y11" i="47" s="1"/>
  <c r="AG11" i="36"/>
  <c r="AG12" i="36" s="1"/>
  <c r="AJ58" i="33" s="1"/>
  <c r="V14" i="36"/>
  <c r="V8" i="47" s="1"/>
  <c r="V11" i="47" s="1"/>
  <c r="J14" i="36"/>
  <c r="J11" i="47" s="1"/>
  <c r="AD11" i="36"/>
  <c r="AD12" i="36" s="1"/>
  <c r="X11" i="36"/>
  <c r="X12" i="36" s="1"/>
  <c r="K11" i="36"/>
  <c r="K12" i="36" s="1"/>
  <c r="O11" i="36"/>
  <c r="O12" i="36" s="1"/>
  <c r="Z14" i="36"/>
  <c r="Z8" i="47" s="1"/>
  <c r="Z11" i="47" s="1"/>
  <c r="AG14" i="36"/>
  <c r="AG8" i="47" s="1"/>
  <c r="AG11" i="47" s="1"/>
  <c r="AH14" i="36"/>
  <c r="AH8" i="47" s="1"/>
  <c r="AH11" i="47" s="1"/>
  <c r="AK14" i="36"/>
  <c r="AK8" i="47" s="1"/>
  <c r="AK11" i="47" s="1"/>
  <c r="AM14" i="36"/>
  <c r="AM8" i="47" s="1"/>
  <c r="AM11" i="47" s="1"/>
  <c r="AO11" i="36"/>
  <c r="AO12" i="36" s="1"/>
  <c r="AR58" i="33" s="1"/>
  <c r="AQ14" i="36"/>
  <c r="AQ8" i="47" s="1"/>
  <c r="AQ11" i="47" s="1"/>
  <c r="AN11" i="36"/>
  <c r="AN12" i="36" s="1"/>
  <c r="AR11" i="36"/>
  <c r="AR12" i="36" s="1"/>
  <c r="AU11" i="36"/>
  <c r="AU12" i="36" s="1"/>
  <c r="AX58" i="33" s="1"/>
  <c r="AU14" i="36"/>
  <c r="AU8" i="47" s="1"/>
  <c r="AV14" i="36"/>
  <c r="AV8" i="47" s="1"/>
  <c r="AV11" i="36"/>
  <c r="AV12" i="36" s="1"/>
  <c r="AY58" i="33" s="1"/>
  <c r="AW11" i="36"/>
  <c r="AW12" i="36" s="1"/>
  <c r="AZ58" i="33" s="1"/>
  <c r="AW14" i="36"/>
  <c r="AW8" i="47" s="1"/>
  <c r="AX11" i="36"/>
  <c r="AX12" i="36" s="1"/>
  <c r="BA58" i="33" s="1"/>
  <c r="AX14" i="36"/>
  <c r="AX8" i="47" s="1"/>
  <c r="AY11" i="36"/>
  <c r="AY12" i="36" s="1"/>
  <c r="BB58" i="33" s="1"/>
  <c r="AY14" i="36"/>
  <c r="AY8" i="47" s="1"/>
  <c r="AZ14" i="36"/>
  <c r="AZ8" i="47" s="1"/>
  <c r="AZ11" i="36"/>
  <c r="AZ12" i="36" s="1"/>
  <c r="BC58" i="33" s="1"/>
  <c r="BA11" i="36"/>
  <c r="BA12" i="36" s="1"/>
  <c r="BD58" i="33" s="1"/>
  <c r="BA14" i="36"/>
  <c r="BA8" i="47" s="1"/>
  <c r="BB14" i="36"/>
  <c r="BB8" i="47" s="1"/>
  <c r="BB11" i="36"/>
  <c r="BB12" i="36" s="1"/>
  <c r="BE58" i="33" s="1"/>
  <c r="BC11" i="36"/>
  <c r="BC12" i="36" s="1"/>
  <c r="BF58" i="33" s="1"/>
  <c r="BC14" i="36"/>
  <c r="BC8" i="47" s="1"/>
  <c r="BD14" i="36"/>
  <c r="BD8" i="47" s="1"/>
  <c r="BD11" i="36"/>
  <c r="BD12" i="36" s="1"/>
  <c r="BG58" i="33" s="1"/>
  <c r="BE14" i="36"/>
  <c r="BE8" i="47" s="1"/>
  <c r="BE11" i="36"/>
  <c r="BE12" i="36" s="1"/>
  <c r="BH58" i="33" s="1"/>
  <c r="BF14" i="36"/>
  <c r="BF8" i="47" s="1"/>
  <c r="BF11" i="36"/>
  <c r="BF12" i="36" s="1"/>
  <c r="BI58" i="33" s="1"/>
  <c r="BG14" i="36"/>
  <c r="BG8" i="47" s="1"/>
  <c r="BG11" i="36"/>
  <c r="BG12" i="36" s="1"/>
  <c r="BJ58" i="33" s="1"/>
  <c r="BH14" i="36"/>
  <c r="BH8" i="47" s="1"/>
  <c r="BH11" i="36"/>
  <c r="BH12" i="36" s="1"/>
  <c r="BK58" i="33" s="1"/>
  <c r="BI11" i="36"/>
  <c r="BI12" i="36" s="1"/>
  <c r="BL58" i="33" s="1"/>
  <c r="BI14" i="36"/>
  <c r="BI8" i="47" s="1"/>
  <c r="BJ14" i="36"/>
  <c r="BJ8" i="47" s="1"/>
  <c r="BJ11" i="36"/>
  <c r="BJ12" i="36" s="1"/>
  <c r="BM58" i="33" s="1"/>
  <c r="BK14" i="36"/>
  <c r="BK8" i="47" s="1"/>
  <c r="BK11" i="36"/>
  <c r="BK12" i="36" s="1"/>
  <c r="BN58" i="33" s="1"/>
  <c r="BL14" i="36"/>
  <c r="BL8" i="47" s="1"/>
  <c r="BL11" i="36"/>
  <c r="BL12" i="36" s="1"/>
  <c r="BO58" i="33" s="1"/>
  <c r="BM14" i="36"/>
  <c r="BM8" i="47" s="1"/>
  <c r="BM11" i="36"/>
  <c r="BM12" i="36" s="1"/>
  <c r="BP58" i="33" s="1"/>
  <c r="BN11" i="36"/>
  <c r="BN12" i="36" s="1"/>
  <c r="BQ58" i="33" s="1"/>
  <c r="BN14" i="36"/>
  <c r="BN8" i="47" s="1"/>
  <c r="BO11" i="36"/>
  <c r="BO12" i="36" s="1"/>
  <c r="BR58" i="33" s="1"/>
  <c r="BO14" i="36"/>
  <c r="BO8" i="47" s="1"/>
  <c r="EU1" i="34"/>
  <c r="EU18" i="34"/>
  <c r="BT51" i="33"/>
  <c r="BT71" i="33" s="1"/>
  <c r="BT26" i="33"/>
  <c r="BT1" i="33"/>
  <c r="BP14" i="36"/>
  <c r="BP8" i="47" s="1"/>
  <c r="BP11" i="36"/>
  <c r="BP12" i="36" s="1"/>
  <c r="BS58" i="33" s="1"/>
  <c r="L84" i="37"/>
  <c r="M83" i="37"/>
  <c r="AU11" i="47"/>
  <c r="BL35" i="33"/>
  <c r="BK80" i="33"/>
  <c r="BL36" i="33"/>
  <c r="BK81" i="33"/>
  <c r="BK21" i="36"/>
  <c r="BJ25" i="36"/>
  <c r="AU58" i="33" l="1"/>
  <c r="I8" i="47"/>
  <c r="AD58" i="33"/>
  <c r="R58" i="33"/>
  <c r="N58" i="33"/>
  <c r="Z58" i="33"/>
  <c r="U58" i="33"/>
  <c r="AM58" i="33"/>
  <c r="X58" i="33"/>
  <c r="AB58" i="33"/>
  <c r="T58" i="33"/>
  <c r="AC58" i="33"/>
  <c r="W58" i="33"/>
  <c r="M58" i="33"/>
  <c r="Y58" i="33"/>
  <c r="AA58" i="33"/>
  <c r="V58" i="33"/>
  <c r="AE58" i="33"/>
  <c r="BR14" i="36"/>
  <c r="BR8" i="47" s="1"/>
  <c r="BR11" i="36"/>
  <c r="BR12" i="36" s="1"/>
  <c r="BU58" i="33" s="1"/>
  <c r="BT5" i="47"/>
  <c r="BZ19" i="37"/>
  <c r="BV5" i="33"/>
  <c r="CD5" i="34"/>
  <c r="BS5" i="36"/>
  <c r="BS1" i="36" s="1"/>
  <c r="BS1" i="47"/>
  <c r="EV18" i="34"/>
  <c r="EV1" i="34"/>
  <c r="CC18" i="34"/>
  <c r="CC1" i="34"/>
  <c r="EW5" i="34"/>
  <c r="AQ58" i="33"/>
  <c r="AG58" i="33"/>
  <c r="Q58" i="33"/>
  <c r="O58" i="33"/>
  <c r="L58" i="33"/>
  <c r="P58" i="33"/>
  <c r="S58" i="33"/>
  <c r="BU51" i="33"/>
  <c r="BU71" i="33" s="1"/>
  <c r="BU26" i="33"/>
  <c r="BU1" i="33"/>
  <c r="L85" i="37"/>
  <c r="M84" i="37"/>
  <c r="AV11" i="47"/>
  <c r="BM35" i="33"/>
  <c r="BL80" i="33"/>
  <c r="BM36" i="33"/>
  <c r="BL81" i="33"/>
  <c r="BL21" i="36"/>
  <c r="BK25" i="36"/>
  <c r="BS11" i="36" l="1"/>
  <c r="BS12" i="36" s="1"/>
  <c r="BV58" i="33" s="1"/>
  <c r="BS14" i="36"/>
  <c r="BS8" i="47" s="1"/>
  <c r="BU5" i="47"/>
  <c r="CA19" i="37"/>
  <c r="BW5" i="33"/>
  <c r="CE5" i="34"/>
  <c r="BT5" i="36"/>
  <c r="BT1" i="47"/>
  <c r="EX5" i="34"/>
  <c r="CD18" i="34"/>
  <c r="CD1" i="34"/>
  <c r="EW18" i="34"/>
  <c r="EW1" i="34"/>
  <c r="BV51" i="33"/>
  <c r="BV71" i="33" s="1"/>
  <c r="BV26" i="33"/>
  <c r="BV1" i="33"/>
  <c r="I7" i="47"/>
  <c r="I11" i="47"/>
  <c r="L86" i="37"/>
  <c r="M85" i="37"/>
  <c r="AW11" i="47"/>
  <c r="BN35" i="33"/>
  <c r="BM80" i="33"/>
  <c r="BN36" i="33"/>
  <c r="BM81" i="33"/>
  <c r="BM21" i="36"/>
  <c r="BL25" i="36"/>
  <c r="BW51" i="33" l="1"/>
  <c r="BW71" i="33" s="1"/>
  <c r="BW1" i="33"/>
  <c r="BW26" i="33"/>
  <c r="BT1" i="36"/>
  <c r="BV5" i="47"/>
  <c r="CB19" i="37"/>
  <c r="BX5" i="33"/>
  <c r="CF5" i="34"/>
  <c r="BU5" i="36"/>
  <c r="BU1" i="47"/>
  <c r="I10" i="47"/>
  <c r="I12" i="47" s="1"/>
  <c r="J7" i="47"/>
  <c r="K7" i="47" s="1"/>
  <c r="EY5" i="34"/>
  <c r="CE1" i="34"/>
  <c r="CE18" i="34"/>
  <c r="EX1" i="34"/>
  <c r="EX18" i="34"/>
  <c r="L87" i="37"/>
  <c r="M86" i="37"/>
  <c r="AX11" i="47"/>
  <c r="BO35" i="33"/>
  <c r="BN80" i="33"/>
  <c r="BO36" i="33"/>
  <c r="BN81" i="33"/>
  <c r="BN21" i="36"/>
  <c r="BM25" i="36"/>
  <c r="CF18" i="34" l="1"/>
  <c r="CF1" i="34"/>
  <c r="EZ5" i="34"/>
  <c r="I14" i="47"/>
  <c r="BX51" i="33"/>
  <c r="BX71" i="33" s="1"/>
  <c r="BX1" i="33"/>
  <c r="BX26" i="33"/>
  <c r="EY18" i="34"/>
  <c r="EY1" i="34"/>
  <c r="BU1" i="36"/>
  <c r="BW5" i="47"/>
  <c r="CC19" i="37"/>
  <c r="BY5" i="33"/>
  <c r="CG5" i="34"/>
  <c r="BV5" i="36"/>
  <c r="BV1" i="47"/>
  <c r="BT14" i="36"/>
  <c r="BT8" i="47" s="1"/>
  <c r="BT11" i="36"/>
  <c r="BT12" i="36" s="1"/>
  <c r="BW58" i="33" s="1"/>
  <c r="L88" i="37"/>
  <c r="M87" i="37"/>
  <c r="AY11" i="47"/>
  <c r="BP35" i="33"/>
  <c r="BO80" i="33"/>
  <c r="BP36" i="33"/>
  <c r="BO81" i="33"/>
  <c r="BO21" i="36"/>
  <c r="BN25" i="36"/>
  <c r="J159" i="35"/>
  <c r="CN14" i="34" l="1"/>
  <c r="CN20" i="34"/>
  <c r="CN24" i="34" s="1"/>
  <c r="CN26" i="34" s="1"/>
  <c r="T11" i="34"/>
  <c r="EZ18" i="34"/>
  <c r="EZ1" i="34"/>
  <c r="I7" i="36"/>
  <c r="I19" i="47"/>
  <c r="BY51" i="33"/>
  <c r="BY71" i="33" s="1"/>
  <c r="BY1" i="33"/>
  <c r="BY26" i="33"/>
  <c r="BV1" i="36"/>
  <c r="BX5" i="47"/>
  <c r="CD19" i="37"/>
  <c r="BZ5" i="33"/>
  <c r="CH5" i="34"/>
  <c r="BW5" i="36"/>
  <c r="BW1" i="47"/>
  <c r="CG18" i="34"/>
  <c r="FA5" i="34"/>
  <c r="CG1" i="34"/>
  <c r="BU14" i="36"/>
  <c r="BU8" i="47" s="1"/>
  <c r="BU11" i="36"/>
  <c r="BU12" i="36" s="1"/>
  <c r="BX58" i="33" s="1"/>
  <c r="I8" i="36"/>
  <c r="I20" i="47"/>
  <c r="I15" i="36" s="1"/>
  <c r="I16" i="36" s="1"/>
  <c r="L56" i="33" s="1"/>
  <c r="L89" i="37"/>
  <c r="M88" i="37"/>
  <c r="AZ11" i="47"/>
  <c r="BQ35" i="33"/>
  <c r="BP80" i="33"/>
  <c r="BQ36" i="33"/>
  <c r="BP81" i="33"/>
  <c r="BP21" i="36"/>
  <c r="BO25" i="36"/>
  <c r="GL159" i="35"/>
  <c r="GL160" i="35"/>
  <c r="DZ7" i="35" s="1"/>
  <c r="N21" i="37"/>
  <c r="N22" i="37" s="1"/>
  <c r="R22" i="34"/>
  <c r="D21" i="37"/>
  <c r="D22" i="37" s="1"/>
  <c r="D23" i="37" s="1"/>
  <c r="D24" i="37" s="1"/>
  <c r="D25" i="37" s="1"/>
  <c r="G20" i="37"/>
  <c r="F20" i="37"/>
  <c r="B20" i="37"/>
  <c r="B21" i="37" s="1"/>
  <c r="J4" i="35"/>
  <c r="Q22" i="34"/>
  <c r="P22" i="34"/>
  <c r="O22" i="34"/>
  <c r="N22" i="34"/>
  <c r="M22" i="34"/>
  <c r="BZ51" i="33" l="1"/>
  <c r="BZ71" i="33" s="1"/>
  <c r="BZ26" i="33"/>
  <c r="BZ1" i="33"/>
  <c r="I9" i="36"/>
  <c r="L54" i="33" s="1"/>
  <c r="BW1" i="36"/>
  <c r="BY5" i="47"/>
  <c r="CE19" i="37"/>
  <c r="CA5" i="33"/>
  <c r="CI5" i="34"/>
  <c r="BX5" i="36"/>
  <c r="BX1" i="47"/>
  <c r="BV11" i="36"/>
  <c r="BV12" i="36" s="1"/>
  <c r="BY58" i="33" s="1"/>
  <c r="BV14" i="36"/>
  <c r="BV8" i="47" s="1"/>
  <c r="FA18" i="34"/>
  <c r="FA1" i="34"/>
  <c r="FB5" i="34"/>
  <c r="CH1" i="34"/>
  <c r="CH18" i="34"/>
  <c r="T14" i="34"/>
  <c r="T20" i="34"/>
  <c r="T24" i="34" s="1"/>
  <c r="I18" i="36" s="1"/>
  <c r="I19" i="36" s="1"/>
  <c r="L55" i="33" s="1"/>
  <c r="L90" i="37"/>
  <c r="M89" i="37"/>
  <c r="BA11" i="47"/>
  <c r="BR35" i="33"/>
  <c r="BQ80" i="33"/>
  <c r="BR36" i="33"/>
  <c r="BQ81" i="33"/>
  <c r="BQ21" i="36"/>
  <c r="BP25" i="36"/>
  <c r="H20" i="37"/>
  <c r="I20" i="37"/>
  <c r="N23" i="37"/>
  <c r="N24" i="37" s="1"/>
  <c r="B22" i="37"/>
  <c r="CI1" i="34" l="1"/>
  <c r="CI18" i="34"/>
  <c r="FC5" i="34"/>
  <c r="CA51" i="33"/>
  <c r="CA71" i="33" s="1"/>
  <c r="CA26" i="33"/>
  <c r="CA1" i="33"/>
  <c r="BW11" i="36"/>
  <c r="BW12" i="36" s="1"/>
  <c r="BZ58" i="33" s="1"/>
  <c r="BW14" i="36"/>
  <c r="BW8" i="47" s="1"/>
  <c r="FB18" i="34"/>
  <c r="FB1" i="34"/>
  <c r="BX1" i="36"/>
  <c r="BZ5" i="47"/>
  <c r="CF19" i="37"/>
  <c r="CB5" i="33"/>
  <c r="CJ5" i="34"/>
  <c r="BY5" i="36"/>
  <c r="BY1" i="47"/>
  <c r="L14" i="33"/>
  <c r="L59" i="33"/>
  <c r="L41" i="33"/>
  <c r="L91" i="37"/>
  <c r="M90" i="37"/>
  <c r="BB11" i="47"/>
  <c r="BS35" i="33"/>
  <c r="I35" i="33" s="1"/>
  <c r="BR80" i="33"/>
  <c r="BS36" i="33"/>
  <c r="I36" i="33" s="1"/>
  <c r="I81" i="33" s="1"/>
  <c r="BR81" i="33"/>
  <c r="BR21" i="36"/>
  <c r="BQ25" i="36"/>
  <c r="J20" i="37"/>
  <c r="P20" i="37" s="1"/>
  <c r="N25" i="37"/>
  <c r="B23" i="37"/>
  <c r="CB51" i="33" l="1"/>
  <c r="CB71" i="33" s="1"/>
  <c r="CB1" i="33"/>
  <c r="CB26" i="33"/>
  <c r="BX14" i="36"/>
  <c r="BX8" i="47" s="1"/>
  <c r="BX11" i="36"/>
  <c r="BX12" i="36" s="1"/>
  <c r="CA58" i="33" s="1"/>
  <c r="FC18" i="34"/>
  <c r="FC1" i="34"/>
  <c r="BY1" i="36"/>
  <c r="CA5" i="47"/>
  <c r="CG19" i="37"/>
  <c r="CC5" i="33"/>
  <c r="CK5" i="34"/>
  <c r="BZ5" i="36"/>
  <c r="BZ1" i="36" s="1"/>
  <c r="BZ1" i="47"/>
  <c r="CJ18" i="34"/>
  <c r="FD5" i="34"/>
  <c r="CJ1" i="34"/>
  <c r="L34" i="33"/>
  <c r="P21" i="37"/>
  <c r="I33" i="36" s="1"/>
  <c r="L92" i="37"/>
  <c r="M91" i="37"/>
  <c r="G21" i="37"/>
  <c r="I21" i="37" s="1"/>
  <c r="BC11" i="47"/>
  <c r="I80" i="33"/>
  <c r="BT35" i="33"/>
  <c r="BS80" i="33"/>
  <c r="BT36" i="33"/>
  <c r="BS81" i="33"/>
  <c r="BS21" i="36"/>
  <c r="BR25" i="36"/>
  <c r="K86" i="35"/>
  <c r="N26" i="37"/>
  <c r="B24" i="37"/>
  <c r="F21" i="37" l="1"/>
  <c r="H21" i="37" s="1"/>
  <c r="J21" i="37" s="1"/>
  <c r="G22" i="37" s="1"/>
  <c r="I22" i="37" s="1"/>
  <c r="FD18" i="34"/>
  <c r="FD1" i="34"/>
  <c r="BZ14" i="36"/>
  <c r="BZ8" i="47" s="1"/>
  <c r="BZ11" i="36"/>
  <c r="BZ12" i="36" s="1"/>
  <c r="CC58" i="33" s="1"/>
  <c r="CB5" i="47"/>
  <c r="CH19" i="37"/>
  <c r="CD5" i="33"/>
  <c r="CL5" i="34"/>
  <c r="CA5" i="36"/>
  <c r="CA1" i="47"/>
  <c r="BY11" i="36"/>
  <c r="BY12" i="36" s="1"/>
  <c r="CB58" i="33" s="1"/>
  <c r="BY14" i="36"/>
  <c r="BY8" i="47" s="1"/>
  <c r="CK18" i="34"/>
  <c r="FE5" i="34"/>
  <c r="CK1" i="34"/>
  <c r="CC51" i="33"/>
  <c r="CC71" i="33" s="1"/>
  <c r="CC26" i="33"/>
  <c r="CC1" i="33"/>
  <c r="L93" i="37"/>
  <c r="M92" i="37"/>
  <c r="M34" i="33"/>
  <c r="L79" i="33"/>
  <c r="L37" i="33"/>
  <c r="I34" i="36"/>
  <c r="L62" i="33" s="1"/>
  <c r="BD11" i="47"/>
  <c r="BU35" i="33"/>
  <c r="BT80" i="33"/>
  <c r="BU36" i="33"/>
  <c r="BT81" i="33"/>
  <c r="BT21" i="36"/>
  <c r="BS25" i="36"/>
  <c r="M82" i="33"/>
  <c r="R20" i="37"/>
  <c r="R21" i="37" s="1"/>
  <c r="K33" i="36" s="1"/>
  <c r="K34" i="36" s="1"/>
  <c r="N62" i="33" s="1"/>
  <c r="N82" i="33" s="1"/>
  <c r="N27" i="37"/>
  <c r="B25" i="37"/>
  <c r="FF5" i="34" l="1"/>
  <c r="CL18" i="34"/>
  <c r="CL1" i="34"/>
  <c r="CD51" i="33"/>
  <c r="CD71" i="33" s="1"/>
  <c r="CD1" i="33"/>
  <c r="CD26" i="33"/>
  <c r="CI19" i="37"/>
  <c r="CE5" i="33"/>
  <c r="CM5" i="34"/>
  <c r="CB5" i="36"/>
  <c r="CB1" i="47"/>
  <c r="B8" i="47" s="1"/>
  <c r="F22" i="37"/>
  <c r="H22" i="37" s="1"/>
  <c r="J22" i="37" s="1"/>
  <c r="G23" i="37" s="1"/>
  <c r="I23" i="37" s="1"/>
  <c r="FE1" i="34"/>
  <c r="FE18" i="34"/>
  <c r="CA1" i="36"/>
  <c r="N34" i="33"/>
  <c r="M79" i="33"/>
  <c r="M37" i="33"/>
  <c r="L94" i="37"/>
  <c r="M93" i="37"/>
  <c r="L82" i="33"/>
  <c r="BE11" i="47"/>
  <c r="BV35" i="33"/>
  <c r="BU80" i="33"/>
  <c r="BV36" i="33"/>
  <c r="BU81" i="33"/>
  <c r="BU21" i="36"/>
  <c r="BT25" i="36"/>
  <c r="S20" i="37"/>
  <c r="S21" i="37" s="1"/>
  <c r="L33" i="36" s="1"/>
  <c r="L34" i="36" s="1"/>
  <c r="O62" i="33" s="1"/>
  <c r="O82" i="33" s="1"/>
  <c r="N71" i="37"/>
  <c r="F23" i="37"/>
  <c r="H23" i="37" s="1"/>
  <c r="B26" i="37"/>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CE51" i="33" l="1"/>
  <c r="CE71" i="33" s="1"/>
  <c r="CE1" i="33"/>
  <c r="CE26" i="33"/>
  <c r="CA11" i="36"/>
  <c r="CA12" i="36" s="1"/>
  <c r="CD58" i="33" s="1"/>
  <c r="CA14" i="36"/>
  <c r="CA8" i="47" s="1"/>
  <c r="CB1" i="36"/>
  <c r="E22" i="35"/>
  <c r="E17" i="35"/>
  <c r="CM1" i="34"/>
  <c r="FG5" i="34"/>
  <c r="CM18" i="34"/>
  <c r="E40" i="35" s="1"/>
  <c r="FF1" i="34"/>
  <c r="FF18" i="34"/>
  <c r="O34" i="33"/>
  <c r="N79" i="33"/>
  <c r="N37" i="33"/>
  <c r="L95" i="37"/>
  <c r="M94" i="37"/>
  <c r="BF11" i="47"/>
  <c r="BW36" i="33"/>
  <c r="BV81" i="33"/>
  <c r="BW35" i="33"/>
  <c r="BV80" i="33"/>
  <c r="BV21" i="36"/>
  <c r="BU25" i="36"/>
  <c r="J23" i="37"/>
  <c r="G24" i="37" s="1"/>
  <c r="N72" i="37"/>
  <c r="H40" i="35" l="1"/>
  <c r="E25" i="35"/>
  <c r="E14" i="35"/>
  <c r="E30" i="35"/>
  <c r="E80" i="35"/>
  <c r="E70" i="35"/>
  <c r="E78" i="35"/>
  <c r="E51" i="35"/>
  <c r="E66" i="35"/>
  <c r="E46" i="35"/>
  <c r="E36" i="35"/>
  <c r="CB14" i="36"/>
  <c r="CB8" i="47" s="1"/>
  <c r="CB11" i="36"/>
  <c r="CB12" i="36" s="1"/>
  <c r="G23" i="36"/>
  <c r="G24" i="36"/>
  <c r="G22" i="36"/>
  <c r="B23" i="36"/>
  <c r="C23" i="36"/>
  <c r="B22" i="36"/>
  <c r="C24" i="36"/>
  <c r="B24" i="36"/>
  <c r="C22" i="36"/>
  <c r="D23" i="36"/>
  <c r="D24" i="36"/>
  <c r="D22" i="36"/>
  <c r="E24" i="36"/>
  <c r="E23" i="36"/>
  <c r="E22" i="36"/>
  <c r="F22" i="36"/>
  <c r="F24" i="36"/>
  <c r="F23" i="36"/>
  <c r="E57" i="33"/>
  <c r="F86" i="33"/>
  <c r="F57" i="33"/>
  <c r="G57" i="33"/>
  <c r="H86" i="33"/>
  <c r="E86" i="33"/>
  <c r="G86" i="33"/>
  <c r="I86" i="33"/>
  <c r="I57" i="33"/>
  <c r="J86" i="33"/>
  <c r="H57" i="33"/>
  <c r="J57" i="33"/>
  <c r="H58" i="33"/>
  <c r="I58" i="33"/>
  <c r="F58" i="33"/>
  <c r="E58" i="33"/>
  <c r="G58" i="33"/>
  <c r="FG1" i="34"/>
  <c r="FG18" i="34"/>
  <c r="E85" i="35" s="1"/>
  <c r="E28" i="35"/>
  <c r="E24" i="35"/>
  <c r="E27" i="35"/>
  <c r="E74" i="35"/>
  <c r="I8" i="34"/>
  <c r="J8" i="34"/>
  <c r="H7" i="34"/>
  <c r="H19" i="34" s="1"/>
  <c r="G8" i="34"/>
  <c r="H8" i="34"/>
  <c r="G6" i="34"/>
  <c r="I7" i="34"/>
  <c r="I6" i="34"/>
  <c r="H10" i="34"/>
  <c r="G10" i="34"/>
  <c r="K8" i="34"/>
  <c r="L12" i="34"/>
  <c r="I10" i="34"/>
  <c r="I12" i="34"/>
  <c r="J10" i="34"/>
  <c r="G12" i="34"/>
  <c r="G7" i="34"/>
  <c r="I9" i="34"/>
  <c r="H12" i="34"/>
  <c r="L7" i="34"/>
  <c r="L19" i="34" s="1"/>
  <c r="G9" i="34"/>
  <c r="L10" i="34"/>
  <c r="L9" i="34"/>
  <c r="H6" i="34"/>
  <c r="H22" i="34" s="1"/>
  <c r="L8" i="34"/>
  <c r="H9" i="34"/>
  <c r="J7" i="34"/>
  <c r="K7" i="34"/>
  <c r="J6" i="34"/>
  <c r="K9" i="34"/>
  <c r="J12" i="34"/>
  <c r="K12" i="34"/>
  <c r="L6" i="34"/>
  <c r="J9" i="34"/>
  <c r="K6" i="34"/>
  <c r="K10" i="34"/>
  <c r="E16" i="35"/>
  <c r="E44" i="35"/>
  <c r="E13" i="35"/>
  <c r="E23" i="35"/>
  <c r="E20" i="35"/>
  <c r="E77" i="35"/>
  <c r="E64" i="35"/>
  <c r="E71" i="35"/>
  <c r="E62" i="35"/>
  <c r="E61" i="35"/>
  <c r="E58" i="35"/>
  <c r="E45" i="35"/>
  <c r="E72" i="35"/>
  <c r="E52" i="35"/>
  <c r="E59" i="35"/>
  <c r="E63" i="35"/>
  <c r="E39" i="35"/>
  <c r="H22" i="35"/>
  <c r="E18" i="35"/>
  <c r="E19" i="35"/>
  <c r="E26" i="35"/>
  <c r="E15" i="35"/>
  <c r="E21" i="35"/>
  <c r="E31" i="35"/>
  <c r="E82" i="35"/>
  <c r="E76" i="35"/>
  <c r="E65" i="35"/>
  <c r="E49" i="35"/>
  <c r="E79" i="35"/>
  <c r="E50" i="35"/>
  <c r="E56" i="35"/>
  <c r="E55" i="35"/>
  <c r="E42" i="35"/>
  <c r="E60" i="35"/>
  <c r="E53" i="35"/>
  <c r="H17" i="35"/>
  <c r="O3" i="35"/>
  <c r="E48" i="35"/>
  <c r="E73" i="35"/>
  <c r="E67" i="35"/>
  <c r="E37" i="35"/>
  <c r="E43" i="35"/>
  <c r="E32" i="35"/>
  <c r="E29" i="35"/>
  <c r="E34" i="35"/>
  <c r="E54" i="35"/>
  <c r="E83" i="35"/>
  <c r="E81" i="35"/>
  <c r="E69" i="35"/>
  <c r="E68" i="35"/>
  <c r="E47" i="35"/>
  <c r="E38" i="35"/>
  <c r="E75" i="35"/>
  <c r="E41" i="35"/>
  <c r="E57" i="35"/>
  <c r="L96" i="37"/>
  <c r="M95" i="37"/>
  <c r="O79" i="33"/>
  <c r="O37" i="33"/>
  <c r="BG11" i="47"/>
  <c r="BX35" i="33"/>
  <c r="BW80" i="33"/>
  <c r="BX36" i="33"/>
  <c r="BW81" i="33"/>
  <c r="BW21" i="36"/>
  <c r="BV25" i="36"/>
  <c r="T20" i="37"/>
  <c r="P34" i="33" s="1"/>
  <c r="N73" i="37"/>
  <c r="F24" i="37"/>
  <c r="H24" i="37" s="1"/>
  <c r="I24" i="37"/>
  <c r="BU3" i="35" l="1"/>
  <c r="H75" i="35"/>
  <c r="H34" i="35"/>
  <c r="BF3" i="35"/>
  <c r="H60" i="35"/>
  <c r="H15" i="35"/>
  <c r="M3" i="35"/>
  <c r="BE3" i="35"/>
  <c r="H59" i="35"/>
  <c r="BJ3" i="35"/>
  <c r="H64" i="35"/>
  <c r="H13" i="35"/>
  <c r="H27" i="35"/>
  <c r="Y3" i="35"/>
  <c r="M8" i="34"/>
  <c r="M10" i="34"/>
  <c r="N12" i="34"/>
  <c r="N7" i="34"/>
  <c r="N10" i="34"/>
  <c r="O9" i="34"/>
  <c r="R12" i="34"/>
  <c r="Q12" i="34"/>
  <c r="R8" i="34"/>
  <c r="M9" i="34"/>
  <c r="O7" i="34"/>
  <c r="N6" i="34"/>
  <c r="O6" i="34"/>
  <c r="Q9" i="34"/>
  <c r="O12" i="34"/>
  <c r="O8" i="34"/>
  <c r="Q10" i="34"/>
  <c r="N8" i="34"/>
  <c r="P9" i="34"/>
  <c r="P12" i="34"/>
  <c r="M7" i="34"/>
  <c r="P7" i="34"/>
  <c r="M12" i="34"/>
  <c r="M6" i="34"/>
  <c r="R10" i="34"/>
  <c r="O10" i="34"/>
  <c r="N9" i="34"/>
  <c r="R7" i="34"/>
  <c r="R9" i="34"/>
  <c r="P6" i="34"/>
  <c r="P8" i="34"/>
  <c r="R6" i="34"/>
  <c r="Q8" i="34"/>
  <c r="Q7" i="34"/>
  <c r="Q6" i="34"/>
  <c r="P10" i="34"/>
  <c r="CE58" i="33"/>
  <c r="J58" i="33" s="1"/>
  <c r="E33" i="35"/>
  <c r="E35" i="35"/>
  <c r="E84" i="35"/>
  <c r="H66" i="35"/>
  <c r="BL3" i="35"/>
  <c r="BZ3" i="35"/>
  <c r="H80" i="35"/>
  <c r="H38" i="35"/>
  <c r="AJ3" i="35"/>
  <c r="CA3" i="35"/>
  <c r="H81" i="35"/>
  <c r="H29" i="35"/>
  <c r="AA3" i="35"/>
  <c r="BM3" i="35"/>
  <c r="H67" i="35"/>
  <c r="H42" i="35"/>
  <c r="AN3" i="35"/>
  <c r="H79" i="35"/>
  <c r="BY3" i="35"/>
  <c r="BC3" i="35"/>
  <c r="H57" i="35"/>
  <c r="H47" i="35"/>
  <c r="AS3" i="35"/>
  <c r="CC3" i="35"/>
  <c r="H83" i="35"/>
  <c r="AD3" i="35"/>
  <c r="H32" i="35"/>
  <c r="H73" i="35"/>
  <c r="BS3" i="35"/>
  <c r="S17" i="35"/>
  <c r="AY17" i="35"/>
  <c r="AZ17" i="35"/>
  <c r="AF17" i="35"/>
  <c r="AC17" i="35"/>
  <c r="BI17" i="35"/>
  <c r="BJ17" i="35"/>
  <c r="Z17" i="35"/>
  <c r="AE17" i="35"/>
  <c r="BK17" i="35"/>
  <c r="BL17" i="35"/>
  <c r="T17" i="35"/>
  <c r="AO17" i="35"/>
  <c r="BU17" i="35"/>
  <c r="BV17" i="35"/>
  <c r="BG17" i="35"/>
  <c r="X17" i="35"/>
  <c r="BQ17" i="35"/>
  <c r="R17" i="35"/>
  <c r="BS17" i="35"/>
  <c r="Q17" i="35"/>
  <c r="AX17" i="35"/>
  <c r="AI17" i="35"/>
  <c r="BO17" i="35"/>
  <c r="BP17" i="35"/>
  <c r="P17" i="35"/>
  <c r="AS17" i="35"/>
  <c r="AT17" i="35"/>
  <c r="AP17" i="35"/>
  <c r="O17" i="35"/>
  <c r="AU17" i="35"/>
  <c r="AV17" i="35"/>
  <c r="AJ17" i="35"/>
  <c r="Y17" i="35"/>
  <c r="BE17" i="35"/>
  <c r="BF17" i="35"/>
  <c r="AD17" i="35"/>
  <c r="AQ17" i="35"/>
  <c r="AR17" i="35"/>
  <c r="AN17" i="35"/>
  <c r="U17" i="35"/>
  <c r="BA17" i="35"/>
  <c r="BB17" i="35"/>
  <c r="AH17" i="35"/>
  <c r="W17" i="35"/>
  <c r="BC17" i="35"/>
  <c r="BD17" i="35"/>
  <c r="AB17" i="35"/>
  <c r="AG17" i="35"/>
  <c r="BM17" i="35"/>
  <c r="BN17" i="35"/>
  <c r="V17" i="35"/>
  <c r="AA17" i="35"/>
  <c r="BH17" i="35"/>
  <c r="AK17" i="35"/>
  <c r="BR17" i="35"/>
  <c r="AM17" i="35"/>
  <c r="BT17" i="35"/>
  <c r="AW17" i="35"/>
  <c r="AL17" i="35"/>
  <c r="H55" i="35"/>
  <c r="H49" i="35"/>
  <c r="H31" i="35"/>
  <c r="H19" i="35"/>
  <c r="AK3" i="35"/>
  <c r="H39" i="35"/>
  <c r="BR3" i="35"/>
  <c r="H72" i="35"/>
  <c r="H62" i="35"/>
  <c r="BH3" i="35"/>
  <c r="H20" i="35"/>
  <c r="R3" i="35"/>
  <c r="H16" i="35"/>
  <c r="G19" i="34"/>
  <c r="H28" i="35"/>
  <c r="H36" i="35"/>
  <c r="AH3" i="35"/>
  <c r="H78" i="35"/>
  <c r="BX3" i="35"/>
  <c r="L3" i="35"/>
  <c r="H14" i="35"/>
  <c r="H37" i="35"/>
  <c r="BV3" i="35"/>
  <c r="H76" i="35"/>
  <c r="H41" i="35"/>
  <c r="AM3" i="35"/>
  <c r="BN3" i="35"/>
  <c r="H68" i="35"/>
  <c r="H54" i="35"/>
  <c r="AZ3" i="35"/>
  <c r="H43" i="35"/>
  <c r="H48" i="35"/>
  <c r="AT3" i="35"/>
  <c r="H53" i="35"/>
  <c r="AY3" i="35"/>
  <c r="H56" i="35"/>
  <c r="BB3" i="35"/>
  <c r="BK3" i="35"/>
  <c r="H65" i="35"/>
  <c r="S3" i="35"/>
  <c r="H21" i="35"/>
  <c r="P3" i="35"/>
  <c r="H18" i="35"/>
  <c r="H63" i="35"/>
  <c r="BI3" i="35"/>
  <c r="AQ3" i="35"/>
  <c r="H45" i="35"/>
  <c r="H71" i="35"/>
  <c r="BQ3" i="35"/>
  <c r="U3" i="35"/>
  <c r="H23" i="35"/>
  <c r="H74" i="35"/>
  <c r="BT3" i="35"/>
  <c r="H85" i="35"/>
  <c r="K4" i="35"/>
  <c r="L7" i="33" s="1"/>
  <c r="H46" i="35"/>
  <c r="BP3" i="35"/>
  <c r="H70" i="35"/>
  <c r="H25" i="35"/>
  <c r="BO3" i="35"/>
  <c r="H69" i="35"/>
  <c r="H50" i="35"/>
  <c r="AV3" i="35"/>
  <c r="H58" i="35"/>
  <c r="CB3" i="35"/>
  <c r="H82" i="35"/>
  <c r="X3" i="35"/>
  <c r="H26" i="35"/>
  <c r="BJ22" i="35"/>
  <c r="X22" i="35"/>
  <c r="AJ22" i="35"/>
  <c r="AM22" i="35"/>
  <c r="AO22" i="35"/>
  <c r="AP22" i="35"/>
  <c r="BN22" i="35"/>
  <c r="BS22" i="35"/>
  <c r="BU22" i="35"/>
  <c r="BR22" i="35"/>
  <c r="W22" i="35"/>
  <c r="Y22" i="35"/>
  <c r="BD22" i="35"/>
  <c r="BP22" i="35"/>
  <c r="BC22" i="35"/>
  <c r="BE22" i="35"/>
  <c r="AG22" i="35"/>
  <c r="AE22" i="35"/>
  <c r="T22" i="35"/>
  <c r="AD22" i="35"/>
  <c r="BA22" i="35"/>
  <c r="U22" i="35"/>
  <c r="AY22" i="35"/>
  <c r="BZ22" i="35"/>
  <c r="BH22" i="35"/>
  <c r="AL22" i="35"/>
  <c r="AV22" i="35"/>
  <c r="BM22" i="35"/>
  <c r="BK22" i="35"/>
  <c r="AH22" i="35"/>
  <c r="BT22" i="35"/>
  <c r="BQ22" i="35"/>
  <c r="AK22" i="35"/>
  <c r="BO22" i="35"/>
  <c r="AI22" i="35"/>
  <c r="AX22" i="35"/>
  <c r="AB22" i="35"/>
  <c r="Z22" i="35"/>
  <c r="BB22" i="35"/>
  <c r="AS22" i="35"/>
  <c r="AQ22" i="35"/>
  <c r="AR22" i="35"/>
  <c r="AF22" i="35"/>
  <c r="AW22" i="35"/>
  <c r="AZ22" i="35"/>
  <c r="AC22" i="35"/>
  <c r="AA22" i="35"/>
  <c r="AT22" i="35"/>
  <c r="BV22" i="35"/>
  <c r="BY22" i="35"/>
  <c r="V22" i="35"/>
  <c r="BI22" i="35"/>
  <c r="CA22" i="35"/>
  <c r="BW22" i="35"/>
  <c r="BF22" i="35"/>
  <c r="AU22" i="35"/>
  <c r="BG22" i="35"/>
  <c r="BL22" i="35"/>
  <c r="AN22" i="35"/>
  <c r="BX22" i="35"/>
  <c r="H52" i="35"/>
  <c r="BG3" i="35"/>
  <c r="H61" i="35"/>
  <c r="BW3" i="35"/>
  <c r="H77" i="35"/>
  <c r="H44" i="35"/>
  <c r="AP3" i="35"/>
  <c r="H24" i="35"/>
  <c r="V3" i="35"/>
  <c r="H51" i="35"/>
  <c r="AW3" i="35"/>
  <c r="H30" i="35"/>
  <c r="AB3" i="35"/>
  <c r="BN40" i="35"/>
  <c r="BZ40" i="35"/>
  <c r="AT40" i="35"/>
  <c r="CL40" i="35"/>
  <c r="AZ40" i="35"/>
  <c r="CF40" i="35"/>
  <c r="AU40" i="35"/>
  <c r="BK40" i="35"/>
  <c r="CA40" i="35"/>
  <c r="CQ40" i="35"/>
  <c r="BL40" i="35"/>
  <c r="CR40" i="35"/>
  <c r="BA40" i="35"/>
  <c r="BQ40" i="35"/>
  <c r="CG40" i="35"/>
  <c r="AL40" i="35"/>
  <c r="BV40" i="35"/>
  <c r="BR40" i="35"/>
  <c r="BB40" i="35"/>
  <c r="BP40" i="35"/>
  <c r="AM40" i="35"/>
  <c r="BC40" i="35"/>
  <c r="BS40" i="35"/>
  <c r="CI40" i="35"/>
  <c r="AV40" i="35"/>
  <c r="CB40" i="35"/>
  <c r="AS40" i="35"/>
  <c r="BI40" i="35"/>
  <c r="BY40" i="35"/>
  <c r="CO40" i="35"/>
  <c r="BF40" i="35"/>
  <c r="BJ40" i="35"/>
  <c r="CH40" i="35"/>
  <c r="AR40" i="35"/>
  <c r="BX40" i="35"/>
  <c r="AQ40" i="35"/>
  <c r="BG40" i="35"/>
  <c r="BW40" i="35"/>
  <c r="CM40" i="35"/>
  <c r="BD40" i="35"/>
  <c r="CJ40" i="35"/>
  <c r="AW40" i="35"/>
  <c r="BM40" i="35"/>
  <c r="CC40" i="35"/>
  <c r="CS40" i="35"/>
  <c r="CD40" i="35"/>
  <c r="CP40" i="35"/>
  <c r="AP40" i="35"/>
  <c r="AX40" i="35"/>
  <c r="BH40" i="35"/>
  <c r="CN40" i="35"/>
  <c r="AY40" i="35"/>
  <c r="BO40" i="35"/>
  <c r="CE40" i="35"/>
  <c r="AN40" i="35"/>
  <c r="BT40" i="35"/>
  <c r="AO40" i="35"/>
  <c r="BE40" i="35"/>
  <c r="BU40" i="35"/>
  <c r="CK40" i="35"/>
  <c r="P79" i="33"/>
  <c r="P37" i="33"/>
  <c r="L97" i="37"/>
  <c r="M96" i="37"/>
  <c r="T22" i="37"/>
  <c r="T21" i="37" s="1"/>
  <c r="M33" i="36" s="1"/>
  <c r="BH11" i="47"/>
  <c r="BY35" i="33"/>
  <c r="BX80" i="33"/>
  <c r="BY36" i="33"/>
  <c r="BX81" i="33"/>
  <c r="BX21" i="36"/>
  <c r="BW25" i="36"/>
  <c r="J24" i="37"/>
  <c r="N74" i="37"/>
  <c r="M19" i="34" l="1"/>
  <c r="O21" i="34"/>
  <c r="R21" i="34"/>
  <c r="M21" i="34"/>
  <c r="N21" i="34"/>
  <c r="P21" i="34"/>
  <c r="P19" i="34"/>
  <c r="CT61" i="35"/>
  <c r="DB61" i="35"/>
  <c r="CJ61" i="35"/>
  <c r="DN61" i="35"/>
  <c r="BG61" i="35"/>
  <c r="BW61" i="35"/>
  <c r="CM61" i="35"/>
  <c r="DC61" i="35"/>
  <c r="BP61" i="35"/>
  <c r="CV61" i="35"/>
  <c r="CP61" i="35"/>
  <c r="BM61" i="35"/>
  <c r="CC61" i="35"/>
  <c r="CS61" i="35"/>
  <c r="DI61" i="35"/>
  <c r="CL61" i="35"/>
  <c r="BL61" i="35"/>
  <c r="CR61" i="35"/>
  <c r="CX61" i="35"/>
  <c r="BK61" i="35"/>
  <c r="CA61" i="35"/>
  <c r="CQ61" i="35"/>
  <c r="DG61" i="35"/>
  <c r="BX61" i="35"/>
  <c r="DD61" i="35"/>
  <c r="BZ61" i="35"/>
  <c r="BQ61" i="35"/>
  <c r="CG61" i="35"/>
  <c r="CW61" i="35"/>
  <c r="DM61" i="35"/>
  <c r="CD61" i="35"/>
  <c r="DJ61" i="35"/>
  <c r="BT61" i="35"/>
  <c r="CZ61" i="35"/>
  <c r="CH61" i="35"/>
  <c r="BO61" i="35"/>
  <c r="CE61" i="35"/>
  <c r="CU61" i="35"/>
  <c r="DK61" i="35"/>
  <c r="CF61" i="35"/>
  <c r="DL61" i="35"/>
  <c r="BJ61" i="35"/>
  <c r="BU61" i="35"/>
  <c r="CK61" i="35"/>
  <c r="DA61" i="35"/>
  <c r="BN61" i="35"/>
  <c r="BV61" i="35"/>
  <c r="CB61" i="35"/>
  <c r="DH61" i="35"/>
  <c r="BR61" i="35"/>
  <c r="BS61" i="35"/>
  <c r="CI61" i="35"/>
  <c r="CY61" i="35"/>
  <c r="BH61" i="35"/>
  <c r="CN61" i="35"/>
  <c r="DF61" i="35"/>
  <c r="BI61" i="35"/>
  <c r="BY61" i="35"/>
  <c r="CO61" i="35"/>
  <c r="DE61" i="35"/>
  <c r="BV36" i="35"/>
  <c r="BZ36" i="35"/>
  <c r="BN36" i="35"/>
  <c r="AT36" i="35"/>
  <c r="BD36" i="35"/>
  <c r="CJ36" i="35"/>
  <c r="BH36" i="35"/>
  <c r="CN36" i="35"/>
  <c r="CC36" i="35"/>
  <c r="BM36" i="35"/>
  <c r="AW36" i="35"/>
  <c r="CM36" i="35"/>
  <c r="BW36" i="35"/>
  <c r="BG36" i="35"/>
  <c r="AQ36" i="35"/>
  <c r="AP36" i="35"/>
  <c r="BB36" i="35"/>
  <c r="AH36" i="35"/>
  <c r="AL36" i="35"/>
  <c r="AN36" i="35"/>
  <c r="BT36" i="35"/>
  <c r="AR36" i="35"/>
  <c r="BX36" i="35"/>
  <c r="CK36" i="35"/>
  <c r="BU36" i="35"/>
  <c r="BE36" i="35"/>
  <c r="AO36" i="35"/>
  <c r="CE36" i="35"/>
  <c r="BO36" i="35"/>
  <c r="AY36" i="35"/>
  <c r="CL36" i="35"/>
  <c r="CD36" i="35"/>
  <c r="BL36" i="35"/>
  <c r="BP36" i="35"/>
  <c r="BY36" i="35"/>
  <c r="AS36" i="35"/>
  <c r="BS36" i="35"/>
  <c r="AM36" i="35"/>
  <c r="CH36" i="35"/>
  <c r="BR36" i="35"/>
  <c r="CB36" i="35"/>
  <c r="CF36" i="35"/>
  <c r="BQ36" i="35"/>
  <c r="AK36" i="35"/>
  <c r="BK36" i="35"/>
  <c r="BJ36" i="35"/>
  <c r="AJ36" i="35"/>
  <c r="BI36" i="35"/>
  <c r="BC36" i="35"/>
  <c r="AI36" i="35"/>
  <c r="CO36" i="35"/>
  <c r="CI36" i="35"/>
  <c r="BF36" i="35"/>
  <c r="AV36" i="35"/>
  <c r="CG36" i="35"/>
  <c r="CA36" i="35"/>
  <c r="AX36" i="35"/>
  <c r="AZ36" i="35"/>
  <c r="BA36" i="35"/>
  <c r="AU36" i="35"/>
  <c r="Z20" i="35"/>
  <c r="S20" i="35"/>
  <c r="V20" i="35"/>
  <c r="AZ20" i="35"/>
  <c r="BS20" i="35"/>
  <c r="AM20" i="35"/>
  <c r="BM20" i="35"/>
  <c r="AG20" i="35"/>
  <c r="AP20" i="35"/>
  <c r="BD20" i="35"/>
  <c r="AB20" i="35"/>
  <c r="AT20" i="35"/>
  <c r="AY20" i="35"/>
  <c r="BY20" i="35"/>
  <c r="AS20" i="35"/>
  <c r="BF20" i="35"/>
  <c r="BB20" i="35"/>
  <c r="AE20" i="35"/>
  <c r="Y20" i="35"/>
  <c r="BT20" i="35"/>
  <c r="BW20" i="35"/>
  <c r="BQ20" i="35"/>
  <c r="BN20" i="35"/>
  <c r="AV20" i="35"/>
  <c r="T20" i="35"/>
  <c r="AD20" i="35"/>
  <c r="BC20" i="35"/>
  <c r="W20" i="35"/>
  <c r="AW20" i="35"/>
  <c r="BV20" i="35"/>
  <c r="X20" i="35"/>
  <c r="AL20" i="35"/>
  <c r="BH20" i="35"/>
  <c r="BO20" i="35"/>
  <c r="AI20" i="35"/>
  <c r="BI20" i="35"/>
  <c r="AC20" i="35"/>
  <c r="R20" i="35"/>
  <c r="BL20" i="35"/>
  <c r="AJ20" i="35"/>
  <c r="BJ20" i="35"/>
  <c r="AU20" i="35"/>
  <c r="BU20" i="35"/>
  <c r="AO20" i="35"/>
  <c r="AH20" i="35"/>
  <c r="AN20" i="35"/>
  <c r="BR20" i="35"/>
  <c r="BX20" i="35"/>
  <c r="BG20" i="35"/>
  <c r="AA20" i="35"/>
  <c r="BA20" i="35"/>
  <c r="U20" i="35"/>
  <c r="AF20" i="35"/>
  <c r="BP20" i="35"/>
  <c r="BK20" i="35"/>
  <c r="BE20" i="35"/>
  <c r="AX20" i="35"/>
  <c r="AR20" i="35"/>
  <c r="AQ20" i="35"/>
  <c r="AK20" i="35"/>
  <c r="BE39" i="35"/>
  <c r="AQ39" i="35"/>
  <c r="BM39" i="35"/>
  <c r="BK39" i="35"/>
  <c r="CQ39" i="35"/>
  <c r="AX39" i="35"/>
  <c r="BN39" i="35"/>
  <c r="CD39" i="35"/>
  <c r="AK39" i="35"/>
  <c r="BW39" i="35"/>
  <c r="AR39" i="35"/>
  <c r="BH39" i="35"/>
  <c r="BX39" i="35"/>
  <c r="CN39" i="35"/>
  <c r="AW39" i="35"/>
  <c r="BI39" i="35"/>
  <c r="BU39" i="35"/>
  <c r="BQ39" i="35"/>
  <c r="AM39" i="35"/>
  <c r="CA39" i="35"/>
  <c r="AP39" i="35"/>
  <c r="BF39" i="35"/>
  <c r="BV39" i="35"/>
  <c r="CL39" i="35"/>
  <c r="BG39" i="35"/>
  <c r="CM39" i="35"/>
  <c r="AZ39" i="35"/>
  <c r="BP39" i="35"/>
  <c r="CF39" i="35"/>
  <c r="BA39" i="35"/>
  <c r="AY39" i="35"/>
  <c r="CC39" i="35"/>
  <c r="AL39" i="35"/>
  <c r="BR39" i="35"/>
  <c r="AU39" i="35"/>
  <c r="AV39" i="35"/>
  <c r="CB39" i="35"/>
  <c r="AO39" i="35"/>
  <c r="CG39" i="35"/>
  <c r="CI39" i="35"/>
  <c r="BZ39" i="35"/>
  <c r="CE39" i="35"/>
  <c r="BT39" i="35"/>
  <c r="AT39" i="35"/>
  <c r="AN39" i="35"/>
  <c r="CO39" i="35"/>
  <c r="BC39" i="35"/>
  <c r="BB39" i="35"/>
  <c r="CP39" i="35"/>
  <c r="BD39" i="35"/>
  <c r="CR39" i="35"/>
  <c r="CK39" i="35"/>
  <c r="BS39" i="35"/>
  <c r="BJ39" i="35"/>
  <c r="BO39" i="35"/>
  <c r="BL39" i="35"/>
  <c r="AS39" i="35"/>
  <c r="BY39" i="35"/>
  <c r="CH39" i="35"/>
  <c r="CJ39" i="35"/>
  <c r="GM17" i="35"/>
  <c r="CZ73" i="35"/>
  <c r="DP73" i="35"/>
  <c r="BV73" i="35"/>
  <c r="DB73" i="35"/>
  <c r="DD73" i="35"/>
  <c r="CA73" i="35"/>
  <c r="CQ73" i="35"/>
  <c r="DG73" i="35"/>
  <c r="DW73" i="35"/>
  <c r="CX73" i="35"/>
  <c r="DL73" i="35"/>
  <c r="BY73" i="35"/>
  <c r="CO73" i="35"/>
  <c r="DE73" i="35"/>
  <c r="DU73" i="35"/>
  <c r="DJ73" i="35"/>
  <c r="CU73" i="35"/>
  <c r="BZ73" i="35"/>
  <c r="CV73" i="35"/>
  <c r="CS73" i="35"/>
  <c r="DY73" i="35"/>
  <c r="CJ73" i="35"/>
  <c r="CR73" i="35"/>
  <c r="CB73" i="35"/>
  <c r="CL73" i="35"/>
  <c r="DR73" i="35"/>
  <c r="BS73" i="35"/>
  <c r="CI73" i="35"/>
  <c r="CY73" i="35"/>
  <c r="DO73" i="35"/>
  <c r="CH73" i="35"/>
  <c r="DN73" i="35"/>
  <c r="CF73" i="35"/>
  <c r="CG73" i="35"/>
  <c r="CW73" i="35"/>
  <c r="DM73" i="35"/>
  <c r="DZ73" i="35"/>
  <c r="DX73" i="35"/>
  <c r="DH73" i="35"/>
  <c r="CT73" i="35"/>
  <c r="DT73" i="35"/>
  <c r="BW73" i="35"/>
  <c r="CM73" i="35"/>
  <c r="DC73" i="35"/>
  <c r="DS73" i="35"/>
  <c r="CP73" i="35"/>
  <c r="DV73" i="35"/>
  <c r="BU73" i="35"/>
  <c r="CK73" i="35"/>
  <c r="DA73" i="35"/>
  <c r="DQ73" i="35"/>
  <c r="BX73" i="35"/>
  <c r="BT73" i="35"/>
  <c r="CD73" i="35"/>
  <c r="CN73" i="35"/>
  <c r="CE73" i="35"/>
  <c r="DK73" i="35"/>
  <c r="DF73" i="35"/>
  <c r="CC73" i="35"/>
  <c r="DI73" i="35"/>
  <c r="CJ67" i="35"/>
  <c r="CT67" i="35"/>
  <c r="DS67" i="35"/>
  <c r="CM67" i="35"/>
  <c r="CX67" i="35"/>
  <c r="DM67" i="35"/>
  <c r="CG67" i="35"/>
  <c r="DP67" i="35"/>
  <c r="BX67" i="35"/>
  <c r="CL67" i="35"/>
  <c r="CK67" i="35"/>
  <c r="CR67" i="35"/>
  <c r="DO67" i="35"/>
  <c r="DF67" i="35"/>
  <c r="CC67" i="35"/>
  <c r="CZ67" i="35"/>
  <c r="DK67" i="35"/>
  <c r="DN67" i="35"/>
  <c r="BY67" i="35"/>
  <c r="DG67" i="35"/>
  <c r="BU67" i="35"/>
  <c r="CY67" i="35"/>
  <c r="BN67" i="35"/>
  <c r="BR67" i="35"/>
  <c r="DT67" i="35"/>
  <c r="DC67" i="35"/>
  <c r="BW67" i="35"/>
  <c r="CV67" i="35"/>
  <c r="CW67" i="35"/>
  <c r="BQ67" i="35"/>
  <c r="CP67" i="35"/>
  <c r="CQ67" i="35"/>
  <c r="DQ67" i="35"/>
  <c r="BT67" i="35"/>
  <c r="DB67" i="35"/>
  <c r="CI67" i="35"/>
  <c r="DI67" i="35"/>
  <c r="CD67" i="35"/>
  <c r="CH67" i="35"/>
  <c r="CN67" i="35"/>
  <c r="CU67" i="35"/>
  <c r="BO67" i="35"/>
  <c r="BP67" i="35"/>
  <c r="CO67" i="35"/>
  <c r="DH67" i="35"/>
  <c r="DR67" i="35"/>
  <c r="CA67" i="35"/>
  <c r="DA67" i="35"/>
  <c r="BV67" i="35"/>
  <c r="DD67" i="35"/>
  <c r="BS67" i="35"/>
  <c r="CS67" i="35"/>
  <c r="CB67" i="35"/>
  <c r="DJ67" i="35"/>
  <c r="CE67" i="35"/>
  <c r="DE67" i="35"/>
  <c r="BM67" i="35"/>
  <c r="DL67" i="35"/>
  <c r="BZ67" i="35"/>
  <c r="CF67" i="35"/>
  <c r="BO29" i="35"/>
  <c r="CE29" i="35"/>
  <c r="BC29" i="35"/>
  <c r="AU29" i="35"/>
  <c r="AH29" i="35"/>
  <c r="AX29" i="35"/>
  <c r="BN29" i="35"/>
  <c r="CD29" i="35"/>
  <c r="BI29" i="35"/>
  <c r="AB29" i="35"/>
  <c r="AR29" i="35"/>
  <c r="BH29" i="35"/>
  <c r="BX29" i="35"/>
  <c r="BU29" i="35"/>
  <c r="AO29" i="35"/>
  <c r="AA29" i="35"/>
  <c r="BG29" i="35"/>
  <c r="AC29" i="35"/>
  <c r="CG29" i="35"/>
  <c r="CA29" i="35"/>
  <c r="AP29" i="35"/>
  <c r="BF29" i="35"/>
  <c r="BV29" i="35"/>
  <c r="BY29" i="35"/>
  <c r="AS29" i="35"/>
  <c r="AJ29" i="35"/>
  <c r="AZ29" i="35"/>
  <c r="BP29" i="35"/>
  <c r="CF29" i="35"/>
  <c r="BE29" i="35"/>
  <c r="AQ29" i="35"/>
  <c r="BS29" i="35"/>
  <c r="AL29" i="35"/>
  <c r="BR29" i="35"/>
  <c r="BA29" i="35"/>
  <c r="AV29" i="35"/>
  <c r="CB29" i="35"/>
  <c r="AG29" i="35"/>
  <c r="BW29" i="35"/>
  <c r="AD29" i="35"/>
  <c r="BZ29" i="35"/>
  <c r="AF29" i="35"/>
  <c r="BT29" i="35"/>
  <c r="AM29" i="35"/>
  <c r="CH29" i="35"/>
  <c r="CC29" i="35"/>
  <c r="AI29" i="35"/>
  <c r="AE29" i="35"/>
  <c r="BB29" i="35"/>
  <c r="BQ29" i="35"/>
  <c r="BD29" i="35"/>
  <c r="BM29" i="35"/>
  <c r="AY29" i="35"/>
  <c r="BK29" i="35"/>
  <c r="BJ29" i="35"/>
  <c r="AK29" i="35"/>
  <c r="BL29" i="35"/>
  <c r="AW29" i="35"/>
  <c r="AT29" i="35"/>
  <c r="AN29" i="35"/>
  <c r="DZ80" i="35"/>
  <c r="CH80" i="35"/>
  <c r="CW80" i="35"/>
  <c r="DJ80" i="35"/>
  <c r="DY80" i="35"/>
  <c r="CA80" i="35"/>
  <c r="DK80" i="35"/>
  <c r="CZ80" i="35"/>
  <c r="CP80" i="35"/>
  <c r="DR80" i="35"/>
  <c r="DT80" i="35"/>
  <c r="CR80" i="35"/>
  <c r="DF80" i="35"/>
  <c r="CK80" i="35"/>
  <c r="DD80" i="35"/>
  <c r="ED80" i="35"/>
  <c r="CX80" i="35"/>
  <c r="DM80" i="35"/>
  <c r="CC80" i="35"/>
  <c r="DW80" i="35"/>
  <c r="DL80" i="35"/>
  <c r="CU80" i="35"/>
  <c r="CJ80" i="35"/>
  <c r="DV80" i="35"/>
  <c r="DA80" i="35"/>
  <c r="CN80" i="35"/>
  <c r="CF80" i="35"/>
  <c r="CO80" i="35"/>
  <c r="DQ80" i="35"/>
  <c r="DS80" i="35"/>
  <c r="EC80" i="35"/>
  <c r="DN80" i="35"/>
  <c r="CB80" i="35"/>
  <c r="CS80" i="35"/>
  <c r="DG80" i="35"/>
  <c r="CV80" i="35"/>
  <c r="CE80" i="35"/>
  <c r="EB80" i="35"/>
  <c r="DE80" i="35"/>
  <c r="BZ80" i="35"/>
  <c r="DC80" i="35"/>
  <c r="EF80" i="35"/>
  <c r="DU80" i="35"/>
  <c r="DO80" i="35"/>
  <c r="CM80" i="35"/>
  <c r="EE80" i="35"/>
  <c r="CG80" i="35"/>
  <c r="CT80" i="35"/>
  <c r="DI80" i="35"/>
  <c r="CQ80" i="35"/>
  <c r="CD80" i="35"/>
  <c r="DP80" i="35"/>
  <c r="EG80" i="35"/>
  <c r="CL80" i="35"/>
  <c r="CY80" i="35"/>
  <c r="DX80" i="35"/>
  <c r="EA80" i="35"/>
  <c r="DB80" i="35"/>
  <c r="CI80" i="35"/>
  <c r="DH80" i="35"/>
  <c r="CO66" i="35"/>
  <c r="DR66" i="35"/>
  <c r="CL66" i="35"/>
  <c r="BS66" i="35"/>
  <c r="CY66" i="35"/>
  <c r="DH66" i="35"/>
  <c r="CB66" i="35"/>
  <c r="CK66" i="35"/>
  <c r="CP66" i="35"/>
  <c r="CU66" i="35"/>
  <c r="CF66" i="35"/>
  <c r="CS66" i="35"/>
  <c r="CH66" i="35"/>
  <c r="DC66" i="35"/>
  <c r="BX66" i="35"/>
  <c r="DI66" i="35"/>
  <c r="BY66" i="35"/>
  <c r="DE66" i="35"/>
  <c r="DB66" i="35"/>
  <c r="BV66" i="35"/>
  <c r="CI66" i="35"/>
  <c r="DO66" i="35"/>
  <c r="CR66" i="35"/>
  <c r="BL66" i="35"/>
  <c r="DQ66" i="35"/>
  <c r="BO66" i="35"/>
  <c r="DL66" i="35"/>
  <c r="BM66" i="35"/>
  <c r="DN66" i="35"/>
  <c r="BW66" i="35"/>
  <c r="DD66" i="35"/>
  <c r="CG66" i="35"/>
  <c r="DM66" i="35"/>
  <c r="CT66" i="35"/>
  <c r="BN66" i="35"/>
  <c r="CQ66" i="35"/>
  <c r="DP66" i="35"/>
  <c r="CJ66" i="35"/>
  <c r="BU66" i="35"/>
  <c r="DF66" i="35"/>
  <c r="CE66" i="35"/>
  <c r="CV66" i="35"/>
  <c r="CC66" i="35"/>
  <c r="CX66" i="35"/>
  <c r="CM66" i="35"/>
  <c r="CN66" i="35"/>
  <c r="BQ66" i="35"/>
  <c r="CW66" i="35"/>
  <c r="DJ66" i="35"/>
  <c r="CD66" i="35"/>
  <c r="CA66" i="35"/>
  <c r="DG66" i="35"/>
  <c r="CZ66" i="35"/>
  <c r="BT66" i="35"/>
  <c r="DA66" i="35"/>
  <c r="BZ66" i="35"/>
  <c r="DK66" i="35"/>
  <c r="BP66" i="35"/>
  <c r="BR66" i="35"/>
  <c r="DS66" i="35"/>
  <c r="CB51" i="35"/>
  <c r="BD51" i="35"/>
  <c r="BB51" i="35"/>
  <c r="CH51" i="35"/>
  <c r="CF51" i="35"/>
  <c r="BF51" i="35"/>
  <c r="CL51" i="35"/>
  <c r="CN51" i="35"/>
  <c r="CW51" i="35"/>
  <c r="CG51" i="35"/>
  <c r="BQ51" i="35"/>
  <c r="CR51" i="35"/>
  <c r="BJ51" i="35"/>
  <c r="CX51" i="35"/>
  <c r="AX51" i="35"/>
  <c r="CT51" i="35"/>
  <c r="BH51" i="35"/>
  <c r="CK51" i="35"/>
  <c r="BM51" i="35"/>
  <c r="DC51" i="35"/>
  <c r="CM51" i="35"/>
  <c r="BW51" i="35"/>
  <c r="BG51" i="35"/>
  <c r="CJ51" i="35"/>
  <c r="BZ51" i="35"/>
  <c r="AZ51" i="35"/>
  <c r="DB51" i="35"/>
  <c r="CS51" i="35"/>
  <c r="BU51" i="35"/>
  <c r="CY51" i="35"/>
  <c r="CE51" i="35"/>
  <c r="BK51" i="35"/>
  <c r="BL51" i="35"/>
  <c r="BN51" i="35"/>
  <c r="CO51" i="35"/>
  <c r="CU51" i="35"/>
  <c r="CA51" i="35"/>
  <c r="BT51" i="35"/>
  <c r="AW51" i="35"/>
  <c r="CV51" i="35"/>
  <c r="BV51" i="35"/>
  <c r="BX51" i="35"/>
  <c r="CC51" i="35"/>
  <c r="BE51" i="35"/>
  <c r="CQ51" i="35"/>
  <c r="BS51" i="35"/>
  <c r="AY51" i="35"/>
  <c r="CZ51" i="35"/>
  <c r="BR51" i="35"/>
  <c r="BP51" i="35"/>
  <c r="CD51" i="35"/>
  <c r="DA51" i="35"/>
  <c r="BY51" i="35"/>
  <c r="BA51" i="35"/>
  <c r="CI51" i="35"/>
  <c r="BO51" i="35"/>
  <c r="CP51" i="35"/>
  <c r="DD51" i="35"/>
  <c r="BI51" i="35"/>
  <c r="BC51" i="35"/>
  <c r="CM77" i="35"/>
  <c r="CI77" i="35"/>
  <c r="DT77" i="35"/>
  <c r="DB77" i="35"/>
  <c r="DZ77" i="35"/>
  <c r="DW77" i="35"/>
  <c r="CU77" i="35"/>
  <c r="CZ77" i="35"/>
  <c r="DQ77" i="35"/>
  <c r="CH77" i="35"/>
  <c r="DN77" i="35"/>
  <c r="CG77" i="35"/>
  <c r="DS77" i="35"/>
  <c r="DL77" i="35"/>
  <c r="CL77" i="35"/>
  <c r="ED77" i="35"/>
  <c r="BX77" i="35"/>
  <c r="DI77" i="35"/>
  <c r="DR77" i="35"/>
  <c r="EB77" i="35"/>
  <c r="CE77" i="35"/>
  <c r="CB77" i="35"/>
  <c r="DH77" i="35"/>
  <c r="DA77" i="35"/>
  <c r="CP77" i="35"/>
  <c r="DV77" i="35"/>
  <c r="EC77" i="35"/>
  <c r="DO77" i="35"/>
  <c r="DY77" i="35"/>
  <c r="DJ77" i="35"/>
  <c r="CA77" i="35"/>
  <c r="CN77" i="35"/>
  <c r="CD77" i="35"/>
  <c r="DE77" i="35"/>
  <c r="DC77" i="35"/>
  <c r="BY77" i="35"/>
  <c r="CJ77" i="35"/>
  <c r="DP77" i="35"/>
  <c r="CK77" i="35"/>
  <c r="CX77" i="35"/>
  <c r="DM77" i="35"/>
  <c r="BW77" i="35"/>
  <c r="CF77" i="35"/>
  <c r="CS77" i="35"/>
  <c r="DU77" i="35"/>
  <c r="DK77" i="35"/>
  <c r="DD77" i="35"/>
  <c r="CT77" i="35"/>
  <c r="EA77" i="35"/>
  <c r="CQ77" i="35"/>
  <c r="CY77" i="35"/>
  <c r="CR77" i="35"/>
  <c r="DX77" i="35"/>
  <c r="BZ77" i="35"/>
  <c r="DF77" i="35"/>
  <c r="CW77" i="35"/>
  <c r="DG77" i="35"/>
  <c r="CV77" i="35"/>
  <c r="CC77" i="35"/>
  <c r="CO77" i="35"/>
  <c r="GM22" i="35"/>
  <c r="AD26" i="35"/>
  <c r="AZ26" i="35"/>
  <c r="AB26" i="35"/>
  <c r="BY26" i="35"/>
  <c r="AS26" i="35"/>
  <c r="BM26" i="35"/>
  <c r="AG26" i="35"/>
  <c r="AY26" i="35"/>
  <c r="CA26" i="35"/>
  <c r="CB26" i="35"/>
  <c r="BB26" i="35"/>
  <c r="AM26" i="35"/>
  <c r="BS26" i="35"/>
  <c r="AN26" i="35"/>
  <c r="BV26" i="35"/>
  <c r="CD26" i="35"/>
  <c r="BP26" i="35"/>
  <c r="BH26" i="35"/>
  <c r="BA26" i="35"/>
  <c r="BE26" i="35"/>
  <c r="AI26" i="35"/>
  <c r="BW26" i="35"/>
  <c r="Y26" i="35"/>
  <c r="AT26" i="35"/>
  <c r="BK26" i="35"/>
  <c r="X26" i="35"/>
  <c r="BZ26" i="35"/>
  <c r="CC26" i="35"/>
  <c r="AK26" i="35"/>
  <c r="AQ26" i="35"/>
  <c r="BF26" i="35"/>
  <c r="CE26" i="35"/>
  <c r="AH26" i="35"/>
  <c r="BN26" i="35"/>
  <c r="BQ26" i="35"/>
  <c r="AC26" i="35"/>
  <c r="AO26" i="35"/>
  <c r="BG26" i="35"/>
  <c r="AV26" i="35"/>
  <c r="Z26" i="35"/>
  <c r="AU26" i="35"/>
  <c r="BT26" i="35"/>
  <c r="BJ26" i="35"/>
  <c r="AJ26" i="35"/>
  <c r="AR26" i="35"/>
  <c r="BI26" i="35"/>
  <c r="BU26" i="35"/>
  <c r="AA26" i="35"/>
  <c r="BO26" i="35"/>
  <c r="AF26" i="35"/>
  <c r="BR26" i="35"/>
  <c r="BC26" i="35"/>
  <c r="BD26" i="35"/>
  <c r="AP26" i="35"/>
  <c r="AL26" i="35"/>
  <c r="BX26" i="35"/>
  <c r="AW26" i="35"/>
  <c r="BL26" i="35"/>
  <c r="AE26" i="35"/>
  <c r="AX26" i="35"/>
  <c r="AY30" i="35"/>
  <c r="BI30" i="35"/>
  <c r="BN30" i="35"/>
  <c r="AT30" i="35"/>
  <c r="BZ30" i="35"/>
  <c r="AC30" i="35"/>
  <c r="AE30" i="35"/>
  <c r="BH30" i="35"/>
  <c r="BW30" i="35"/>
  <c r="BM30" i="35"/>
  <c r="AF30" i="35"/>
  <c r="CB30" i="35"/>
  <c r="AV30" i="35"/>
  <c r="AR30" i="35"/>
  <c r="BK30" i="35"/>
  <c r="BA30" i="35"/>
  <c r="BO30" i="35"/>
  <c r="AX30" i="35"/>
  <c r="CD30" i="35"/>
  <c r="BJ30" i="35"/>
  <c r="AG30" i="35"/>
  <c r="AS30" i="35"/>
  <c r="BX30" i="35"/>
  <c r="AP30" i="35"/>
  <c r="CG30" i="35"/>
  <c r="BS30" i="35"/>
  <c r="AQ30" i="35"/>
  <c r="BL30" i="35"/>
  <c r="AJ30" i="35"/>
  <c r="AW30" i="35"/>
  <c r="AL30" i="35"/>
  <c r="BB30" i="35"/>
  <c r="AK30" i="35"/>
  <c r="AZ30" i="35"/>
  <c r="CI30" i="35"/>
  <c r="BT30" i="35"/>
  <c r="CC30" i="35"/>
  <c r="CE30" i="35"/>
  <c r="AD30" i="35"/>
  <c r="AM30" i="35"/>
  <c r="AN30" i="35"/>
  <c r="AI30" i="35"/>
  <c r="CA30" i="35"/>
  <c r="BE30" i="35"/>
  <c r="CF30" i="35"/>
  <c r="BD30" i="35"/>
  <c r="BF30" i="35"/>
  <c r="CH30" i="35"/>
  <c r="BP30" i="35"/>
  <c r="BC30" i="35"/>
  <c r="AH30" i="35"/>
  <c r="BQ30" i="35"/>
  <c r="BV30" i="35"/>
  <c r="AO30" i="35"/>
  <c r="BU30" i="35"/>
  <c r="AB30" i="35"/>
  <c r="BG30" i="35"/>
  <c r="BR30" i="35"/>
  <c r="BY30" i="35"/>
  <c r="AU30" i="35"/>
  <c r="BG50" i="35"/>
  <c r="CM50" i="35"/>
  <c r="BI50" i="35"/>
  <c r="CO50" i="35"/>
  <c r="CJ50" i="35"/>
  <c r="BD50" i="35"/>
  <c r="CH50" i="35"/>
  <c r="BB50" i="35"/>
  <c r="CY50" i="35"/>
  <c r="DA50" i="35"/>
  <c r="DB50" i="35"/>
  <c r="BK50" i="35"/>
  <c r="BM50" i="35"/>
  <c r="CF50" i="35"/>
  <c r="CD50" i="35"/>
  <c r="BW50" i="35"/>
  <c r="DC50" i="35"/>
  <c r="BY50" i="35"/>
  <c r="CZ50" i="35"/>
  <c r="BT50" i="35"/>
  <c r="CX50" i="35"/>
  <c r="BR50" i="35"/>
  <c r="BS50" i="35"/>
  <c r="BU50" i="35"/>
  <c r="BX50" i="35"/>
  <c r="BV50" i="35"/>
  <c r="CQ50" i="35"/>
  <c r="CS50" i="35"/>
  <c r="AZ50" i="35"/>
  <c r="AX50" i="35"/>
  <c r="AY50" i="35"/>
  <c r="CE50" i="35"/>
  <c r="BA50" i="35"/>
  <c r="CG50" i="35"/>
  <c r="CR50" i="35"/>
  <c r="BL50" i="35"/>
  <c r="CP50" i="35"/>
  <c r="BJ50" i="35"/>
  <c r="CI50" i="35"/>
  <c r="CK50" i="35"/>
  <c r="BH50" i="35"/>
  <c r="BF50" i="35"/>
  <c r="AW50" i="35"/>
  <c r="CV50" i="35"/>
  <c r="CT50" i="35"/>
  <c r="BO50" i="35"/>
  <c r="CU50" i="35"/>
  <c r="BQ50" i="35"/>
  <c r="CW50" i="35"/>
  <c r="CB50" i="35"/>
  <c r="AV50" i="35"/>
  <c r="BZ50" i="35"/>
  <c r="BC50" i="35"/>
  <c r="BE50" i="35"/>
  <c r="CN50" i="35"/>
  <c r="CL50" i="35"/>
  <c r="CA50" i="35"/>
  <c r="CC50" i="35"/>
  <c r="BP50" i="35"/>
  <c r="BN50" i="35"/>
  <c r="DC74" i="35"/>
  <c r="DG74" i="35"/>
  <c r="DI74" i="35"/>
  <c r="CZ74" i="35"/>
  <c r="BZ74" i="35"/>
  <c r="CT74" i="35"/>
  <c r="BT74" i="35"/>
  <c r="EA74" i="35"/>
  <c r="DE74" i="35"/>
  <c r="CE74" i="35"/>
  <c r="CK74" i="35"/>
  <c r="DT74" i="35"/>
  <c r="BY74" i="35"/>
  <c r="CN74" i="35"/>
  <c r="CF74" i="35"/>
  <c r="BW74" i="35"/>
  <c r="DO74" i="35"/>
  <c r="DY74" i="35"/>
  <c r="DH74" i="35"/>
  <c r="CH74" i="35"/>
  <c r="DB74" i="35"/>
  <c r="CB74" i="35"/>
  <c r="DS74" i="35"/>
  <c r="DU74" i="35"/>
  <c r="DA74" i="35"/>
  <c r="CV74" i="35"/>
  <c r="BV74" i="35"/>
  <c r="CX74" i="35"/>
  <c r="CO74" i="35"/>
  <c r="CQ74" i="35"/>
  <c r="DZ74" i="35"/>
  <c r="CW74" i="35"/>
  <c r="CU74" i="35"/>
  <c r="CC74" i="35"/>
  <c r="DP74" i="35"/>
  <c r="CP74" i="35"/>
  <c r="DJ74" i="35"/>
  <c r="CJ74" i="35"/>
  <c r="CI74" i="35"/>
  <c r="CA74" i="35"/>
  <c r="DQ74" i="35"/>
  <c r="DD74" i="35"/>
  <c r="CD74" i="35"/>
  <c r="DN74" i="35"/>
  <c r="DF74" i="35"/>
  <c r="CY74" i="35"/>
  <c r="DM74" i="35"/>
  <c r="CS74" i="35"/>
  <c r="CR74" i="35"/>
  <c r="DX74" i="35"/>
  <c r="CG74" i="35"/>
  <c r="DR74" i="35"/>
  <c r="DW74" i="35"/>
  <c r="CM74" i="35"/>
  <c r="DK74" i="35"/>
  <c r="BU74" i="35"/>
  <c r="DL74" i="35"/>
  <c r="CL74" i="35"/>
  <c r="BX74" i="35"/>
  <c r="DV74" i="35"/>
  <c r="CR45" i="35"/>
  <c r="CJ45" i="35"/>
  <c r="BR45" i="35"/>
  <c r="CX45" i="35"/>
  <c r="AZ45" i="35"/>
  <c r="BN45" i="35"/>
  <c r="CT45" i="35"/>
  <c r="AR45" i="35"/>
  <c r="CI45" i="35"/>
  <c r="BS45" i="35"/>
  <c r="BC45" i="35"/>
  <c r="CS45" i="35"/>
  <c r="CC45" i="35"/>
  <c r="BM45" i="35"/>
  <c r="AW45" i="35"/>
  <c r="AT45" i="35"/>
  <c r="CV45" i="35"/>
  <c r="BV45" i="35"/>
  <c r="CU45" i="35"/>
  <c r="BO45" i="35"/>
  <c r="CO45" i="35"/>
  <c r="BI45" i="35"/>
  <c r="BT45" i="35"/>
  <c r="AV45" i="35"/>
  <c r="BB45" i="35"/>
  <c r="CH45" i="35"/>
  <c r="CF45" i="35"/>
  <c r="AX45" i="35"/>
  <c r="CD45" i="35"/>
  <c r="BX45" i="35"/>
  <c r="CQ45" i="35"/>
  <c r="CA45" i="35"/>
  <c r="BK45" i="35"/>
  <c r="AU45" i="35"/>
  <c r="CK45" i="35"/>
  <c r="BU45" i="35"/>
  <c r="BE45" i="35"/>
  <c r="BL45" i="35"/>
  <c r="CB45" i="35"/>
  <c r="BJ45" i="35"/>
  <c r="CP45" i="35"/>
  <c r="BP45" i="35"/>
  <c r="BF45" i="35"/>
  <c r="CL45" i="35"/>
  <c r="BH45" i="35"/>
  <c r="CM45" i="35"/>
  <c r="BW45" i="35"/>
  <c r="BG45" i="35"/>
  <c r="CW45" i="35"/>
  <c r="CG45" i="35"/>
  <c r="BQ45" i="35"/>
  <c r="BA45" i="35"/>
  <c r="BD45" i="35"/>
  <c r="BZ45" i="35"/>
  <c r="AQ45" i="35"/>
  <c r="CN45" i="35"/>
  <c r="CE45" i="35"/>
  <c r="AY45" i="35"/>
  <c r="BY45" i="35"/>
  <c r="AS45" i="35"/>
  <c r="DD63" i="35"/>
  <c r="BZ63" i="35"/>
  <c r="DF63" i="35"/>
  <c r="CJ63" i="35"/>
  <c r="CF63" i="35"/>
  <c r="CL63" i="35"/>
  <c r="DH63" i="35"/>
  <c r="BI63" i="35"/>
  <c r="BY63" i="35"/>
  <c r="CO63" i="35"/>
  <c r="DE63" i="35"/>
  <c r="BO63" i="35"/>
  <c r="CE63" i="35"/>
  <c r="CU63" i="35"/>
  <c r="DK63" i="35"/>
  <c r="BX63" i="35"/>
  <c r="BJ63" i="35"/>
  <c r="CP63" i="35"/>
  <c r="DP63" i="35"/>
  <c r="BP63" i="35"/>
  <c r="BV63" i="35"/>
  <c r="DB63" i="35"/>
  <c r="CB63" i="35"/>
  <c r="BQ63" i="35"/>
  <c r="CG63" i="35"/>
  <c r="CW63" i="35"/>
  <c r="DM63" i="35"/>
  <c r="BW63" i="35"/>
  <c r="CM63" i="35"/>
  <c r="DC63" i="35"/>
  <c r="CH63" i="35"/>
  <c r="BT63" i="35"/>
  <c r="CT63" i="35"/>
  <c r="BM63" i="35"/>
  <c r="CS63" i="35"/>
  <c r="BS63" i="35"/>
  <c r="CY63" i="35"/>
  <c r="CN63" i="35"/>
  <c r="CX63" i="35"/>
  <c r="DL63" i="35"/>
  <c r="DJ63" i="35"/>
  <c r="BU63" i="35"/>
  <c r="DA63" i="35"/>
  <c r="CA63" i="35"/>
  <c r="DG63" i="35"/>
  <c r="CV63" i="35"/>
  <c r="BN63" i="35"/>
  <c r="CC63" i="35"/>
  <c r="CI63" i="35"/>
  <c r="DN63" i="35"/>
  <c r="CR63" i="35"/>
  <c r="DI63" i="35"/>
  <c r="DO63" i="35"/>
  <c r="CZ63" i="35"/>
  <c r="BL63" i="35"/>
  <c r="BK63" i="35"/>
  <c r="BR63" i="35"/>
  <c r="CD63" i="35"/>
  <c r="CK63" i="35"/>
  <c r="CQ63" i="35"/>
  <c r="BN65" i="35"/>
  <c r="CG65" i="35"/>
  <c r="DG65" i="35"/>
  <c r="CF65" i="35"/>
  <c r="DL65" i="35"/>
  <c r="BT65" i="35"/>
  <c r="DF65" i="35"/>
  <c r="BM65" i="35"/>
  <c r="DI65" i="35"/>
  <c r="CR65" i="35"/>
  <c r="CL65" i="35"/>
  <c r="BZ65" i="35"/>
  <c r="CI65" i="35"/>
  <c r="CZ65" i="35"/>
  <c r="CT65" i="35"/>
  <c r="DC65" i="35"/>
  <c r="BV65" i="35"/>
  <c r="BR65" i="35"/>
  <c r="CV65" i="35"/>
  <c r="BW65" i="35"/>
  <c r="CP65" i="35"/>
  <c r="CC65" i="35"/>
  <c r="CU65" i="35"/>
  <c r="CO65" i="35"/>
  <c r="CA65" i="35"/>
  <c r="DR65" i="35"/>
  <c r="DK65" i="35"/>
  <c r="BK65" i="35"/>
  <c r="BS65" i="35"/>
  <c r="BY65" i="35"/>
  <c r="DQ65" i="35"/>
  <c r="DM65" i="35"/>
  <c r="CQ65" i="35"/>
  <c r="BP65" i="35"/>
  <c r="DD65" i="35"/>
  <c r="BO65" i="35"/>
  <c r="CX65" i="35"/>
  <c r="BU65" i="35"/>
  <c r="CW65" i="35"/>
  <c r="BX65" i="35"/>
  <c r="BL65" i="35"/>
  <c r="BQ65" i="35"/>
  <c r="DA65" i="35"/>
  <c r="CJ65" i="35"/>
  <c r="CB65" i="35"/>
  <c r="CM65" i="35"/>
  <c r="CK65" i="35"/>
  <c r="DE65" i="35"/>
  <c r="CN65" i="35"/>
  <c r="CE65" i="35"/>
  <c r="CH65" i="35"/>
  <c r="DN65" i="35"/>
  <c r="CS65" i="35"/>
  <c r="CY65" i="35"/>
  <c r="DH65" i="35"/>
  <c r="DB65" i="35"/>
  <c r="CD65" i="35"/>
  <c r="DO65" i="35"/>
  <c r="DP65" i="35"/>
  <c r="DJ65" i="35"/>
  <c r="DI56" i="35"/>
  <c r="BN56" i="35"/>
  <c r="CT56" i="35"/>
  <c r="BS56" i="35"/>
  <c r="BR56" i="35"/>
  <c r="CX56" i="35"/>
  <c r="DH56" i="35"/>
  <c r="CB56" i="35"/>
  <c r="BE56" i="35"/>
  <c r="CY56" i="35"/>
  <c r="BU56" i="35"/>
  <c r="CF56" i="35"/>
  <c r="CU56" i="35"/>
  <c r="CQ56" i="35"/>
  <c r="CG56" i="35"/>
  <c r="CM56" i="35"/>
  <c r="CD56" i="35"/>
  <c r="BY56" i="35"/>
  <c r="BB56" i="35"/>
  <c r="CH56" i="35"/>
  <c r="BQ56" i="35"/>
  <c r="CR56" i="35"/>
  <c r="BL56" i="35"/>
  <c r="BW56" i="35"/>
  <c r="BK56" i="35"/>
  <c r="CV56" i="35"/>
  <c r="BP56" i="35"/>
  <c r="CS56" i="35"/>
  <c r="CO56" i="35"/>
  <c r="DE56" i="35"/>
  <c r="DB56" i="35"/>
  <c r="BZ56" i="35"/>
  <c r="CZ56" i="35"/>
  <c r="CE56" i="35"/>
  <c r="DD56" i="35"/>
  <c r="BC56" i="35"/>
  <c r="BO56" i="35"/>
  <c r="BF56" i="35"/>
  <c r="DC56" i="35"/>
  <c r="BM56" i="35"/>
  <c r="CW56" i="35"/>
  <c r="BX56" i="35"/>
  <c r="DA56" i="35"/>
  <c r="BV56" i="35"/>
  <c r="CJ56" i="35"/>
  <c r="BH56" i="35"/>
  <c r="CL56" i="35"/>
  <c r="CP56" i="35"/>
  <c r="BT56" i="35"/>
  <c r="CK56" i="35"/>
  <c r="DG56" i="35"/>
  <c r="CC56" i="35"/>
  <c r="BI56" i="35"/>
  <c r="DF56" i="35"/>
  <c r="BD56" i="35"/>
  <c r="CN56" i="35"/>
  <c r="CA56" i="35"/>
  <c r="BJ56" i="35"/>
  <c r="CI56" i="35"/>
  <c r="BG56" i="35"/>
  <c r="CB43" i="35"/>
  <c r="CJ43" i="35"/>
  <c r="BJ43" i="35"/>
  <c r="CP43" i="35"/>
  <c r="AR43" i="35"/>
  <c r="BN43" i="35"/>
  <c r="CT43" i="35"/>
  <c r="AZ43" i="35"/>
  <c r="CI43" i="35"/>
  <c r="BS43" i="35"/>
  <c r="BC43" i="35"/>
  <c r="CS43" i="35"/>
  <c r="CC43" i="35"/>
  <c r="BM43" i="35"/>
  <c r="AW43" i="35"/>
  <c r="BT43" i="35"/>
  <c r="BL43" i="35"/>
  <c r="AT43" i="35"/>
  <c r="BZ43" i="35"/>
  <c r="BX43" i="35"/>
  <c r="AX43" i="35"/>
  <c r="CD43" i="35"/>
  <c r="CF43" i="35"/>
  <c r="CQ43" i="35"/>
  <c r="CA43" i="35"/>
  <c r="BK43" i="35"/>
  <c r="AU43" i="35"/>
  <c r="CK43" i="35"/>
  <c r="BU43" i="35"/>
  <c r="BE43" i="35"/>
  <c r="AO43" i="35"/>
  <c r="CN43" i="35"/>
  <c r="BV43" i="35"/>
  <c r="CU43" i="35"/>
  <c r="BO43" i="35"/>
  <c r="CO43" i="35"/>
  <c r="BI43" i="35"/>
  <c r="BB43" i="35"/>
  <c r="AP43" i="35"/>
  <c r="BP43" i="35"/>
  <c r="BG43" i="35"/>
  <c r="BY43" i="35"/>
  <c r="BR43" i="35"/>
  <c r="CM43" i="35"/>
  <c r="BQ43" i="35"/>
  <c r="BD43" i="35"/>
  <c r="CH43" i="35"/>
  <c r="CL43" i="35"/>
  <c r="CE43" i="35"/>
  <c r="AQ43" i="35"/>
  <c r="BA43" i="35"/>
  <c r="CR43" i="35"/>
  <c r="BH43" i="35"/>
  <c r="CV43" i="35"/>
  <c r="BW43" i="35"/>
  <c r="CG43" i="35"/>
  <c r="AS43" i="35"/>
  <c r="AV43" i="35"/>
  <c r="BF43" i="35"/>
  <c r="AY43" i="35"/>
  <c r="BP28" i="35"/>
  <c r="BX28" i="35"/>
  <c r="BD28" i="35"/>
  <c r="BZ28" i="35"/>
  <c r="AX28" i="35"/>
  <c r="BU28" i="35"/>
  <c r="AO28" i="35"/>
  <c r="BO28" i="35"/>
  <c r="AI28" i="35"/>
  <c r="AR28" i="35"/>
  <c r="BT28" i="35"/>
  <c r="AF28" i="35"/>
  <c r="BF28" i="35"/>
  <c r="BQ28" i="35"/>
  <c r="AK28" i="35"/>
  <c r="BK28" i="35"/>
  <c r="AE28" i="35"/>
  <c r="AB28" i="35"/>
  <c r="AZ28" i="35"/>
  <c r="AA28" i="35"/>
  <c r="AD28" i="35"/>
  <c r="BJ28" i="35"/>
  <c r="AV28" i="35"/>
  <c r="AH28" i="35"/>
  <c r="BN28" i="35"/>
  <c r="CC28" i="35"/>
  <c r="BM28" i="35"/>
  <c r="AW28" i="35"/>
  <c r="AG28" i="35"/>
  <c r="BW28" i="35"/>
  <c r="BG28" i="35"/>
  <c r="AQ28" i="35"/>
  <c r="AJ28" i="35"/>
  <c r="CF28" i="35"/>
  <c r="AN28" i="35"/>
  <c r="AL28" i="35"/>
  <c r="BR28" i="35"/>
  <c r="BL28" i="35"/>
  <c r="AP28" i="35"/>
  <c r="BV28" i="35"/>
  <c r="BY28" i="35"/>
  <c r="BI28" i="35"/>
  <c r="AS28" i="35"/>
  <c r="AC28" i="35"/>
  <c r="BS28" i="35"/>
  <c r="BC28" i="35"/>
  <c r="AM28" i="35"/>
  <c r="AT28" i="35"/>
  <c r="CB28" i="35"/>
  <c r="CD28" i="35"/>
  <c r="BE28" i="35"/>
  <c r="CE28" i="35"/>
  <c r="AY28" i="35"/>
  <c r="BH28" i="35"/>
  <c r="BB28" i="35"/>
  <c r="Z28" i="35"/>
  <c r="CG28" i="35"/>
  <c r="BA28" i="35"/>
  <c r="CA28" i="35"/>
  <c r="AU28" i="35"/>
  <c r="AJ32" i="35"/>
  <c r="CH32" i="35"/>
  <c r="BQ32" i="35"/>
  <c r="BH32" i="35"/>
  <c r="AL32" i="35"/>
  <c r="CA32" i="35"/>
  <c r="CJ32" i="35"/>
  <c r="AM32" i="35"/>
  <c r="BZ32" i="35"/>
  <c r="AX32" i="35"/>
  <c r="CG32" i="35"/>
  <c r="CD32" i="35"/>
  <c r="BK32" i="35"/>
  <c r="BD32" i="35"/>
  <c r="BC32" i="35"/>
  <c r="AS32" i="35"/>
  <c r="BJ32" i="35"/>
  <c r="BI32" i="35"/>
  <c r="AF32" i="35"/>
  <c r="AR32" i="35"/>
  <c r="BS32" i="35"/>
  <c r="BT32" i="35"/>
  <c r="AU32" i="35"/>
  <c r="AK32" i="35"/>
  <c r="AH32" i="35"/>
  <c r="BY32" i="35"/>
  <c r="BX32" i="35"/>
  <c r="BB32" i="35"/>
  <c r="CI32" i="35"/>
  <c r="BF32" i="35"/>
  <c r="BA32" i="35"/>
  <c r="AO32" i="35"/>
  <c r="AY32" i="35"/>
  <c r="BL32" i="35"/>
  <c r="BO32" i="35"/>
  <c r="BN32" i="35"/>
  <c r="CK32" i="35"/>
  <c r="BE32" i="35"/>
  <c r="AI32" i="35"/>
  <c r="BV32" i="35"/>
  <c r="CE32" i="35"/>
  <c r="AT32" i="35"/>
  <c r="BP32" i="35"/>
  <c r="BU32" i="35"/>
  <c r="BR32" i="35"/>
  <c r="AE32" i="35"/>
  <c r="BG32" i="35"/>
  <c r="CC32" i="35"/>
  <c r="AG32" i="35"/>
  <c r="CB32" i="35"/>
  <c r="AD32" i="35"/>
  <c r="BM32" i="35"/>
  <c r="AN32" i="35"/>
  <c r="AP32" i="35"/>
  <c r="AZ32" i="35"/>
  <c r="AW32" i="35"/>
  <c r="CF32" i="35"/>
  <c r="AQ32" i="35"/>
  <c r="AV32" i="35"/>
  <c r="BW32" i="35"/>
  <c r="BC42" i="35"/>
  <c r="BS42" i="35"/>
  <c r="CI42" i="35"/>
  <c r="AO42" i="35"/>
  <c r="BE42" i="35"/>
  <c r="BU42" i="35"/>
  <c r="CK42" i="35"/>
  <c r="CP42" i="35"/>
  <c r="BZ42" i="35"/>
  <c r="BJ42" i="35"/>
  <c r="AT42" i="35"/>
  <c r="CJ42" i="35"/>
  <c r="BT42" i="35"/>
  <c r="BD42" i="35"/>
  <c r="AN42" i="35"/>
  <c r="AU42" i="35"/>
  <c r="BK42" i="35"/>
  <c r="CA42" i="35"/>
  <c r="CQ42" i="35"/>
  <c r="AW42" i="35"/>
  <c r="BM42" i="35"/>
  <c r="CC42" i="35"/>
  <c r="CS42" i="35"/>
  <c r="CH42" i="35"/>
  <c r="BR42" i="35"/>
  <c r="BB42" i="35"/>
  <c r="CR42" i="35"/>
  <c r="CB42" i="35"/>
  <c r="BL42" i="35"/>
  <c r="AV42" i="35"/>
  <c r="BG42" i="35"/>
  <c r="CM42" i="35"/>
  <c r="BI42" i="35"/>
  <c r="CO42" i="35"/>
  <c r="BV42" i="35"/>
  <c r="AP42" i="35"/>
  <c r="BP42" i="35"/>
  <c r="BO42" i="35"/>
  <c r="CU42" i="35"/>
  <c r="BQ42" i="35"/>
  <c r="CT42" i="35"/>
  <c r="BN42" i="35"/>
  <c r="CN42" i="35"/>
  <c r="BH42" i="35"/>
  <c r="AQ42" i="35"/>
  <c r="AS42" i="35"/>
  <c r="CL42" i="35"/>
  <c r="CF42" i="35"/>
  <c r="BW42" i="35"/>
  <c r="BY42" i="35"/>
  <c r="BF42" i="35"/>
  <c r="AZ42" i="35"/>
  <c r="CE42" i="35"/>
  <c r="CG42" i="35"/>
  <c r="AX42" i="35"/>
  <c r="AR42" i="35"/>
  <c r="AY42" i="35"/>
  <c r="BA42" i="35"/>
  <c r="CD42" i="35"/>
  <c r="BX42" i="35"/>
  <c r="EA81" i="35"/>
  <c r="EF81" i="35"/>
  <c r="DU81" i="35"/>
  <c r="CU81" i="35"/>
  <c r="CS81" i="35"/>
  <c r="CX81" i="35"/>
  <c r="DT81" i="35"/>
  <c r="CN81" i="35"/>
  <c r="CA81" i="35"/>
  <c r="DC81" i="35"/>
  <c r="CT81" i="35"/>
  <c r="CJ81" i="35"/>
  <c r="DW81" i="35"/>
  <c r="DA81" i="35"/>
  <c r="DX81" i="35"/>
  <c r="EE81" i="35"/>
  <c r="CI81" i="35"/>
  <c r="DE81" i="35"/>
  <c r="DK81" i="35"/>
  <c r="DV81" i="35"/>
  <c r="CP81" i="35"/>
  <c r="DL81" i="35"/>
  <c r="CF81" i="35"/>
  <c r="DG81" i="35"/>
  <c r="DQ81" i="35"/>
  <c r="CB81" i="35"/>
  <c r="EG81" i="35"/>
  <c r="CW81" i="35"/>
  <c r="DR81" i="35"/>
  <c r="DH81" i="35"/>
  <c r="DZ81" i="35"/>
  <c r="CY81" i="35"/>
  <c r="CO81" i="35"/>
  <c r="DY81" i="35"/>
  <c r="DN81" i="35"/>
  <c r="CH81" i="35"/>
  <c r="DD81" i="35"/>
  <c r="EC81" i="35"/>
  <c r="DM81" i="35"/>
  <c r="CK81" i="35"/>
  <c r="DP81" i="35"/>
  <c r="EB81" i="35"/>
  <c r="CM81" i="35"/>
  <c r="DB81" i="35"/>
  <c r="CR81" i="35"/>
  <c r="EH81" i="35"/>
  <c r="DO81" i="35"/>
  <c r="CD81" i="35"/>
  <c r="DI81" i="35"/>
  <c r="DF81" i="35"/>
  <c r="CE81" i="35"/>
  <c r="CV81" i="35"/>
  <c r="ED81" i="35"/>
  <c r="CG81" i="35"/>
  <c r="DJ81" i="35"/>
  <c r="CZ81" i="35"/>
  <c r="CQ81" i="35"/>
  <c r="DS81" i="35"/>
  <c r="CL81" i="35"/>
  <c r="CC81" i="35"/>
  <c r="CD38" i="35"/>
  <c r="AZ38" i="35"/>
  <c r="BD38" i="35"/>
  <c r="CE38" i="35"/>
  <c r="AY38" i="35"/>
  <c r="BY38" i="35"/>
  <c r="AS38" i="35"/>
  <c r="AX38" i="35"/>
  <c r="CP38" i="35"/>
  <c r="CN38" i="35"/>
  <c r="CQ38" i="35"/>
  <c r="CA38" i="35"/>
  <c r="AU38" i="35"/>
  <c r="BU38" i="35"/>
  <c r="AO38" i="35"/>
  <c r="BN38" i="35"/>
  <c r="BF38" i="35"/>
  <c r="AT38" i="35"/>
  <c r="AJ38" i="35"/>
  <c r="BP38" i="35"/>
  <c r="AL38" i="35"/>
  <c r="AN38" i="35"/>
  <c r="BT38" i="35"/>
  <c r="CM38" i="35"/>
  <c r="BW38" i="35"/>
  <c r="BG38" i="35"/>
  <c r="AQ38" i="35"/>
  <c r="CG38" i="35"/>
  <c r="BQ38" i="35"/>
  <c r="BA38" i="35"/>
  <c r="AP38" i="35"/>
  <c r="CL38" i="35"/>
  <c r="BJ38" i="35"/>
  <c r="AR38" i="35"/>
  <c r="BX38" i="35"/>
  <c r="BB38" i="35"/>
  <c r="AV38" i="35"/>
  <c r="CB38" i="35"/>
  <c r="CI38" i="35"/>
  <c r="BS38" i="35"/>
  <c r="BC38" i="35"/>
  <c r="AM38" i="35"/>
  <c r="CC38" i="35"/>
  <c r="BM38" i="35"/>
  <c r="AW38" i="35"/>
  <c r="BV38" i="35"/>
  <c r="BZ38" i="35"/>
  <c r="CF38" i="35"/>
  <c r="BR38" i="35"/>
  <c r="CJ38" i="35"/>
  <c r="BO38" i="35"/>
  <c r="CO38" i="35"/>
  <c r="BI38" i="35"/>
  <c r="AK38" i="35"/>
  <c r="BH38" i="35"/>
  <c r="CH38" i="35"/>
  <c r="BL38" i="35"/>
  <c r="BK38" i="35"/>
  <c r="CK38" i="35"/>
  <c r="BE38" i="35"/>
  <c r="H35" i="35"/>
  <c r="AG3" i="35"/>
  <c r="Q21" i="34"/>
  <c r="O19" i="34"/>
  <c r="CH59" i="35"/>
  <c r="BZ59" i="35"/>
  <c r="CB59" i="35"/>
  <c r="DH59" i="35"/>
  <c r="BN59" i="35"/>
  <c r="BS59" i="35"/>
  <c r="CI59" i="35"/>
  <c r="CY59" i="35"/>
  <c r="BH59" i="35"/>
  <c r="CN59" i="35"/>
  <c r="DB59" i="35"/>
  <c r="BI59" i="35"/>
  <c r="BY59" i="35"/>
  <c r="CO59" i="35"/>
  <c r="DE59" i="35"/>
  <c r="BJ59" i="35"/>
  <c r="BR59" i="35"/>
  <c r="BL59" i="35"/>
  <c r="CR59" i="35"/>
  <c r="CT59" i="35"/>
  <c r="BK59" i="35"/>
  <c r="CA59" i="35"/>
  <c r="CQ59" i="35"/>
  <c r="DG59" i="35"/>
  <c r="BX59" i="35"/>
  <c r="DD59" i="35"/>
  <c r="BV59" i="35"/>
  <c r="BQ59" i="35"/>
  <c r="CG59" i="35"/>
  <c r="CW59" i="35"/>
  <c r="DF59" i="35"/>
  <c r="CJ59" i="35"/>
  <c r="BG59" i="35"/>
  <c r="CM59" i="35"/>
  <c r="BP59" i="35"/>
  <c r="CL59" i="35"/>
  <c r="CC59" i="35"/>
  <c r="DI59" i="35"/>
  <c r="CX59" i="35"/>
  <c r="DJ59" i="35"/>
  <c r="CE59" i="35"/>
  <c r="CF59" i="35"/>
  <c r="BM59" i="35"/>
  <c r="DA59" i="35"/>
  <c r="BF59" i="35"/>
  <c r="CU59" i="35"/>
  <c r="BU59" i="35"/>
  <c r="BT59" i="35"/>
  <c r="BO59" i="35"/>
  <c r="DC59" i="35"/>
  <c r="DL59" i="35"/>
  <c r="CK59" i="35"/>
  <c r="CP59" i="35"/>
  <c r="CZ59" i="35"/>
  <c r="BW59" i="35"/>
  <c r="DK59" i="35"/>
  <c r="BE59" i="35"/>
  <c r="CS59" i="35"/>
  <c r="CD59" i="35"/>
  <c r="CV59" i="35"/>
  <c r="CH34" i="35"/>
  <c r="AH34" i="35"/>
  <c r="AJ34" i="35"/>
  <c r="BP34" i="35"/>
  <c r="AP34" i="35"/>
  <c r="AF34" i="35"/>
  <c r="BL34" i="35"/>
  <c r="CM34" i="35"/>
  <c r="BW34" i="35"/>
  <c r="BG34" i="35"/>
  <c r="AQ34" i="35"/>
  <c r="CG34" i="35"/>
  <c r="BQ34" i="35"/>
  <c r="BA34" i="35"/>
  <c r="AK34" i="35"/>
  <c r="BZ34" i="35"/>
  <c r="AL34" i="35"/>
  <c r="BN34" i="35"/>
  <c r="AZ34" i="35"/>
  <c r="CF34" i="35"/>
  <c r="BV34" i="35"/>
  <c r="AV34" i="35"/>
  <c r="CB34" i="35"/>
  <c r="CE34" i="35"/>
  <c r="BO34" i="35"/>
  <c r="AY34" i="35"/>
  <c r="AI34" i="35"/>
  <c r="BY34" i="35"/>
  <c r="BI34" i="35"/>
  <c r="AS34" i="35"/>
  <c r="AT34" i="35"/>
  <c r="AX34" i="35"/>
  <c r="BX34" i="35"/>
  <c r="AN34" i="35"/>
  <c r="CI34" i="35"/>
  <c r="BC34" i="35"/>
  <c r="CC34" i="35"/>
  <c r="AW34" i="35"/>
  <c r="BB34" i="35"/>
  <c r="CD34" i="35"/>
  <c r="AG34" i="35"/>
  <c r="BD34" i="35"/>
  <c r="CA34" i="35"/>
  <c r="BJ34" i="35"/>
  <c r="BF34" i="35"/>
  <c r="BS34" i="35"/>
  <c r="CK34" i="35"/>
  <c r="AO34" i="35"/>
  <c r="BK34" i="35"/>
  <c r="AR34" i="35"/>
  <c r="BT34" i="35"/>
  <c r="AU34" i="35"/>
  <c r="BM34" i="35"/>
  <c r="BH34" i="35"/>
  <c r="CJ34" i="35"/>
  <c r="AM34" i="35"/>
  <c r="BE34" i="35"/>
  <c r="BR34" i="35"/>
  <c r="CL34" i="35"/>
  <c r="BU34" i="35"/>
  <c r="AY48" i="35"/>
  <c r="AU48" i="35"/>
  <c r="CA48" i="35"/>
  <c r="BA48" i="35"/>
  <c r="CG48" i="35"/>
  <c r="CR48" i="35"/>
  <c r="BL48" i="35"/>
  <c r="CL48" i="35"/>
  <c r="BF48" i="35"/>
  <c r="BK48" i="35"/>
  <c r="CQ48" i="35"/>
  <c r="BQ48" i="35"/>
  <c r="CW48" i="35"/>
  <c r="CB48" i="35"/>
  <c r="AV48" i="35"/>
  <c r="BV48" i="35"/>
  <c r="BS48" i="35"/>
  <c r="CY48" i="35"/>
  <c r="BY48" i="35"/>
  <c r="CZ48" i="35"/>
  <c r="BT48" i="35"/>
  <c r="CT48" i="35"/>
  <c r="BN48" i="35"/>
  <c r="BC48" i="35"/>
  <c r="CI48" i="35"/>
  <c r="BI48" i="35"/>
  <c r="CO48" i="35"/>
  <c r="CJ48" i="35"/>
  <c r="BD48" i="35"/>
  <c r="CD48" i="35"/>
  <c r="AX48" i="35"/>
  <c r="BJ48" i="35"/>
  <c r="CP48" i="35"/>
  <c r="BP48" i="35"/>
  <c r="CV48" i="35"/>
  <c r="CC48" i="35"/>
  <c r="AW48" i="35"/>
  <c r="BW48" i="35"/>
  <c r="AT48" i="35"/>
  <c r="BZ48" i="35"/>
  <c r="AZ48" i="35"/>
  <c r="CF48" i="35"/>
  <c r="CS48" i="35"/>
  <c r="BM48" i="35"/>
  <c r="CM48" i="35"/>
  <c r="BG48" i="35"/>
  <c r="BR48" i="35"/>
  <c r="BX48" i="35"/>
  <c r="BU48" i="35"/>
  <c r="BO48" i="35"/>
  <c r="CH48" i="35"/>
  <c r="CN48" i="35"/>
  <c r="BE48" i="35"/>
  <c r="DA48" i="35"/>
  <c r="CK48" i="35"/>
  <c r="CX48" i="35"/>
  <c r="CU48" i="35"/>
  <c r="BH48" i="35"/>
  <c r="CE48" i="35"/>
  <c r="BB48" i="35"/>
  <c r="AS44" i="35"/>
  <c r="BQ44" i="35"/>
  <c r="BU44" i="35"/>
  <c r="BN44" i="35"/>
  <c r="BJ44" i="35"/>
  <c r="CJ44" i="35"/>
  <c r="AY44" i="35"/>
  <c r="CV44" i="35"/>
  <c r="AQ44" i="35"/>
  <c r="CW44" i="35"/>
  <c r="CT44" i="35"/>
  <c r="CP44" i="35"/>
  <c r="BD44" i="35"/>
  <c r="CE44" i="35"/>
  <c r="BP44" i="35"/>
  <c r="BS44" i="35"/>
  <c r="BA44" i="35"/>
  <c r="BE44" i="35"/>
  <c r="CD44" i="35"/>
  <c r="BZ44" i="35"/>
  <c r="BT44" i="35"/>
  <c r="BO44" i="35"/>
  <c r="CF44" i="35"/>
  <c r="BC44" i="35"/>
  <c r="CG44" i="35"/>
  <c r="CK44" i="35"/>
  <c r="AX44" i="35"/>
  <c r="AT44" i="35"/>
  <c r="CU44" i="35"/>
  <c r="AZ44" i="35"/>
  <c r="CI44" i="35"/>
  <c r="CQ44" i="35"/>
  <c r="AR44" i="35"/>
  <c r="CR44" i="35"/>
  <c r="BB44" i="35"/>
  <c r="BF44" i="35"/>
  <c r="CC44" i="35"/>
  <c r="BY44" i="35"/>
  <c r="BK44" i="35"/>
  <c r="BX44" i="35"/>
  <c r="BW44" i="35"/>
  <c r="BL44" i="35"/>
  <c r="CH44" i="35"/>
  <c r="CL44" i="35"/>
  <c r="AW44" i="35"/>
  <c r="AU44" i="35"/>
  <c r="BG44" i="35"/>
  <c r="BR44" i="35"/>
  <c r="BM44" i="35"/>
  <c r="CA44" i="35"/>
  <c r="CM44" i="35"/>
  <c r="AP44" i="35"/>
  <c r="CO44" i="35"/>
  <c r="CB44" i="35"/>
  <c r="BI44" i="35"/>
  <c r="AV44" i="35"/>
  <c r="CN44" i="35"/>
  <c r="BV44" i="35"/>
  <c r="BH44" i="35"/>
  <c r="CS44" i="35"/>
  <c r="BG52" i="35"/>
  <c r="BW52" i="35"/>
  <c r="CM52" i="35"/>
  <c r="DC52" i="35"/>
  <c r="BM52" i="35"/>
  <c r="CC52" i="35"/>
  <c r="CS52" i="35"/>
  <c r="DD52" i="35"/>
  <c r="CN52" i="35"/>
  <c r="BX52" i="35"/>
  <c r="BH52" i="35"/>
  <c r="CX52" i="35"/>
  <c r="CH52" i="35"/>
  <c r="BR52" i="35"/>
  <c r="CA52" i="35"/>
  <c r="BA52" i="35"/>
  <c r="CG52" i="35"/>
  <c r="CZ52" i="35"/>
  <c r="BT52" i="35"/>
  <c r="CT52" i="35"/>
  <c r="BN52" i="35"/>
  <c r="AY52" i="35"/>
  <c r="BO52" i="35"/>
  <c r="CE52" i="35"/>
  <c r="CU52" i="35"/>
  <c r="BE52" i="35"/>
  <c r="BU52" i="35"/>
  <c r="CK52" i="35"/>
  <c r="DA52" i="35"/>
  <c r="CV52" i="35"/>
  <c r="CF52" i="35"/>
  <c r="BP52" i="35"/>
  <c r="AZ52" i="35"/>
  <c r="CP52" i="35"/>
  <c r="BZ52" i="35"/>
  <c r="BJ52" i="35"/>
  <c r="BC52" i="35"/>
  <c r="BS52" i="35"/>
  <c r="CI52" i="35"/>
  <c r="CY52" i="35"/>
  <c r="BI52" i="35"/>
  <c r="BY52" i="35"/>
  <c r="CO52" i="35"/>
  <c r="DE52" i="35"/>
  <c r="CR52" i="35"/>
  <c r="CB52" i="35"/>
  <c r="BL52" i="35"/>
  <c r="DB52" i="35"/>
  <c r="CL52" i="35"/>
  <c r="BV52" i="35"/>
  <c r="BF52" i="35"/>
  <c r="BB52" i="35"/>
  <c r="BK52" i="35"/>
  <c r="CQ52" i="35"/>
  <c r="BQ52" i="35"/>
  <c r="CW52" i="35"/>
  <c r="CJ52" i="35"/>
  <c r="BD52" i="35"/>
  <c r="CD52" i="35"/>
  <c r="AX52" i="35"/>
  <c r="CK58" i="35"/>
  <c r="BS58" i="35"/>
  <c r="CF58" i="35"/>
  <c r="DE58" i="35"/>
  <c r="DB58" i="35"/>
  <c r="BM58" i="35"/>
  <c r="BQ58" i="35"/>
  <c r="BG58" i="35"/>
  <c r="BV58" i="35"/>
  <c r="CY58" i="35"/>
  <c r="BF58" i="35"/>
  <c r="BP58" i="35"/>
  <c r="CL58" i="35"/>
  <c r="CV58" i="35"/>
  <c r="CM58" i="35"/>
  <c r="DI58" i="35"/>
  <c r="DJ58" i="35"/>
  <c r="BY58" i="35"/>
  <c r="CN58" i="35"/>
  <c r="CI58" i="35"/>
  <c r="DF58" i="35"/>
  <c r="BZ58" i="35"/>
  <c r="CO58" i="35"/>
  <c r="BO58" i="35"/>
  <c r="CJ58" i="35"/>
  <c r="BD58" i="35"/>
  <c r="CA58" i="35"/>
  <c r="CS58" i="35"/>
  <c r="CT58" i="35"/>
  <c r="DC58" i="35"/>
  <c r="BX58" i="35"/>
  <c r="BE58" i="35"/>
  <c r="CX58" i="35"/>
  <c r="BR58" i="35"/>
  <c r="DK58" i="35"/>
  <c r="DH58" i="35"/>
  <c r="CB58" i="35"/>
  <c r="CG58" i="35"/>
  <c r="BK58" i="35"/>
  <c r="CD58" i="35"/>
  <c r="BW58" i="35"/>
  <c r="BH58" i="35"/>
  <c r="DA58" i="35"/>
  <c r="CP58" i="35"/>
  <c r="BJ58" i="35"/>
  <c r="CU58" i="35"/>
  <c r="CZ58" i="35"/>
  <c r="BT58" i="35"/>
  <c r="DG58" i="35"/>
  <c r="BU58" i="35"/>
  <c r="BN58" i="35"/>
  <c r="DD58" i="35"/>
  <c r="CW58" i="35"/>
  <c r="CH58" i="35"/>
  <c r="BI58" i="35"/>
  <c r="CE58" i="35"/>
  <c r="CR58" i="35"/>
  <c r="BL58" i="35"/>
  <c r="CQ58" i="35"/>
  <c r="CC58" i="35"/>
  <c r="CD25" i="35"/>
  <c r="AK25" i="35"/>
  <c r="BA25" i="35"/>
  <c r="BQ25" i="35"/>
  <c r="BR25" i="35"/>
  <c r="BB25" i="35"/>
  <c r="AL25" i="35"/>
  <c r="BX25" i="35"/>
  <c r="AE25" i="35"/>
  <c r="AU25" i="35"/>
  <c r="BK25" i="35"/>
  <c r="CA25" i="35"/>
  <c r="BH25" i="35"/>
  <c r="AR25" i="35"/>
  <c r="AB25" i="35"/>
  <c r="BV25" i="35"/>
  <c r="AC25" i="35"/>
  <c r="AS25" i="35"/>
  <c r="BI25" i="35"/>
  <c r="BY25" i="35"/>
  <c r="BJ25" i="35"/>
  <c r="AT25" i="35"/>
  <c r="AD25" i="35"/>
  <c r="W25" i="35"/>
  <c r="AM25" i="35"/>
  <c r="BC25" i="35"/>
  <c r="BS25" i="35"/>
  <c r="BP25" i="35"/>
  <c r="AZ25" i="35"/>
  <c r="AJ25" i="35"/>
  <c r="AO25" i="35"/>
  <c r="BU25" i="35"/>
  <c r="AX25" i="35"/>
  <c r="CB25" i="35"/>
  <c r="AY25" i="35"/>
  <c r="BT25" i="35"/>
  <c r="AN25" i="35"/>
  <c r="AG25" i="35"/>
  <c r="CC25" i="35"/>
  <c r="AH25" i="35"/>
  <c r="AQ25" i="35"/>
  <c r="BL25" i="35"/>
  <c r="X25" i="35"/>
  <c r="BN25" i="35"/>
  <c r="BG25" i="35"/>
  <c r="BZ25" i="35"/>
  <c r="BE25" i="35"/>
  <c r="BF25" i="35"/>
  <c r="AA25" i="35"/>
  <c r="BO25" i="35"/>
  <c r="AV25" i="35"/>
  <c r="Y25" i="35"/>
  <c r="BM25" i="35"/>
  <c r="AP25" i="35"/>
  <c r="AI25" i="35"/>
  <c r="BW25" i="35"/>
  <c r="AF25" i="35"/>
  <c r="AW25" i="35"/>
  <c r="Z25" i="35"/>
  <c r="BD25" i="35"/>
  <c r="N85" i="35"/>
  <c r="V85" i="35"/>
  <c r="AD85" i="35"/>
  <c r="AL85" i="35"/>
  <c r="AT85" i="35"/>
  <c r="BB85" i="35"/>
  <c r="Q85" i="35"/>
  <c r="Y85" i="35"/>
  <c r="AG85" i="35"/>
  <c r="AO85" i="35"/>
  <c r="AW85" i="35"/>
  <c r="BE85" i="35"/>
  <c r="R85" i="35"/>
  <c r="Z85" i="35"/>
  <c r="AH85" i="35"/>
  <c r="AP85" i="35"/>
  <c r="AX85" i="35"/>
  <c r="BF85" i="35"/>
  <c r="M85" i="35"/>
  <c r="U85" i="35"/>
  <c r="AC85" i="35"/>
  <c r="AK85" i="35"/>
  <c r="AS85" i="35"/>
  <c r="BA85" i="35"/>
  <c r="T85" i="35"/>
  <c r="AB85" i="35"/>
  <c r="AJ85" i="35"/>
  <c r="AR85" i="35"/>
  <c r="AZ85" i="35"/>
  <c r="O85" i="35"/>
  <c r="W85" i="35"/>
  <c r="AE85" i="35"/>
  <c r="AM85" i="35"/>
  <c r="AU85" i="35"/>
  <c r="BC85" i="35"/>
  <c r="L85" i="35"/>
  <c r="P85" i="35"/>
  <c r="X85" i="35"/>
  <c r="AF85" i="35"/>
  <c r="AN85" i="35"/>
  <c r="AV85" i="35"/>
  <c r="BD85" i="35"/>
  <c r="S85" i="35"/>
  <c r="AA85" i="35"/>
  <c r="AI85" i="35"/>
  <c r="AQ85" i="35"/>
  <c r="AY85" i="35"/>
  <c r="K85" i="35"/>
  <c r="S21" i="35"/>
  <c r="AY21" i="35"/>
  <c r="BT21" i="35"/>
  <c r="AN21" i="35"/>
  <c r="AC21" i="35"/>
  <c r="BI21" i="35"/>
  <c r="BN21" i="35"/>
  <c r="AH21" i="35"/>
  <c r="AM21" i="35"/>
  <c r="BS21" i="35"/>
  <c r="AZ21" i="35"/>
  <c r="T21" i="35"/>
  <c r="AW21" i="35"/>
  <c r="BZ21" i="35"/>
  <c r="AT21" i="35"/>
  <c r="BG21" i="35"/>
  <c r="AF21" i="35"/>
  <c r="BQ21" i="35"/>
  <c r="Z21" i="35"/>
  <c r="BX21" i="35"/>
  <c r="Y21" i="35"/>
  <c r="BR21" i="35"/>
  <c r="AI21" i="35"/>
  <c r="BO21" i="35"/>
  <c r="BD21" i="35"/>
  <c r="X21" i="35"/>
  <c r="AS21" i="35"/>
  <c r="BY21" i="35"/>
  <c r="AX21" i="35"/>
  <c r="W21" i="35"/>
  <c r="BC21" i="35"/>
  <c r="BP21" i="35"/>
  <c r="AJ21" i="35"/>
  <c r="AG21" i="35"/>
  <c r="BM21" i="35"/>
  <c r="BJ21" i="35"/>
  <c r="AD21" i="35"/>
  <c r="AQ21" i="35"/>
  <c r="BW21" i="35"/>
  <c r="AV21" i="35"/>
  <c r="U21" i="35"/>
  <c r="BA21" i="35"/>
  <c r="BV21" i="35"/>
  <c r="AP21" i="35"/>
  <c r="AE21" i="35"/>
  <c r="BK21" i="35"/>
  <c r="BH21" i="35"/>
  <c r="AB21" i="35"/>
  <c r="AO21" i="35"/>
  <c r="BU21" i="35"/>
  <c r="BB21" i="35"/>
  <c r="V21" i="35"/>
  <c r="AA21" i="35"/>
  <c r="BL21" i="35"/>
  <c r="AK21" i="35"/>
  <c r="BF21" i="35"/>
  <c r="AU21" i="35"/>
  <c r="AR21" i="35"/>
  <c r="BE21" i="35"/>
  <c r="AL21" i="35"/>
  <c r="CA68" i="35"/>
  <c r="DG68" i="35"/>
  <c r="DB68" i="35"/>
  <c r="BV68" i="35"/>
  <c r="CK68" i="35"/>
  <c r="DQ68" i="35"/>
  <c r="CV68" i="35"/>
  <c r="BP68" i="35"/>
  <c r="CM68" i="35"/>
  <c r="DS68" i="35"/>
  <c r="CP68" i="35"/>
  <c r="BQ68" i="35"/>
  <c r="CW68" i="35"/>
  <c r="DP68" i="35"/>
  <c r="CJ68" i="35"/>
  <c r="CI68" i="35"/>
  <c r="DO68" i="35"/>
  <c r="CT68" i="35"/>
  <c r="BN68" i="35"/>
  <c r="CS68" i="35"/>
  <c r="DT68" i="35"/>
  <c r="CN68" i="35"/>
  <c r="BO68" i="35"/>
  <c r="CU68" i="35"/>
  <c r="DN68" i="35"/>
  <c r="CH68" i="35"/>
  <c r="BY68" i="35"/>
  <c r="DE68" i="35"/>
  <c r="DH68" i="35"/>
  <c r="CB68" i="35"/>
  <c r="CQ68" i="35"/>
  <c r="DR68" i="35"/>
  <c r="CL68" i="35"/>
  <c r="BU68" i="35"/>
  <c r="DA68" i="35"/>
  <c r="DL68" i="35"/>
  <c r="CF68" i="35"/>
  <c r="BW68" i="35"/>
  <c r="DC68" i="35"/>
  <c r="DF68" i="35"/>
  <c r="BZ68" i="35"/>
  <c r="CG68" i="35"/>
  <c r="DM68" i="35"/>
  <c r="CZ68" i="35"/>
  <c r="BT68" i="35"/>
  <c r="BS68" i="35"/>
  <c r="CY68" i="35"/>
  <c r="DJ68" i="35"/>
  <c r="CD68" i="35"/>
  <c r="CC68" i="35"/>
  <c r="DI68" i="35"/>
  <c r="DD68" i="35"/>
  <c r="BX68" i="35"/>
  <c r="CE68" i="35"/>
  <c r="DK68" i="35"/>
  <c r="CX68" i="35"/>
  <c r="BR68" i="35"/>
  <c r="CO68" i="35"/>
  <c r="DU68" i="35"/>
  <c r="CR68" i="35"/>
  <c r="BC41" i="35"/>
  <c r="BS41" i="35"/>
  <c r="BM41" i="35"/>
  <c r="CS41" i="35"/>
  <c r="AO41" i="35"/>
  <c r="BQ41" i="35"/>
  <c r="CM41" i="35"/>
  <c r="AT41" i="35"/>
  <c r="BJ41" i="35"/>
  <c r="BZ41" i="35"/>
  <c r="CP41" i="35"/>
  <c r="AR41" i="35"/>
  <c r="BH41" i="35"/>
  <c r="BX41" i="35"/>
  <c r="CN41" i="35"/>
  <c r="CI41" i="35"/>
  <c r="AU41" i="35"/>
  <c r="CK41" i="35"/>
  <c r="AM41" i="35"/>
  <c r="CG41" i="35"/>
  <c r="AP41" i="35"/>
  <c r="BN41" i="35"/>
  <c r="CH41" i="35"/>
  <c r="AN41" i="35"/>
  <c r="BL41" i="35"/>
  <c r="CF41" i="35"/>
  <c r="CQ41" i="35"/>
  <c r="CE41" i="35"/>
  <c r="CO41" i="35"/>
  <c r="BR41" i="35"/>
  <c r="AV41" i="35"/>
  <c r="CJ41" i="35"/>
  <c r="CA41" i="35"/>
  <c r="BU41" i="35"/>
  <c r="BO41" i="35"/>
  <c r="BI41" i="35"/>
  <c r="BW41" i="35"/>
  <c r="BB41" i="35"/>
  <c r="BV41" i="35"/>
  <c r="CT41" i="35"/>
  <c r="AZ41" i="35"/>
  <c r="BT41" i="35"/>
  <c r="CR41" i="35"/>
  <c r="AQ41" i="35"/>
  <c r="BK41" i="35"/>
  <c r="CC41" i="35"/>
  <c r="AY41" i="35"/>
  <c r="BY41" i="35"/>
  <c r="BG41" i="35"/>
  <c r="BF41" i="35"/>
  <c r="CD41" i="35"/>
  <c r="AS41" i="35"/>
  <c r="BD41" i="35"/>
  <c r="CB41" i="35"/>
  <c r="AW41" i="35"/>
  <c r="BE41" i="35"/>
  <c r="BA41" i="35"/>
  <c r="AX41" i="35"/>
  <c r="CL41" i="35"/>
  <c r="BP41" i="35"/>
  <c r="CI62" i="35"/>
  <c r="BQ62" i="35"/>
  <c r="BL62" i="35"/>
  <c r="CR62" i="35"/>
  <c r="CC62" i="35"/>
  <c r="BR62" i="35"/>
  <c r="CX62" i="35"/>
  <c r="BO62" i="35"/>
  <c r="CA62" i="35"/>
  <c r="DE62" i="35"/>
  <c r="CF62" i="35"/>
  <c r="DL62" i="35"/>
  <c r="BI62" i="35"/>
  <c r="CL62" i="35"/>
  <c r="BW62" i="35"/>
  <c r="DO62" i="35"/>
  <c r="CG62" i="35"/>
  <c r="BT62" i="35"/>
  <c r="CZ62" i="35"/>
  <c r="CS62" i="35"/>
  <c r="BZ62" i="35"/>
  <c r="DF62" i="35"/>
  <c r="BS62" i="35"/>
  <c r="DG62" i="35"/>
  <c r="BH62" i="35"/>
  <c r="CN62" i="35"/>
  <c r="BU62" i="35"/>
  <c r="BN62" i="35"/>
  <c r="CT62" i="35"/>
  <c r="DK62" i="35"/>
  <c r="BK62" i="35"/>
  <c r="CW62" i="35"/>
  <c r="CB62" i="35"/>
  <c r="DH62" i="35"/>
  <c r="DI62" i="35"/>
  <c r="CH62" i="35"/>
  <c r="DN62" i="35"/>
  <c r="CY62" i="35"/>
  <c r="BY62" i="35"/>
  <c r="BP62" i="35"/>
  <c r="CV62" i="35"/>
  <c r="CK62" i="35"/>
  <c r="BV62" i="35"/>
  <c r="DB62" i="35"/>
  <c r="CE62" i="35"/>
  <c r="DC62" i="35"/>
  <c r="CQ62" i="35"/>
  <c r="DM62" i="35"/>
  <c r="CJ62" i="35"/>
  <c r="BM62" i="35"/>
  <c r="BJ62" i="35"/>
  <c r="CP62" i="35"/>
  <c r="CU62" i="35"/>
  <c r="CM62" i="35"/>
  <c r="CO62" i="35"/>
  <c r="BX62" i="35"/>
  <c r="DD62" i="35"/>
  <c r="DA62" i="35"/>
  <c r="CD62" i="35"/>
  <c r="DJ62" i="35"/>
  <c r="W19" i="35"/>
  <c r="AQ19" i="35"/>
  <c r="AT19" i="35"/>
  <c r="AW19" i="35"/>
  <c r="AN19" i="35"/>
  <c r="BW19" i="35"/>
  <c r="Q19" i="35"/>
  <c r="BT19" i="35"/>
  <c r="AA19" i="35"/>
  <c r="BJ19" i="35"/>
  <c r="AG19" i="35"/>
  <c r="BD19" i="35"/>
  <c r="BG19" i="35"/>
  <c r="AD19" i="35"/>
  <c r="BM19" i="35"/>
  <c r="X19" i="35"/>
  <c r="AV19" i="35"/>
  <c r="AO19" i="35"/>
  <c r="BB19" i="35"/>
  <c r="AI19" i="35"/>
  <c r="T19" i="35"/>
  <c r="AZ19" i="35"/>
  <c r="BQ19" i="35"/>
  <c r="AK19" i="35"/>
  <c r="Z19" i="35"/>
  <c r="BF19" i="35"/>
  <c r="BK19" i="35"/>
  <c r="AE19" i="35"/>
  <c r="BU19" i="35"/>
  <c r="V19" i="35"/>
  <c r="BO19" i="35"/>
  <c r="AJ19" i="35"/>
  <c r="BP19" i="35"/>
  <c r="BA19" i="35"/>
  <c r="U19" i="35"/>
  <c r="AP19" i="35"/>
  <c r="BV19" i="35"/>
  <c r="AU19" i="35"/>
  <c r="Y19" i="35"/>
  <c r="S19" i="35"/>
  <c r="AB19" i="35"/>
  <c r="BI19" i="35"/>
  <c r="AH19" i="35"/>
  <c r="BC19" i="35"/>
  <c r="AF19" i="35"/>
  <c r="AL19" i="35"/>
  <c r="AR19" i="35"/>
  <c r="AS19" i="35"/>
  <c r="AX19" i="35"/>
  <c r="AM19" i="35"/>
  <c r="BR19" i="35"/>
  <c r="AC19" i="35"/>
  <c r="BL19" i="35"/>
  <c r="BH19" i="35"/>
  <c r="BN19" i="35"/>
  <c r="BE19" i="35"/>
  <c r="BX19" i="35"/>
  <c r="BS19" i="35"/>
  <c r="AY19" i="35"/>
  <c r="R19" i="35"/>
  <c r="CV49" i="35"/>
  <c r="BH49" i="35"/>
  <c r="BZ49" i="35"/>
  <c r="CR49" i="35"/>
  <c r="AU49" i="35"/>
  <c r="BV49" i="35"/>
  <c r="DB49" i="35"/>
  <c r="BD49" i="35"/>
  <c r="CM49" i="35"/>
  <c r="BW49" i="35"/>
  <c r="BG49" i="35"/>
  <c r="CW49" i="35"/>
  <c r="CG49" i="35"/>
  <c r="BQ49" i="35"/>
  <c r="BA49" i="35"/>
  <c r="CN49" i="35"/>
  <c r="BB49" i="35"/>
  <c r="CH49" i="35"/>
  <c r="CB49" i="35"/>
  <c r="AX49" i="35"/>
  <c r="CD49" i="35"/>
  <c r="CZ49" i="35"/>
  <c r="CY49" i="35"/>
  <c r="CI49" i="35"/>
  <c r="BS49" i="35"/>
  <c r="BC49" i="35"/>
  <c r="CS49" i="35"/>
  <c r="CC49" i="35"/>
  <c r="BM49" i="35"/>
  <c r="AW49" i="35"/>
  <c r="BX49" i="35"/>
  <c r="AZ49" i="35"/>
  <c r="BJ49" i="35"/>
  <c r="CP49" i="35"/>
  <c r="BL49" i="35"/>
  <c r="BF49" i="35"/>
  <c r="CL49" i="35"/>
  <c r="CJ49" i="35"/>
  <c r="CU49" i="35"/>
  <c r="CE49" i="35"/>
  <c r="BO49" i="35"/>
  <c r="AY49" i="35"/>
  <c r="CO49" i="35"/>
  <c r="BY49" i="35"/>
  <c r="BI49" i="35"/>
  <c r="BP49" i="35"/>
  <c r="CF49" i="35"/>
  <c r="BR49" i="35"/>
  <c r="CX49" i="35"/>
  <c r="AV49" i="35"/>
  <c r="BN49" i="35"/>
  <c r="CT49" i="35"/>
  <c r="BT49" i="35"/>
  <c r="CQ49" i="35"/>
  <c r="CA49" i="35"/>
  <c r="BK49" i="35"/>
  <c r="DA49" i="35"/>
  <c r="CK49" i="35"/>
  <c r="BU49" i="35"/>
  <c r="BE49" i="35"/>
  <c r="CN57" i="35"/>
  <c r="BP57" i="35"/>
  <c r="CH57" i="35"/>
  <c r="DH57" i="35"/>
  <c r="BE57" i="35"/>
  <c r="BU57" i="35"/>
  <c r="CK57" i="35"/>
  <c r="DA57" i="35"/>
  <c r="BN57" i="35"/>
  <c r="CT57" i="35"/>
  <c r="CJ57" i="35"/>
  <c r="BG57" i="35"/>
  <c r="BW57" i="35"/>
  <c r="CM57" i="35"/>
  <c r="DC57" i="35"/>
  <c r="CF57" i="35"/>
  <c r="BX57" i="35"/>
  <c r="BR57" i="35"/>
  <c r="CX57" i="35"/>
  <c r="CB57" i="35"/>
  <c r="BM57" i="35"/>
  <c r="CC57" i="35"/>
  <c r="CS57" i="35"/>
  <c r="DI57" i="35"/>
  <c r="CD57" i="35"/>
  <c r="DJ57" i="35"/>
  <c r="BD57" i="35"/>
  <c r="BO57" i="35"/>
  <c r="CE57" i="35"/>
  <c r="CU57" i="35"/>
  <c r="BJ57" i="35"/>
  <c r="CR57" i="35"/>
  <c r="BY57" i="35"/>
  <c r="DE57" i="35"/>
  <c r="DB57" i="35"/>
  <c r="BK57" i="35"/>
  <c r="CQ57" i="35"/>
  <c r="BH57" i="35"/>
  <c r="CP57" i="35"/>
  <c r="BQ57" i="35"/>
  <c r="BF57" i="35"/>
  <c r="BT57" i="35"/>
  <c r="CI57" i="35"/>
  <c r="CV57" i="35"/>
  <c r="BV57" i="35"/>
  <c r="CY57" i="35"/>
  <c r="DD57" i="35"/>
  <c r="BL57" i="35"/>
  <c r="CO57" i="35"/>
  <c r="CL57" i="35"/>
  <c r="BS57" i="35"/>
  <c r="DG57" i="35"/>
  <c r="BZ57" i="35"/>
  <c r="BI57" i="35"/>
  <c r="CW57" i="35"/>
  <c r="CZ57" i="35"/>
  <c r="CA57" i="35"/>
  <c r="DF57" i="35"/>
  <c r="CG57" i="35"/>
  <c r="BC57" i="35"/>
  <c r="EA79" i="35"/>
  <c r="DS79" i="35"/>
  <c r="DV79" i="35"/>
  <c r="DL79" i="35"/>
  <c r="ED79" i="35"/>
  <c r="CY79" i="35"/>
  <c r="CC79" i="35"/>
  <c r="DI79" i="35"/>
  <c r="DJ79" i="35"/>
  <c r="CD79" i="35"/>
  <c r="CZ79" i="35"/>
  <c r="EE79" i="35"/>
  <c r="DK79" i="35"/>
  <c r="DU79" i="35"/>
  <c r="DT79" i="35"/>
  <c r="DZ79" i="35"/>
  <c r="CG79" i="35"/>
  <c r="DF79" i="35"/>
  <c r="CV79" i="35"/>
  <c r="CA79" i="35"/>
  <c r="DG79" i="35"/>
  <c r="CK79" i="35"/>
  <c r="DQ79" i="35"/>
  <c r="DB79" i="35"/>
  <c r="DX79" i="35"/>
  <c r="CR79" i="35"/>
  <c r="EF79" i="35"/>
  <c r="BY79" i="35"/>
  <c r="DN79" i="35"/>
  <c r="DD79" i="35"/>
  <c r="CM79" i="35"/>
  <c r="CW79" i="35"/>
  <c r="CP79" i="35"/>
  <c r="EC79" i="35"/>
  <c r="CI79" i="35"/>
  <c r="DO79" i="35"/>
  <c r="CS79" i="35"/>
  <c r="DY79" i="35"/>
  <c r="CT79" i="35"/>
  <c r="DP79" i="35"/>
  <c r="CJ79" i="35"/>
  <c r="CE79" i="35"/>
  <c r="CO79" i="35"/>
  <c r="CX79" i="35"/>
  <c r="CN79" i="35"/>
  <c r="DC79" i="35"/>
  <c r="DM79" i="35"/>
  <c r="BZ79" i="35"/>
  <c r="EB79" i="35"/>
  <c r="CQ79" i="35"/>
  <c r="DW79" i="35"/>
  <c r="DA79" i="35"/>
  <c r="DR79" i="35"/>
  <c r="CL79" i="35"/>
  <c r="DH79" i="35"/>
  <c r="CB79" i="35"/>
  <c r="CU79" i="35"/>
  <c r="DE79" i="35"/>
  <c r="CH79" i="35"/>
  <c r="CF79" i="35"/>
  <c r="AE3" i="35"/>
  <c r="H33" i="35"/>
  <c r="Q19" i="34"/>
  <c r="AW27" i="35"/>
  <c r="CC27" i="35"/>
  <c r="AL27" i="35"/>
  <c r="AQ27" i="35"/>
  <c r="BW27" i="35"/>
  <c r="BL27" i="35"/>
  <c r="AF27" i="35"/>
  <c r="BA27" i="35"/>
  <c r="CD27" i="35"/>
  <c r="AX27" i="35"/>
  <c r="AE27" i="35"/>
  <c r="BK27" i="35"/>
  <c r="BX27" i="35"/>
  <c r="AR27" i="35"/>
  <c r="Y27" i="35"/>
  <c r="AO27" i="35"/>
  <c r="BE27" i="35"/>
  <c r="BU27" i="35"/>
  <c r="BZ27" i="35"/>
  <c r="BJ27" i="35"/>
  <c r="AT27" i="35"/>
  <c r="AD27" i="35"/>
  <c r="AI27" i="35"/>
  <c r="AY27" i="35"/>
  <c r="BO27" i="35"/>
  <c r="CE27" i="35"/>
  <c r="BT27" i="35"/>
  <c r="BD27" i="35"/>
  <c r="AN27" i="35"/>
  <c r="AC27" i="35"/>
  <c r="AS27" i="35"/>
  <c r="BI27" i="35"/>
  <c r="BY27" i="35"/>
  <c r="BV27" i="35"/>
  <c r="BF27" i="35"/>
  <c r="AP27" i="35"/>
  <c r="Z27" i="35"/>
  <c r="AM27" i="35"/>
  <c r="BC27" i="35"/>
  <c r="BS27" i="35"/>
  <c r="CF27" i="35"/>
  <c r="BP27" i="35"/>
  <c r="AZ27" i="35"/>
  <c r="AJ27" i="35"/>
  <c r="AG27" i="35"/>
  <c r="BM27" i="35"/>
  <c r="BR27" i="35"/>
  <c r="BB27" i="35"/>
  <c r="AA27" i="35"/>
  <c r="BG27" i="35"/>
  <c r="CB27" i="35"/>
  <c r="AV27" i="35"/>
  <c r="AK27" i="35"/>
  <c r="BQ27" i="35"/>
  <c r="BN27" i="35"/>
  <c r="AH27" i="35"/>
  <c r="AU27" i="35"/>
  <c r="CA27" i="35"/>
  <c r="BH27" i="35"/>
  <c r="AB27" i="35"/>
  <c r="DJ64" i="35"/>
  <c r="DO64" i="35"/>
  <c r="DN64" i="35"/>
  <c r="BX64" i="35"/>
  <c r="CS64" i="35"/>
  <c r="CN64" i="35"/>
  <c r="BY64" i="35"/>
  <c r="CL64" i="35"/>
  <c r="CP64" i="35"/>
  <c r="DQ64" i="35"/>
  <c r="CW64" i="35"/>
  <c r="DB64" i="35"/>
  <c r="DF64" i="35"/>
  <c r="DA64" i="35"/>
  <c r="CG64" i="35"/>
  <c r="BS64" i="35"/>
  <c r="BT64" i="35"/>
  <c r="BW64" i="35"/>
  <c r="BJ64" i="35"/>
  <c r="CC64" i="35"/>
  <c r="BV64" i="35"/>
  <c r="DP64" i="35"/>
  <c r="BK64" i="35"/>
  <c r="BO64" i="35"/>
  <c r="CK64" i="35"/>
  <c r="BQ64" i="35"/>
  <c r="CA64" i="35"/>
  <c r="CE64" i="35"/>
  <c r="BU64" i="35"/>
  <c r="DH64" i="35"/>
  <c r="CD64" i="35"/>
  <c r="CI64" i="35"/>
  <c r="CH64" i="35"/>
  <c r="CM64" i="35"/>
  <c r="BZ64" i="35"/>
  <c r="BM64" i="35"/>
  <c r="DE64" i="35"/>
  <c r="CZ64" i="35"/>
  <c r="CQ64" i="35"/>
  <c r="CU64" i="35"/>
  <c r="DL64" i="35"/>
  <c r="CR64" i="35"/>
  <c r="DG64" i="35"/>
  <c r="DK64" i="35"/>
  <c r="CV64" i="35"/>
  <c r="CT64" i="35"/>
  <c r="CY64" i="35"/>
  <c r="CX64" i="35"/>
  <c r="DC64" i="35"/>
  <c r="DI64" i="35"/>
  <c r="DD64" i="35"/>
  <c r="CO64" i="35"/>
  <c r="CJ64" i="35"/>
  <c r="CB64" i="35"/>
  <c r="BP64" i="35"/>
  <c r="BN64" i="35"/>
  <c r="CF64" i="35"/>
  <c r="BL64" i="35"/>
  <c r="BR64" i="35"/>
  <c r="DM64" i="35"/>
  <c r="BY60" i="35"/>
  <c r="BX60" i="35"/>
  <c r="DD60" i="35"/>
  <c r="BT60" i="35"/>
  <c r="CZ60" i="35"/>
  <c r="DF60" i="35"/>
  <c r="BZ60" i="35"/>
  <c r="CG60" i="35"/>
  <c r="CC60" i="35"/>
  <c r="CE60" i="35"/>
  <c r="DJ60" i="35"/>
  <c r="CD60" i="35"/>
  <c r="CW60" i="35"/>
  <c r="DA60" i="35"/>
  <c r="CM60" i="35"/>
  <c r="DE60" i="35"/>
  <c r="DL60" i="35"/>
  <c r="DH60" i="35"/>
  <c r="BR60" i="35"/>
  <c r="BI60" i="35"/>
  <c r="DB60" i="35"/>
  <c r="BK60" i="35"/>
  <c r="DC60" i="35"/>
  <c r="DK60" i="35"/>
  <c r="BH60" i="35"/>
  <c r="CN60" i="35"/>
  <c r="CO60" i="35"/>
  <c r="CJ60" i="35"/>
  <c r="BQ60" i="35"/>
  <c r="CP60" i="35"/>
  <c r="BJ60" i="35"/>
  <c r="DI60" i="35"/>
  <c r="DG60" i="35"/>
  <c r="CU60" i="35"/>
  <c r="CT60" i="35"/>
  <c r="BN60" i="35"/>
  <c r="CY60" i="35"/>
  <c r="BS60" i="35"/>
  <c r="CI60" i="35"/>
  <c r="BP60" i="35"/>
  <c r="CV60" i="35"/>
  <c r="BL60" i="35"/>
  <c r="CR60" i="35"/>
  <c r="BM60" i="35"/>
  <c r="CH60" i="35"/>
  <c r="DM60" i="35"/>
  <c r="CS60" i="35"/>
  <c r="CA60" i="35"/>
  <c r="BU60" i="35"/>
  <c r="CL60" i="35"/>
  <c r="BF60" i="35"/>
  <c r="BG60" i="35"/>
  <c r="CQ60" i="35"/>
  <c r="CF60" i="35"/>
  <c r="CB60" i="35"/>
  <c r="CX60" i="35"/>
  <c r="BO60" i="35"/>
  <c r="BW60" i="35"/>
  <c r="BV60" i="35"/>
  <c r="CK60" i="35"/>
  <c r="GM40" i="35"/>
  <c r="AP24" i="35"/>
  <c r="AB24" i="35"/>
  <c r="BB24" i="35"/>
  <c r="AQ24" i="35"/>
  <c r="BW24" i="35"/>
  <c r="CB24" i="35"/>
  <c r="BA24" i="35"/>
  <c r="X24" i="35"/>
  <c r="AA24" i="35"/>
  <c r="AX24" i="35"/>
  <c r="V24" i="35"/>
  <c r="BG24" i="35"/>
  <c r="AV24" i="35"/>
  <c r="AK24" i="35"/>
  <c r="BQ24" i="35"/>
  <c r="BH24" i="35"/>
  <c r="BV24" i="35"/>
  <c r="AI24" i="35"/>
  <c r="BO24" i="35"/>
  <c r="BL24" i="35"/>
  <c r="AS24" i="35"/>
  <c r="BY24" i="35"/>
  <c r="BX24" i="35"/>
  <c r="BJ24" i="35"/>
  <c r="AH24" i="35"/>
  <c r="AY24" i="35"/>
  <c r="AF24" i="35"/>
  <c r="Z24" i="35"/>
  <c r="BI24" i="35"/>
  <c r="AR24" i="35"/>
  <c r="Y24" i="35"/>
  <c r="AC24" i="35"/>
  <c r="AJ24" i="35"/>
  <c r="BE24" i="35"/>
  <c r="W24" i="35"/>
  <c r="CA24" i="35"/>
  <c r="AU24" i="35"/>
  <c r="BR24" i="35"/>
  <c r="AT24" i="35"/>
  <c r="BP24" i="35"/>
  <c r="BU24" i="35"/>
  <c r="AO24" i="35"/>
  <c r="BD24" i="35"/>
  <c r="BK24" i="35"/>
  <c r="AD24" i="35"/>
  <c r="BF24" i="35"/>
  <c r="CC24" i="35"/>
  <c r="BT24" i="35"/>
  <c r="AM24" i="35"/>
  <c r="BM24" i="35"/>
  <c r="AN24" i="35"/>
  <c r="BN24" i="35"/>
  <c r="AE24" i="35"/>
  <c r="BS24" i="35"/>
  <c r="BC24" i="35"/>
  <c r="AW24" i="35"/>
  <c r="AL24" i="35"/>
  <c r="AG24" i="35"/>
  <c r="BZ24" i="35"/>
  <c r="AZ24" i="35"/>
  <c r="EB82" i="35"/>
  <c r="EE82" i="35"/>
  <c r="DG82" i="35"/>
  <c r="DJ82" i="35"/>
  <c r="CD82" i="35"/>
  <c r="DE82" i="35"/>
  <c r="DP82" i="35"/>
  <c r="CJ82" i="35"/>
  <c r="CE82" i="35"/>
  <c r="DF82" i="35"/>
  <c r="DI82" i="35"/>
  <c r="CF82" i="35"/>
  <c r="CM82" i="35"/>
  <c r="CX82" i="35"/>
  <c r="DQ82" i="35"/>
  <c r="EF82" i="35"/>
  <c r="CI82" i="35"/>
  <c r="DO82" i="35"/>
  <c r="DB82" i="35"/>
  <c r="CG82" i="35"/>
  <c r="DM82" i="35"/>
  <c r="DH82" i="35"/>
  <c r="CB82" i="35"/>
  <c r="CU82" i="35"/>
  <c r="CP82" i="35"/>
  <c r="DY82" i="35"/>
  <c r="DZ82" i="35"/>
  <c r="DC82" i="35"/>
  <c r="CH82" i="35"/>
  <c r="DT82" i="35"/>
  <c r="EC82" i="35"/>
  <c r="CQ82" i="35"/>
  <c r="DW82" i="35"/>
  <c r="CT82" i="35"/>
  <c r="CO82" i="35"/>
  <c r="DU82" i="35"/>
  <c r="CZ82" i="35"/>
  <c r="ED82" i="35"/>
  <c r="DK82" i="35"/>
  <c r="CC82" i="35"/>
  <c r="DL82" i="35"/>
  <c r="EH82" i="35"/>
  <c r="DS82" i="35"/>
  <c r="CK82" i="35"/>
  <c r="DD82" i="35"/>
  <c r="EA82" i="35"/>
  <c r="CY82" i="35"/>
  <c r="DR82" i="35"/>
  <c r="CL82" i="35"/>
  <c r="CW82" i="35"/>
  <c r="DX82" i="35"/>
  <c r="CR82" i="35"/>
  <c r="EG82" i="35"/>
  <c r="DV82" i="35"/>
  <c r="CS82" i="35"/>
  <c r="CV82" i="35"/>
  <c r="EI82" i="35"/>
  <c r="DN82" i="35"/>
  <c r="DA82" i="35"/>
  <c r="CN82" i="35"/>
  <c r="CD69" i="35"/>
  <c r="DH69" i="35"/>
  <c r="DV69" i="35"/>
  <c r="DI69" i="35"/>
  <c r="CC69" i="35"/>
  <c r="BO69" i="35"/>
  <c r="CQ69" i="35"/>
  <c r="CJ69" i="35"/>
  <c r="CH69" i="35"/>
  <c r="CW69" i="35"/>
  <c r="DK69" i="35"/>
  <c r="BT69" i="35"/>
  <c r="CX69" i="35"/>
  <c r="CO69" i="35"/>
  <c r="DC69" i="35"/>
  <c r="DJ69" i="35"/>
  <c r="CP69" i="35"/>
  <c r="BP69" i="35"/>
  <c r="CS69" i="35"/>
  <c r="DT69" i="35"/>
  <c r="DG69" i="35"/>
  <c r="CA69" i="35"/>
  <c r="DB69" i="35"/>
  <c r="CF69" i="35"/>
  <c r="BQ69" i="35"/>
  <c r="CE69" i="35"/>
  <c r="DR69" i="35"/>
  <c r="DU69" i="35"/>
  <c r="DD69" i="35"/>
  <c r="BW69" i="35"/>
  <c r="CR69" i="35"/>
  <c r="CZ69" i="35"/>
  <c r="DF69" i="35"/>
  <c r="DQ69" i="35"/>
  <c r="CK69" i="35"/>
  <c r="CN69" i="35"/>
  <c r="CY69" i="35"/>
  <c r="BS69" i="35"/>
  <c r="CB69" i="35"/>
  <c r="DM69" i="35"/>
  <c r="BX69" i="35"/>
  <c r="DP69" i="35"/>
  <c r="BR69" i="35"/>
  <c r="DE69" i="35"/>
  <c r="DS69" i="35"/>
  <c r="CT69" i="35"/>
  <c r="BZ69" i="35"/>
  <c r="CV69" i="35"/>
  <c r="DA69" i="35"/>
  <c r="BU69" i="35"/>
  <c r="DO69" i="35"/>
  <c r="CI69" i="35"/>
  <c r="BV69" i="35"/>
  <c r="DN69" i="35"/>
  <c r="CG69" i="35"/>
  <c r="CU69" i="35"/>
  <c r="CL69" i="35"/>
  <c r="DL69" i="35"/>
  <c r="BY69" i="35"/>
  <c r="CM69" i="35"/>
  <c r="BC46" i="35"/>
  <c r="BS46" i="35"/>
  <c r="CI46" i="35"/>
  <c r="CY46" i="35"/>
  <c r="BE46" i="35"/>
  <c r="BU46" i="35"/>
  <c r="CK46" i="35"/>
  <c r="CV46" i="35"/>
  <c r="CF46" i="35"/>
  <c r="BP46" i="35"/>
  <c r="AZ46" i="35"/>
  <c r="CT46" i="35"/>
  <c r="CD46" i="35"/>
  <c r="BN46" i="35"/>
  <c r="AX46" i="35"/>
  <c r="AU46" i="35"/>
  <c r="BK46" i="35"/>
  <c r="CA46" i="35"/>
  <c r="CQ46" i="35"/>
  <c r="AW46" i="35"/>
  <c r="BM46" i="35"/>
  <c r="CC46" i="35"/>
  <c r="CS46" i="35"/>
  <c r="CN46" i="35"/>
  <c r="BX46" i="35"/>
  <c r="BH46" i="35"/>
  <c r="AR46" i="35"/>
  <c r="CL46" i="35"/>
  <c r="BV46" i="35"/>
  <c r="BF46" i="35"/>
  <c r="BG46" i="35"/>
  <c r="CM46" i="35"/>
  <c r="BI46" i="35"/>
  <c r="CO46" i="35"/>
  <c r="CB46" i="35"/>
  <c r="AV46" i="35"/>
  <c r="BZ46" i="35"/>
  <c r="AT46" i="35"/>
  <c r="CE46" i="35"/>
  <c r="BQ46" i="35"/>
  <c r="CR46" i="35"/>
  <c r="BD46" i="35"/>
  <c r="BR46" i="35"/>
  <c r="AY46" i="35"/>
  <c r="BY46" i="35"/>
  <c r="CX46" i="35"/>
  <c r="BO46" i="35"/>
  <c r="AS46" i="35"/>
  <c r="CG46" i="35"/>
  <c r="BT46" i="35"/>
  <c r="CP46" i="35"/>
  <c r="BB46" i="35"/>
  <c r="BW46" i="35"/>
  <c r="BA46" i="35"/>
  <c r="CW46" i="35"/>
  <c r="BL46" i="35"/>
  <c r="CH46" i="35"/>
  <c r="CU46" i="35"/>
  <c r="CJ46" i="35"/>
  <c r="BJ46" i="35"/>
  <c r="BX23" i="35"/>
  <c r="W23" i="35"/>
  <c r="AA23" i="35"/>
  <c r="BK23" i="35"/>
  <c r="BZ23" i="35"/>
  <c r="AZ23" i="35"/>
  <c r="AD23" i="35"/>
  <c r="AW23" i="35"/>
  <c r="AM23" i="35"/>
  <c r="BO23" i="35"/>
  <c r="BD23" i="35"/>
  <c r="AO23" i="35"/>
  <c r="BY23" i="35"/>
  <c r="BR23" i="35"/>
  <c r="Z23" i="35"/>
  <c r="BC23" i="35"/>
  <c r="BS23" i="35"/>
  <c r="BA23" i="35"/>
  <c r="AG23" i="35"/>
  <c r="AQ23" i="35"/>
  <c r="BL23" i="35"/>
  <c r="AP23" i="35"/>
  <c r="BH23" i="35"/>
  <c r="BM23" i="35"/>
  <c r="U23" i="35"/>
  <c r="CA23" i="35"/>
  <c r="AJ23" i="35"/>
  <c r="AK23" i="35"/>
  <c r="AT23" i="35"/>
  <c r="AI23" i="35"/>
  <c r="BE23" i="35"/>
  <c r="X23" i="35"/>
  <c r="AH23" i="35"/>
  <c r="BP23" i="35"/>
  <c r="BG23" i="35"/>
  <c r="AV23" i="35"/>
  <c r="BF23" i="35"/>
  <c r="BT23" i="35"/>
  <c r="BU23" i="35"/>
  <c r="AU23" i="35"/>
  <c r="BJ23" i="35"/>
  <c r="AR23" i="35"/>
  <c r="V23" i="35"/>
  <c r="BB23" i="35"/>
  <c r="AY23" i="35"/>
  <c r="AE23" i="35"/>
  <c r="AN23" i="35"/>
  <c r="AX23" i="35"/>
  <c r="BI23" i="35"/>
  <c r="BW23" i="35"/>
  <c r="AS23" i="35"/>
  <c r="Y23" i="35"/>
  <c r="CB23" i="35"/>
  <c r="BN23" i="35"/>
  <c r="AB23" i="35"/>
  <c r="AL23" i="35"/>
  <c r="BQ23" i="35"/>
  <c r="AC23" i="35"/>
  <c r="BV23" i="35"/>
  <c r="AF23" i="35"/>
  <c r="DD71" i="35"/>
  <c r="DJ71" i="35"/>
  <c r="CP71" i="35"/>
  <c r="CB71" i="35"/>
  <c r="CS71" i="35"/>
  <c r="CZ71" i="35"/>
  <c r="DC71" i="35"/>
  <c r="BW71" i="35"/>
  <c r="DT71" i="35"/>
  <c r="DM71" i="35"/>
  <c r="DW71" i="35"/>
  <c r="CF71" i="35"/>
  <c r="CX71" i="35"/>
  <c r="CO71" i="35"/>
  <c r="CY71" i="35"/>
  <c r="CD71" i="35"/>
  <c r="DL71" i="35"/>
  <c r="DV71" i="35"/>
  <c r="DI71" i="35"/>
  <c r="CC71" i="35"/>
  <c r="DS71" i="35"/>
  <c r="CM71" i="35"/>
  <c r="BV71" i="35"/>
  <c r="DN71" i="35"/>
  <c r="CG71" i="35"/>
  <c r="CQ71" i="35"/>
  <c r="DR71" i="35"/>
  <c r="DU71" i="35"/>
  <c r="CJ71" i="35"/>
  <c r="BS71" i="35"/>
  <c r="CV71" i="35"/>
  <c r="CT71" i="35"/>
  <c r="BZ71" i="35"/>
  <c r="DH71" i="35"/>
  <c r="DA71" i="35"/>
  <c r="BU71" i="35"/>
  <c r="DK71" i="35"/>
  <c r="CE71" i="35"/>
  <c r="DB71" i="35"/>
  <c r="CR71" i="35"/>
  <c r="DP71" i="35"/>
  <c r="CA71" i="35"/>
  <c r="BR71" i="35"/>
  <c r="DE71" i="35"/>
  <c r="DO71" i="35"/>
  <c r="BQ71" i="35"/>
  <c r="CN71" i="35"/>
  <c r="DF71" i="35"/>
  <c r="DQ71" i="35"/>
  <c r="CK71" i="35"/>
  <c r="BT71" i="35"/>
  <c r="CU71" i="35"/>
  <c r="BX71" i="35"/>
  <c r="CH71" i="35"/>
  <c r="CW71" i="35"/>
  <c r="DG71" i="35"/>
  <c r="CL71" i="35"/>
  <c r="DX71" i="35"/>
  <c r="BY71" i="35"/>
  <c r="CI71" i="35"/>
  <c r="BS18" i="35"/>
  <c r="AY18" i="35"/>
  <c r="BQ18" i="35"/>
  <c r="BF18" i="35"/>
  <c r="AW18" i="35"/>
  <c r="AR18" i="35"/>
  <c r="AM18" i="35"/>
  <c r="AC18" i="35"/>
  <c r="AD18" i="35"/>
  <c r="R18" i="35"/>
  <c r="AJ18" i="35"/>
  <c r="BR18" i="35"/>
  <c r="BU18" i="35"/>
  <c r="BD18" i="35"/>
  <c r="AA18" i="35"/>
  <c r="BM18" i="35"/>
  <c r="BW18" i="35"/>
  <c r="AT18" i="35"/>
  <c r="X18" i="35"/>
  <c r="S18" i="35"/>
  <c r="BG18" i="35"/>
  <c r="AH18" i="35"/>
  <c r="AP18" i="35"/>
  <c r="BV18" i="35"/>
  <c r="P18" i="35"/>
  <c r="BH18" i="35"/>
  <c r="W18" i="35"/>
  <c r="AQ18" i="35"/>
  <c r="V18" i="35"/>
  <c r="BI18" i="35"/>
  <c r="BB18" i="35"/>
  <c r="AO18" i="35"/>
  <c r="AN18" i="35"/>
  <c r="BT18" i="35"/>
  <c r="AG18" i="35"/>
  <c r="AU18" i="35"/>
  <c r="BA18" i="35"/>
  <c r="AX18" i="35"/>
  <c r="Z18" i="35"/>
  <c r="AF18" i="35"/>
  <c r="BP18" i="35"/>
  <c r="AK18" i="35"/>
  <c r="BC18" i="35"/>
  <c r="BO18" i="35"/>
  <c r="T18" i="35"/>
  <c r="BJ18" i="35"/>
  <c r="BE18" i="35"/>
  <c r="AV18" i="35"/>
  <c r="AI18" i="35"/>
  <c r="Y18" i="35"/>
  <c r="BK18" i="35"/>
  <c r="AL18" i="35"/>
  <c r="AB18" i="35"/>
  <c r="BN18" i="35"/>
  <c r="AZ18" i="35"/>
  <c r="AE18" i="35"/>
  <c r="U18" i="35"/>
  <c r="AS18" i="35"/>
  <c r="Q18" i="35"/>
  <c r="BL18" i="35"/>
  <c r="AK37" i="35"/>
  <c r="BA37" i="35"/>
  <c r="BQ37" i="35"/>
  <c r="CG37" i="35"/>
  <c r="CL37" i="35"/>
  <c r="BV37" i="35"/>
  <c r="BF37" i="35"/>
  <c r="AP37" i="35"/>
  <c r="AQ37" i="35"/>
  <c r="BG37" i="35"/>
  <c r="BW37" i="35"/>
  <c r="CM37" i="35"/>
  <c r="CB37" i="35"/>
  <c r="BL37" i="35"/>
  <c r="AV37" i="35"/>
  <c r="AO37" i="35"/>
  <c r="BE37" i="35"/>
  <c r="CK37" i="35"/>
  <c r="BR37" i="35"/>
  <c r="AL37" i="35"/>
  <c r="BK37" i="35"/>
  <c r="CN37" i="35"/>
  <c r="BX37" i="35"/>
  <c r="AR37" i="35"/>
  <c r="AS37" i="35"/>
  <c r="BI37" i="35"/>
  <c r="BY37" i="35"/>
  <c r="CO37" i="35"/>
  <c r="CD37" i="35"/>
  <c r="BN37" i="35"/>
  <c r="AX37" i="35"/>
  <c r="AI37" i="35"/>
  <c r="AY37" i="35"/>
  <c r="BO37" i="35"/>
  <c r="CE37" i="35"/>
  <c r="CJ37" i="35"/>
  <c r="BT37" i="35"/>
  <c r="BD37" i="35"/>
  <c r="AN37" i="35"/>
  <c r="AW37" i="35"/>
  <c r="BM37" i="35"/>
  <c r="CC37" i="35"/>
  <c r="CP37" i="35"/>
  <c r="BZ37" i="35"/>
  <c r="BJ37" i="35"/>
  <c r="AT37" i="35"/>
  <c r="AM37" i="35"/>
  <c r="BC37" i="35"/>
  <c r="BS37" i="35"/>
  <c r="CI37" i="35"/>
  <c r="CF37" i="35"/>
  <c r="BP37" i="35"/>
  <c r="AZ37" i="35"/>
  <c r="AJ37" i="35"/>
  <c r="BU37" i="35"/>
  <c r="CH37" i="35"/>
  <c r="BB37" i="35"/>
  <c r="AU37" i="35"/>
  <c r="CA37" i="35"/>
  <c r="BH37" i="35"/>
  <c r="DZ75" i="35"/>
  <c r="BV75" i="35"/>
  <c r="CN75" i="35"/>
  <c r="CP75" i="35"/>
  <c r="CI75" i="35"/>
  <c r="DO75" i="35"/>
  <c r="CO75" i="35"/>
  <c r="DU75" i="35"/>
  <c r="DH75" i="35"/>
  <c r="DJ75" i="35"/>
  <c r="CJ75" i="35"/>
  <c r="BW75" i="35"/>
  <c r="DC75" i="35"/>
  <c r="CC75" i="35"/>
  <c r="DI75" i="35"/>
  <c r="DX75" i="35"/>
  <c r="DB75" i="35"/>
  <c r="CZ75" i="35"/>
  <c r="DV75" i="35"/>
  <c r="CY75" i="35"/>
  <c r="BY75" i="35"/>
  <c r="DE75" i="35"/>
  <c r="CF75" i="35"/>
  <c r="CD75" i="35"/>
  <c r="DD75" i="35"/>
  <c r="CX75" i="35"/>
  <c r="CM75" i="35"/>
  <c r="DS75" i="35"/>
  <c r="CS75" i="35"/>
  <c r="DY75" i="35"/>
  <c r="EA75" i="35"/>
  <c r="CR75" i="35"/>
  <c r="DR75" i="35"/>
  <c r="BZ75" i="35"/>
  <c r="CA75" i="35"/>
  <c r="DG75" i="35"/>
  <c r="CG75" i="35"/>
  <c r="DM75" i="35"/>
  <c r="DL75" i="35"/>
  <c r="CT75" i="35"/>
  <c r="DP75" i="35"/>
  <c r="DN75" i="35"/>
  <c r="CU75" i="35"/>
  <c r="BU75" i="35"/>
  <c r="DA75" i="35"/>
  <c r="CV75" i="35"/>
  <c r="CL75" i="35"/>
  <c r="DT75" i="35"/>
  <c r="DF75" i="35"/>
  <c r="CQ75" i="35"/>
  <c r="DW75" i="35"/>
  <c r="CW75" i="35"/>
  <c r="EB75" i="35"/>
  <c r="CB75" i="35"/>
  <c r="BX75" i="35"/>
  <c r="CH75" i="35"/>
  <c r="CE75" i="35"/>
  <c r="DK75" i="35"/>
  <c r="CK75" i="35"/>
  <c r="DQ75" i="35"/>
  <c r="DK70" i="35"/>
  <c r="BV70" i="35"/>
  <c r="DW70" i="35"/>
  <c r="BR70" i="35"/>
  <c r="DU70" i="35"/>
  <c r="BX70" i="35"/>
  <c r="DI70" i="35"/>
  <c r="CM70" i="35"/>
  <c r="CT70" i="35"/>
  <c r="CY70" i="35"/>
  <c r="CP70" i="35"/>
  <c r="CZ70" i="35"/>
  <c r="CG70" i="35"/>
  <c r="DL70" i="35"/>
  <c r="BU70" i="35"/>
  <c r="CE70" i="35"/>
  <c r="DB70" i="35"/>
  <c r="CQ70" i="35"/>
  <c r="CX70" i="35"/>
  <c r="CR70" i="35"/>
  <c r="CO70" i="35"/>
  <c r="DD70" i="35"/>
  <c r="CC70" i="35"/>
  <c r="DS70" i="35"/>
  <c r="BS70" i="35"/>
  <c r="DV70" i="35"/>
  <c r="BT70" i="35"/>
  <c r="DM70" i="35"/>
  <c r="CF70" i="35"/>
  <c r="DA70" i="35"/>
  <c r="CU70" i="35"/>
  <c r="CL70" i="35"/>
  <c r="DG70" i="35"/>
  <c r="CH70" i="35"/>
  <c r="DH70" i="35"/>
  <c r="BY70" i="35"/>
  <c r="DT70" i="35"/>
  <c r="BW70" i="35"/>
  <c r="DJ70" i="35"/>
  <c r="CI70" i="35"/>
  <c r="DF70" i="35"/>
  <c r="CJ70" i="35"/>
  <c r="CW70" i="35"/>
  <c r="CV70" i="35"/>
  <c r="CK70" i="35"/>
  <c r="BQ70" i="35"/>
  <c r="DR70" i="35"/>
  <c r="CA70" i="35"/>
  <c r="DN70" i="35"/>
  <c r="CB70" i="35"/>
  <c r="DE70" i="35"/>
  <c r="CN70" i="35"/>
  <c r="CS70" i="35"/>
  <c r="DC70" i="35"/>
  <c r="CD70" i="35"/>
  <c r="DO70" i="35"/>
  <c r="BZ70" i="35"/>
  <c r="DP70" i="35"/>
  <c r="BP70" i="35"/>
  <c r="DQ70" i="35"/>
  <c r="BT53" i="35"/>
  <c r="CJ53" i="35"/>
  <c r="BZ53" i="35"/>
  <c r="DF53" i="35"/>
  <c r="BH53" i="35"/>
  <c r="BV53" i="35"/>
  <c r="DB53" i="35"/>
  <c r="AZ53" i="35"/>
  <c r="CQ53" i="35"/>
  <c r="CA53" i="35"/>
  <c r="BK53" i="35"/>
  <c r="DA53" i="35"/>
  <c r="CK53" i="35"/>
  <c r="BU53" i="35"/>
  <c r="BE53" i="35"/>
  <c r="CR53" i="35"/>
  <c r="CB53" i="35"/>
  <c r="BJ53" i="35"/>
  <c r="CP53" i="35"/>
  <c r="CN53" i="35"/>
  <c r="BF53" i="35"/>
  <c r="CL53" i="35"/>
  <c r="CF53" i="35"/>
  <c r="CY53" i="35"/>
  <c r="CI53" i="35"/>
  <c r="BS53" i="35"/>
  <c r="BC53" i="35"/>
  <c r="CS53" i="35"/>
  <c r="CC53" i="35"/>
  <c r="BM53" i="35"/>
  <c r="CZ53" i="35"/>
  <c r="CH53" i="35"/>
  <c r="AY53" i="35"/>
  <c r="CV53" i="35"/>
  <c r="CM53" i="35"/>
  <c r="BG53" i="35"/>
  <c r="CG53" i="35"/>
  <c r="BA53" i="35"/>
  <c r="BL53" i="35"/>
  <c r="CX53" i="35"/>
  <c r="CD53" i="35"/>
  <c r="CU53" i="35"/>
  <c r="DE53" i="35"/>
  <c r="BQ53" i="35"/>
  <c r="DD53" i="35"/>
  <c r="CE53" i="35"/>
  <c r="BI53" i="35"/>
  <c r="BB53" i="35"/>
  <c r="BX53" i="35"/>
  <c r="BP53" i="35"/>
  <c r="BW53" i="35"/>
  <c r="CO53" i="35"/>
  <c r="BR53" i="35"/>
  <c r="BN53" i="35"/>
  <c r="DC53" i="35"/>
  <c r="BO53" i="35"/>
  <c r="BY53" i="35"/>
  <c r="BD53" i="35"/>
  <c r="CT53" i="35"/>
  <c r="CW53" i="35"/>
  <c r="CA54" i="35"/>
  <c r="DG54" i="35"/>
  <c r="CC54" i="35"/>
  <c r="DD54" i="35"/>
  <c r="BX54" i="35"/>
  <c r="DB54" i="35"/>
  <c r="BV54" i="35"/>
  <c r="BO54" i="35"/>
  <c r="CU54" i="35"/>
  <c r="BQ54" i="35"/>
  <c r="CW54" i="35"/>
  <c r="CJ54" i="35"/>
  <c r="BD54" i="35"/>
  <c r="CH54" i="35"/>
  <c r="BB54" i="35"/>
  <c r="BK54" i="35"/>
  <c r="CQ54" i="35"/>
  <c r="BM54" i="35"/>
  <c r="CS54" i="35"/>
  <c r="CN54" i="35"/>
  <c r="BH54" i="35"/>
  <c r="CL54" i="35"/>
  <c r="BF54" i="35"/>
  <c r="CE54" i="35"/>
  <c r="BA54" i="35"/>
  <c r="CG54" i="35"/>
  <c r="CZ54" i="35"/>
  <c r="BT54" i="35"/>
  <c r="CX54" i="35"/>
  <c r="BR54" i="35"/>
  <c r="BS54" i="35"/>
  <c r="CY54" i="35"/>
  <c r="BU54" i="35"/>
  <c r="DA54" i="35"/>
  <c r="CF54" i="35"/>
  <c r="AZ54" i="35"/>
  <c r="CD54" i="35"/>
  <c r="BG54" i="35"/>
  <c r="CM54" i="35"/>
  <c r="BI54" i="35"/>
  <c r="CO54" i="35"/>
  <c r="CR54" i="35"/>
  <c r="BL54" i="35"/>
  <c r="CP54" i="35"/>
  <c r="BJ54" i="35"/>
  <c r="BC54" i="35"/>
  <c r="CI54" i="35"/>
  <c r="BE54" i="35"/>
  <c r="CK54" i="35"/>
  <c r="CV54" i="35"/>
  <c r="BP54" i="35"/>
  <c r="CT54" i="35"/>
  <c r="BN54" i="35"/>
  <c r="BW54" i="35"/>
  <c r="DC54" i="35"/>
  <c r="BY54" i="35"/>
  <c r="DE54" i="35"/>
  <c r="CB54" i="35"/>
  <c r="DF54" i="35"/>
  <c r="BZ54" i="35"/>
  <c r="BV76" i="35"/>
  <c r="DR76" i="35"/>
  <c r="BX76" i="35"/>
  <c r="CG76" i="35"/>
  <c r="EA76" i="35"/>
  <c r="CX76" i="35"/>
  <c r="CA76" i="35"/>
  <c r="DG76" i="35"/>
  <c r="CJ76" i="35"/>
  <c r="DP76" i="35"/>
  <c r="CS76" i="35"/>
  <c r="DY76" i="35"/>
  <c r="CM76" i="35"/>
  <c r="CV76" i="35"/>
  <c r="DE76" i="35"/>
  <c r="CD76" i="35"/>
  <c r="CE76" i="35"/>
  <c r="CN76" i="35"/>
  <c r="CW76" i="35"/>
  <c r="BZ76" i="35"/>
  <c r="DF76" i="35"/>
  <c r="CI76" i="35"/>
  <c r="DO76" i="35"/>
  <c r="CR76" i="35"/>
  <c r="DX76" i="35"/>
  <c r="DA76" i="35"/>
  <c r="CL76" i="35"/>
  <c r="DC76" i="35"/>
  <c r="DL76" i="35"/>
  <c r="DM76" i="35"/>
  <c r="DZ76" i="35"/>
  <c r="CT76" i="35"/>
  <c r="CU76" i="35"/>
  <c r="DD76" i="35"/>
  <c r="DU76" i="35"/>
  <c r="CH76" i="35"/>
  <c r="DN76" i="35"/>
  <c r="CQ76" i="35"/>
  <c r="DW76" i="35"/>
  <c r="CZ76" i="35"/>
  <c r="CC76" i="35"/>
  <c r="DI76" i="35"/>
  <c r="DJ76" i="35"/>
  <c r="DS76" i="35"/>
  <c r="BY76" i="35"/>
  <c r="EC76" i="35"/>
  <c r="DB76" i="35"/>
  <c r="DK76" i="35"/>
  <c r="DT76" i="35"/>
  <c r="EB76" i="35"/>
  <c r="CP76" i="35"/>
  <c r="DV76" i="35"/>
  <c r="CY76" i="35"/>
  <c r="CB76" i="35"/>
  <c r="DH76" i="35"/>
  <c r="CK76" i="35"/>
  <c r="DQ76" i="35"/>
  <c r="BW76" i="35"/>
  <c r="CF76" i="35"/>
  <c r="CO76" i="35"/>
  <c r="P14" i="35"/>
  <c r="AA14" i="35"/>
  <c r="AY14" i="35"/>
  <c r="AX14" i="35"/>
  <c r="BK14" i="35"/>
  <c r="AE14" i="35"/>
  <c r="BJ14" i="35"/>
  <c r="AD14" i="35"/>
  <c r="BQ14" i="35"/>
  <c r="BA14" i="35"/>
  <c r="AK14" i="35"/>
  <c r="U14" i="35"/>
  <c r="BL14" i="35"/>
  <c r="AV14" i="35"/>
  <c r="AF14" i="35"/>
  <c r="AQ14" i="35"/>
  <c r="BF14" i="35"/>
  <c r="AI14" i="35"/>
  <c r="AH14" i="35"/>
  <c r="BC14" i="35"/>
  <c r="W14" i="35"/>
  <c r="BB14" i="35"/>
  <c r="V14" i="35"/>
  <c r="BM14" i="35"/>
  <c r="AW14" i="35"/>
  <c r="AG14" i="35"/>
  <c r="Q14" i="35"/>
  <c r="BH14" i="35"/>
  <c r="AR14" i="35"/>
  <c r="AB14" i="35"/>
  <c r="AP14" i="35"/>
  <c r="Z14" i="35"/>
  <c r="S14" i="35"/>
  <c r="R14" i="35"/>
  <c r="AU14" i="35"/>
  <c r="O14" i="35"/>
  <c r="AT14" i="35"/>
  <c r="N14" i="35"/>
  <c r="BI14" i="35"/>
  <c r="AC14" i="35"/>
  <c r="M14" i="35"/>
  <c r="AN14" i="35"/>
  <c r="X14" i="35"/>
  <c r="BG14" i="35"/>
  <c r="BO14" i="35"/>
  <c r="BN14" i="35"/>
  <c r="BS14" i="35"/>
  <c r="AM14" i="35"/>
  <c r="BR14" i="35"/>
  <c r="AL14" i="35"/>
  <c r="BE14" i="35"/>
  <c r="AO14" i="35"/>
  <c r="Y14" i="35"/>
  <c r="BP14" i="35"/>
  <c r="AZ14" i="35"/>
  <c r="AJ14" i="35"/>
  <c r="T14" i="35"/>
  <c r="AS14" i="35"/>
  <c r="BD14" i="35"/>
  <c r="DZ78" i="35"/>
  <c r="CF78" i="35"/>
  <c r="DL78" i="35"/>
  <c r="CQ78" i="35"/>
  <c r="DW78" i="35"/>
  <c r="DB78" i="35"/>
  <c r="CG78" i="35"/>
  <c r="DM78" i="35"/>
  <c r="EE78" i="35"/>
  <c r="CZ78" i="35"/>
  <c r="CE78" i="35"/>
  <c r="DK78" i="35"/>
  <c r="CP78" i="35"/>
  <c r="DV78" i="35"/>
  <c r="DA78" i="35"/>
  <c r="ED78" i="35"/>
  <c r="CN78" i="35"/>
  <c r="DT78" i="35"/>
  <c r="CY78" i="35"/>
  <c r="CD78" i="35"/>
  <c r="DJ78" i="35"/>
  <c r="CO78" i="35"/>
  <c r="DU78" i="35"/>
  <c r="CB78" i="35"/>
  <c r="DH78" i="35"/>
  <c r="CM78" i="35"/>
  <c r="DS78" i="35"/>
  <c r="CX78" i="35"/>
  <c r="CC78" i="35"/>
  <c r="DI78" i="35"/>
  <c r="EA78" i="35"/>
  <c r="CV78" i="35"/>
  <c r="CA78" i="35"/>
  <c r="DG78" i="35"/>
  <c r="CL78" i="35"/>
  <c r="DR78" i="35"/>
  <c r="CW78" i="35"/>
  <c r="EB78" i="35"/>
  <c r="CJ78" i="35"/>
  <c r="DP78" i="35"/>
  <c r="CU78" i="35"/>
  <c r="BZ78" i="35"/>
  <c r="DF78" i="35"/>
  <c r="CK78" i="35"/>
  <c r="DQ78" i="35"/>
  <c r="BX78" i="35"/>
  <c r="DD78" i="35"/>
  <c r="CI78" i="35"/>
  <c r="DO78" i="35"/>
  <c r="CT78" i="35"/>
  <c r="BY78" i="35"/>
  <c r="DE78" i="35"/>
  <c r="EC78" i="35"/>
  <c r="CR78" i="35"/>
  <c r="DX78" i="35"/>
  <c r="DC78" i="35"/>
  <c r="CH78" i="35"/>
  <c r="DN78" i="35"/>
  <c r="CS78" i="35"/>
  <c r="DY78" i="35"/>
  <c r="AH16" i="35"/>
  <c r="BG16" i="35"/>
  <c r="Z16" i="35"/>
  <c r="X16" i="35"/>
  <c r="AA16" i="35"/>
  <c r="AZ16" i="35"/>
  <c r="AS16" i="35"/>
  <c r="AT16" i="35"/>
  <c r="AQ16" i="35"/>
  <c r="AL16" i="35"/>
  <c r="BI16" i="35"/>
  <c r="U16" i="35"/>
  <c r="BN16" i="35"/>
  <c r="R16" i="35"/>
  <c r="AC16" i="35"/>
  <c r="BD16" i="35"/>
  <c r="BQ16" i="35"/>
  <c r="BR16" i="35"/>
  <c r="AY16" i="35"/>
  <c r="AD16" i="35"/>
  <c r="BU16" i="35"/>
  <c r="AO16" i="35"/>
  <c r="BF16" i="35"/>
  <c r="AR16" i="35"/>
  <c r="BC16" i="35"/>
  <c r="W16" i="35"/>
  <c r="BT16" i="35"/>
  <c r="AK16" i="35"/>
  <c r="AJ16" i="35"/>
  <c r="P16" i="35"/>
  <c r="S16" i="35"/>
  <c r="AV16" i="35"/>
  <c r="BE16" i="35"/>
  <c r="Y16" i="35"/>
  <c r="V16" i="35"/>
  <c r="BS16" i="35"/>
  <c r="AM16" i="35"/>
  <c r="BA16" i="35"/>
  <c r="AI16" i="35"/>
  <c r="Q16" i="35"/>
  <c r="BM16" i="35"/>
  <c r="BB16" i="35"/>
  <c r="AU16" i="35"/>
  <c r="T16" i="35"/>
  <c r="N16" i="35"/>
  <c r="BJ16" i="35"/>
  <c r="AW16" i="35"/>
  <c r="BH16" i="35"/>
  <c r="AE16" i="35"/>
  <c r="BP16" i="35"/>
  <c r="BL16" i="35"/>
  <c r="AB16" i="35"/>
  <c r="BK16" i="35"/>
  <c r="AP16" i="35"/>
  <c r="AG16" i="35"/>
  <c r="AX16" i="35"/>
  <c r="AN16" i="35"/>
  <c r="O16" i="35"/>
  <c r="BO16" i="35"/>
  <c r="AF16" i="35"/>
  <c r="CU72" i="35"/>
  <c r="DK72" i="35"/>
  <c r="CM72" i="35"/>
  <c r="BZ72" i="35"/>
  <c r="DF72" i="35"/>
  <c r="CK72" i="35"/>
  <c r="BX72" i="35"/>
  <c r="DD72" i="35"/>
  <c r="CW72" i="35"/>
  <c r="DG72" i="35"/>
  <c r="CT72" i="35"/>
  <c r="DI72" i="35"/>
  <c r="DO72" i="35"/>
  <c r="CR72" i="35"/>
  <c r="DX72" i="35"/>
  <c r="DQ72" i="35"/>
  <c r="CQ72" i="35"/>
  <c r="BW72" i="35"/>
  <c r="CH72" i="35"/>
  <c r="DN72" i="35"/>
  <c r="BS72" i="35"/>
  <c r="CF72" i="35"/>
  <c r="DL72" i="35"/>
  <c r="CG72" i="35"/>
  <c r="BV72" i="35"/>
  <c r="DB72" i="35"/>
  <c r="CS72" i="35"/>
  <c r="BT72" i="35"/>
  <c r="CZ72" i="35"/>
  <c r="DE72" i="35"/>
  <c r="DU72" i="35"/>
  <c r="DS72" i="35"/>
  <c r="CA72" i="35"/>
  <c r="CP72" i="35"/>
  <c r="DV72" i="35"/>
  <c r="CY72" i="35"/>
  <c r="CN72" i="35"/>
  <c r="DT72" i="35"/>
  <c r="CE72" i="35"/>
  <c r="CD72" i="35"/>
  <c r="DJ72" i="35"/>
  <c r="CC72" i="35"/>
  <c r="CB72" i="35"/>
  <c r="DH72" i="35"/>
  <c r="CO72" i="35"/>
  <c r="DC72" i="35"/>
  <c r="BR72" i="35"/>
  <c r="BU72" i="35"/>
  <c r="CX72" i="35"/>
  <c r="DA72" i="35"/>
  <c r="DW72" i="35"/>
  <c r="CV72" i="35"/>
  <c r="DM72" i="35"/>
  <c r="DY72" i="35"/>
  <c r="CL72" i="35"/>
  <c r="DR72" i="35"/>
  <c r="CI72" i="35"/>
  <c r="CJ72" i="35"/>
  <c r="DP72" i="35"/>
  <c r="BY72" i="35"/>
  <c r="AE31" i="35"/>
  <c r="AK31" i="35"/>
  <c r="BC31" i="35"/>
  <c r="BS31" i="35"/>
  <c r="CI31" i="35"/>
  <c r="BT31" i="35"/>
  <c r="CJ31" i="35"/>
  <c r="AR31" i="35"/>
  <c r="AG31" i="35"/>
  <c r="BA31" i="35"/>
  <c r="BQ31" i="35"/>
  <c r="CG31" i="35"/>
  <c r="BR31" i="35"/>
  <c r="CH31" i="35"/>
  <c r="AP31" i="35"/>
  <c r="AM31" i="35"/>
  <c r="AU31" i="35"/>
  <c r="BK31" i="35"/>
  <c r="CA31" i="35"/>
  <c r="BL31" i="35"/>
  <c r="CB31" i="35"/>
  <c r="AZ31" i="35"/>
  <c r="AJ31" i="35"/>
  <c r="AS31" i="35"/>
  <c r="BI31" i="35"/>
  <c r="BY31" i="35"/>
  <c r="BJ31" i="35"/>
  <c r="BZ31" i="35"/>
  <c r="AX31" i="35"/>
  <c r="AH31" i="35"/>
  <c r="AC31" i="35"/>
  <c r="AY31" i="35"/>
  <c r="BO31" i="35"/>
  <c r="CE31" i="35"/>
  <c r="BP31" i="35"/>
  <c r="CF31" i="35"/>
  <c r="AV31" i="35"/>
  <c r="AF31" i="35"/>
  <c r="AW31" i="35"/>
  <c r="BM31" i="35"/>
  <c r="CC31" i="35"/>
  <c r="BN31" i="35"/>
  <c r="CD31" i="35"/>
  <c r="AT31" i="35"/>
  <c r="AD31" i="35"/>
  <c r="AI31" i="35"/>
  <c r="AQ31" i="35"/>
  <c r="BG31" i="35"/>
  <c r="BW31" i="35"/>
  <c r="BX31" i="35"/>
  <c r="BE31" i="35"/>
  <c r="BB31" i="35"/>
  <c r="BD31" i="35"/>
  <c r="BU31" i="35"/>
  <c r="AL31" i="35"/>
  <c r="BH31" i="35"/>
  <c r="BV31" i="35"/>
  <c r="AN31" i="35"/>
  <c r="BF31" i="35"/>
  <c r="AO31" i="35"/>
  <c r="BP55" i="35"/>
  <c r="CF55" i="35"/>
  <c r="BR55" i="35"/>
  <c r="CN55" i="35"/>
  <c r="BZ55" i="35"/>
  <c r="DF55" i="35"/>
  <c r="BD55" i="35"/>
  <c r="BV55" i="35"/>
  <c r="DB55" i="35"/>
  <c r="BL55" i="35"/>
  <c r="CS55" i="35"/>
  <c r="CC55" i="35"/>
  <c r="BM55" i="35"/>
  <c r="DC55" i="35"/>
  <c r="CM55" i="35"/>
  <c r="BW55" i="35"/>
  <c r="BG55" i="35"/>
  <c r="BH55" i="35"/>
  <c r="DD55" i="35"/>
  <c r="CZ55" i="35"/>
  <c r="BA55" i="35"/>
  <c r="DH55" i="35"/>
  <c r="CO55" i="35"/>
  <c r="BI55" i="35"/>
  <c r="CI55" i="35"/>
  <c r="BC55" i="35"/>
  <c r="CV55" i="35"/>
  <c r="BB55" i="35"/>
  <c r="CP55" i="35"/>
  <c r="CJ55" i="35"/>
  <c r="BF55" i="35"/>
  <c r="CL55" i="35"/>
  <c r="CR55" i="35"/>
  <c r="DA55" i="35"/>
  <c r="CK55" i="35"/>
  <c r="BU55" i="35"/>
  <c r="BE55" i="35"/>
  <c r="CU55" i="35"/>
  <c r="CE55" i="35"/>
  <c r="BO55" i="35"/>
  <c r="BX55" i="35"/>
  <c r="BJ55" i="35"/>
  <c r="CX55" i="35"/>
  <c r="BT55" i="35"/>
  <c r="BN55" i="35"/>
  <c r="CT55" i="35"/>
  <c r="CB55" i="35"/>
  <c r="CW55" i="35"/>
  <c r="CG55" i="35"/>
  <c r="BQ55" i="35"/>
  <c r="DG55" i="35"/>
  <c r="CQ55" i="35"/>
  <c r="CA55" i="35"/>
  <c r="BK55" i="35"/>
  <c r="CH55" i="35"/>
  <c r="CD55" i="35"/>
  <c r="DE55" i="35"/>
  <c r="BY55" i="35"/>
  <c r="CY55" i="35"/>
  <c r="BS55" i="35"/>
  <c r="CC83" i="35"/>
  <c r="EJ83" i="35"/>
  <c r="DB83" i="35"/>
  <c r="CU83" i="35"/>
  <c r="DG83" i="35"/>
  <c r="DM83" i="35"/>
  <c r="CK83" i="35"/>
  <c r="DT83" i="35"/>
  <c r="EI83" i="35"/>
  <c r="CT83" i="35"/>
  <c r="DS83" i="35"/>
  <c r="CJ83" i="35"/>
  <c r="CO83" i="35"/>
  <c r="DV83" i="35"/>
  <c r="DY83" i="35"/>
  <c r="EC83" i="35"/>
  <c r="ED83" i="35"/>
  <c r="DX83" i="35"/>
  <c r="CE83" i="35"/>
  <c r="CQ83" i="35"/>
  <c r="CF83" i="35"/>
  <c r="DA83" i="35"/>
  <c r="CX83" i="35"/>
  <c r="EF83" i="35"/>
  <c r="CL83" i="35"/>
  <c r="DC83" i="35"/>
  <c r="DO83" i="35"/>
  <c r="DE83" i="35"/>
  <c r="CP83" i="35"/>
  <c r="DD83" i="35"/>
  <c r="EG83" i="35"/>
  <c r="CD83" i="35"/>
  <c r="CR83" i="35"/>
  <c r="CZ83" i="35"/>
  <c r="CG83" i="35"/>
  <c r="DL83" i="35"/>
  <c r="DQ83" i="35"/>
  <c r="EA83" i="35"/>
  <c r="DZ83" i="35"/>
  <c r="DR83" i="35"/>
  <c r="CM83" i="35"/>
  <c r="CY83" i="35"/>
  <c r="DU83" i="35"/>
  <c r="CS83" i="35"/>
  <c r="DN83" i="35"/>
  <c r="EB83" i="35"/>
  <c r="DJ83" i="35"/>
  <c r="DK83" i="35"/>
  <c r="DW83" i="35"/>
  <c r="CW83" i="35"/>
  <c r="DF83" i="35"/>
  <c r="CN83" i="35"/>
  <c r="EE83" i="35"/>
  <c r="EH83" i="35"/>
  <c r="DH83" i="35"/>
  <c r="DP83" i="35"/>
  <c r="CI83" i="35"/>
  <c r="CV83" i="35"/>
  <c r="DI83" i="35"/>
  <c r="CH83" i="35"/>
  <c r="BX47" i="35"/>
  <c r="BP47" i="35"/>
  <c r="BR47" i="35"/>
  <c r="CX47" i="35"/>
  <c r="AV47" i="35"/>
  <c r="BN47" i="35"/>
  <c r="CT47" i="35"/>
  <c r="BD47" i="35"/>
  <c r="CK47" i="35"/>
  <c r="BU47" i="35"/>
  <c r="BE47" i="35"/>
  <c r="CU47" i="35"/>
  <c r="CE47" i="35"/>
  <c r="BO47" i="35"/>
  <c r="AY47" i="35"/>
  <c r="AZ47" i="35"/>
  <c r="BH47" i="35"/>
  <c r="BB47" i="35"/>
  <c r="CH47" i="35"/>
  <c r="CB47" i="35"/>
  <c r="AX47" i="35"/>
  <c r="CD47" i="35"/>
  <c r="CJ47" i="35"/>
  <c r="CS47" i="35"/>
  <c r="CC47" i="35"/>
  <c r="BM47" i="35"/>
  <c r="AW47" i="35"/>
  <c r="CM47" i="35"/>
  <c r="BW47" i="35"/>
  <c r="BG47" i="35"/>
  <c r="AT47" i="35"/>
  <c r="CR47" i="35"/>
  <c r="BV47" i="35"/>
  <c r="CW47" i="35"/>
  <c r="BQ47" i="35"/>
  <c r="CQ47" i="35"/>
  <c r="BK47" i="35"/>
  <c r="CF47" i="35"/>
  <c r="BZ47" i="35"/>
  <c r="BF47" i="35"/>
  <c r="CO47" i="35"/>
  <c r="BA47" i="35"/>
  <c r="BS47" i="35"/>
  <c r="CP47" i="35"/>
  <c r="CY47" i="35"/>
  <c r="CN47" i="35"/>
  <c r="BL47" i="35"/>
  <c r="CZ47" i="35"/>
  <c r="BY47" i="35"/>
  <c r="CI47" i="35"/>
  <c r="AU47" i="35"/>
  <c r="BJ47" i="35"/>
  <c r="AS47" i="35"/>
  <c r="BT47" i="35"/>
  <c r="BI47" i="35"/>
  <c r="CA47" i="35"/>
  <c r="CV47" i="35"/>
  <c r="CL47" i="35"/>
  <c r="CG47" i="35"/>
  <c r="BC47" i="35"/>
  <c r="CD3" i="35"/>
  <c r="H84" i="35"/>
  <c r="R19" i="34"/>
  <c r="N19" i="34"/>
  <c r="O13" i="35"/>
  <c r="AY13" i="35"/>
  <c r="BF13" i="35"/>
  <c r="BI13" i="35"/>
  <c r="BL13" i="35"/>
  <c r="S13" i="35"/>
  <c r="Z13" i="35"/>
  <c r="AC13" i="35"/>
  <c r="AF13" i="35"/>
  <c r="AI13" i="35"/>
  <c r="AP13" i="35"/>
  <c r="AS13" i="35"/>
  <c r="AV13" i="35"/>
  <c r="BO13" i="35"/>
  <c r="M13" i="35"/>
  <c r="P13" i="35"/>
  <c r="BD13" i="35"/>
  <c r="BA13" i="35"/>
  <c r="AX13" i="35"/>
  <c r="AQ13" i="35"/>
  <c r="AZ13" i="35"/>
  <c r="T13" i="35"/>
  <c r="AW13" i="35"/>
  <c r="Q13" i="35"/>
  <c r="AT13" i="35"/>
  <c r="N13" i="35"/>
  <c r="AM13" i="35"/>
  <c r="X13" i="35"/>
  <c r="U13" i="35"/>
  <c r="R13" i="35"/>
  <c r="K13" i="35"/>
  <c r="BP13" i="35"/>
  <c r="AJ13" i="35"/>
  <c r="BM13" i="35"/>
  <c r="AG13" i="35"/>
  <c r="BJ13" i="35"/>
  <c r="AD13" i="35"/>
  <c r="BC13" i="35"/>
  <c r="W13" i="35"/>
  <c r="AK13" i="35"/>
  <c r="AA13" i="35"/>
  <c r="AR13" i="35"/>
  <c r="AO13" i="35"/>
  <c r="AL13" i="35"/>
  <c r="AE13" i="35"/>
  <c r="BN13" i="35"/>
  <c r="AB13" i="35"/>
  <c r="Y13" i="35"/>
  <c r="V13" i="35"/>
  <c r="AH13" i="35"/>
  <c r="L13" i="35"/>
  <c r="BK13" i="35"/>
  <c r="BG13" i="35"/>
  <c r="AU13" i="35"/>
  <c r="AN13" i="35"/>
  <c r="BR13" i="35"/>
  <c r="BQ13" i="35"/>
  <c r="BH13" i="35"/>
  <c r="BB13" i="35"/>
  <c r="BE13" i="35"/>
  <c r="P15" i="35"/>
  <c r="N15" i="35"/>
  <c r="AW15" i="35"/>
  <c r="BJ15" i="35"/>
  <c r="Y15" i="35"/>
  <c r="V15" i="35"/>
  <c r="BI15" i="35"/>
  <c r="AC15" i="35"/>
  <c r="BF15" i="35"/>
  <c r="Z15" i="35"/>
  <c r="BK15" i="35"/>
  <c r="AU15" i="35"/>
  <c r="AE15" i="35"/>
  <c r="O15" i="35"/>
  <c r="BH15" i="35"/>
  <c r="AR15" i="35"/>
  <c r="AB15" i="35"/>
  <c r="AT15" i="35"/>
  <c r="AD15" i="35"/>
  <c r="BR15" i="35"/>
  <c r="BA15" i="35"/>
  <c r="U15" i="35"/>
  <c r="AX15" i="35"/>
  <c r="R15" i="35"/>
  <c r="BG15" i="35"/>
  <c r="AQ15" i="35"/>
  <c r="AA15" i="35"/>
  <c r="BT15" i="35"/>
  <c r="BD15" i="35"/>
  <c r="AN15" i="35"/>
  <c r="X15" i="35"/>
  <c r="Q15" i="35"/>
  <c r="BM15" i="35"/>
  <c r="BE15" i="35"/>
  <c r="BB15" i="35"/>
  <c r="AS15" i="35"/>
  <c r="M15" i="35"/>
  <c r="AP15" i="35"/>
  <c r="BS15" i="35"/>
  <c r="AM15" i="35"/>
  <c r="W15" i="35"/>
  <c r="BP15" i="35"/>
  <c r="AZ15" i="35"/>
  <c r="AJ15" i="35"/>
  <c r="AG15" i="35"/>
  <c r="AO15" i="35"/>
  <c r="AL15" i="35"/>
  <c r="BQ15" i="35"/>
  <c r="AK15" i="35"/>
  <c r="BN15" i="35"/>
  <c r="AH15" i="35"/>
  <c r="BO15" i="35"/>
  <c r="AY15" i="35"/>
  <c r="AI15" i="35"/>
  <c r="S15" i="35"/>
  <c r="BL15" i="35"/>
  <c r="AV15" i="35"/>
  <c r="AF15" i="35"/>
  <c r="BC15" i="35"/>
  <c r="T15" i="35"/>
  <c r="M34" i="36"/>
  <c r="P62" i="33" s="1"/>
  <c r="L98" i="37"/>
  <c r="M97" i="37"/>
  <c r="BI11" i="47"/>
  <c r="BZ35" i="33"/>
  <c r="BY80" i="33"/>
  <c r="BZ36" i="33"/>
  <c r="BY81" i="33"/>
  <c r="BY21" i="36"/>
  <c r="BX25" i="36"/>
  <c r="G25" i="37"/>
  <c r="I25" i="37" s="1"/>
  <c r="N75" i="37"/>
  <c r="N76" i="37" s="1"/>
  <c r="N77" i="37" s="1"/>
  <c r="N78" i="37" s="1"/>
  <c r="N79" i="37" s="1"/>
  <c r="N95" i="37" s="1"/>
  <c r="N96" i="37" s="1"/>
  <c r="GM60" i="35" l="1"/>
  <c r="GM28" i="35"/>
  <c r="GM30" i="35"/>
  <c r="GM67" i="35"/>
  <c r="GM31" i="35"/>
  <c r="GM72" i="35"/>
  <c r="GM71" i="35"/>
  <c r="GM69" i="35"/>
  <c r="GM64" i="35"/>
  <c r="GM27" i="35"/>
  <c r="GM20" i="35"/>
  <c r="GM36" i="35"/>
  <c r="GM78" i="35"/>
  <c r="GM18" i="35"/>
  <c r="GM23" i="35"/>
  <c r="GM47" i="35"/>
  <c r="GM83" i="35"/>
  <c r="GM55" i="35"/>
  <c r="GM16" i="35"/>
  <c r="GM54" i="35"/>
  <c r="GM75" i="35"/>
  <c r="GM37" i="35"/>
  <c r="GM49" i="35"/>
  <c r="GM62" i="35"/>
  <c r="GM21" i="35"/>
  <c r="GM59" i="35"/>
  <c r="GM26" i="35"/>
  <c r="GM51" i="35"/>
  <c r="GM73" i="35"/>
  <c r="GM19" i="35"/>
  <c r="GM41" i="35"/>
  <c r="GM68" i="35"/>
  <c r="GM63" i="35"/>
  <c r="GM13" i="35"/>
  <c r="GM70" i="35"/>
  <c r="GM46" i="35"/>
  <c r="GM82" i="35"/>
  <c r="GM24" i="35"/>
  <c r="GM79" i="35"/>
  <c r="GM57" i="35"/>
  <c r="K159" i="35"/>
  <c r="I28" i="36" s="1"/>
  <c r="GM85" i="35"/>
  <c r="GM25" i="35"/>
  <c r="GM52" i="35"/>
  <c r="GM44" i="35"/>
  <c r="AO35" i="35"/>
  <c r="BE35" i="35"/>
  <c r="BU35" i="35"/>
  <c r="AQ35" i="35"/>
  <c r="BG35" i="35"/>
  <c r="BW35" i="35"/>
  <c r="CM35" i="35"/>
  <c r="CD35" i="35"/>
  <c r="BN35" i="35"/>
  <c r="AX35" i="35"/>
  <c r="AH35" i="35"/>
  <c r="CJ35" i="35"/>
  <c r="BT35" i="35"/>
  <c r="BD35" i="35"/>
  <c r="AN35" i="35"/>
  <c r="AG35" i="35"/>
  <c r="AW35" i="35"/>
  <c r="BM35" i="35"/>
  <c r="AI35" i="35"/>
  <c r="AY35" i="35"/>
  <c r="BO35" i="35"/>
  <c r="CE35" i="35"/>
  <c r="CL35" i="35"/>
  <c r="BV35" i="35"/>
  <c r="BF35" i="35"/>
  <c r="AP35" i="35"/>
  <c r="CK35" i="35"/>
  <c r="CB35" i="35"/>
  <c r="BL35" i="35"/>
  <c r="AV35" i="35"/>
  <c r="BI35" i="35"/>
  <c r="AU35" i="35"/>
  <c r="CA35" i="35"/>
  <c r="BZ35" i="35"/>
  <c r="AT35" i="35"/>
  <c r="CF35" i="35"/>
  <c r="AZ35" i="35"/>
  <c r="AK35" i="35"/>
  <c r="BQ35" i="35"/>
  <c r="BC35" i="35"/>
  <c r="CI35" i="35"/>
  <c r="BR35" i="35"/>
  <c r="AL35" i="35"/>
  <c r="BX35" i="35"/>
  <c r="AR35" i="35"/>
  <c r="BY35" i="35"/>
  <c r="CG35" i="35"/>
  <c r="CC35" i="35"/>
  <c r="AJ35" i="35"/>
  <c r="AS35" i="35"/>
  <c r="BK35" i="35"/>
  <c r="BJ35" i="35"/>
  <c r="BP35" i="35"/>
  <c r="BA35" i="35"/>
  <c r="BS35" i="35"/>
  <c r="BB35" i="35"/>
  <c r="BH35" i="35"/>
  <c r="AM35" i="35"/>
  <c r="CH35" i="35"/>
  <c r="CN35" i="35"/>
  <c r="GM81" i="35"/>
  <c r="GM77" i="35"/>
  <c r="GM48" i="35"/>
  <c r="GM65" i="35"/>
  <c r="EB84" i="35"/>
  <c r="EB158" i="35" s="1"/>
  <c r="EE84" i="35"/>
  <c r="EE160" i="35" s="1"/>
  <c r="CY84" i="35"/>
  <c r="DT84" i="35"/>
  <c r="DT158" i="35" s="1"/>
  <c r="CN84" i="35"/>
  <c r="DA84" i="35"/>
  <c r="DR84" i="35"/>
  <c r="DR158" i="35" s="1"/>
  <c r="CL84" i="35"/>
  <c r="EH84" i="35"/>
  <c r="EH160" i="35" s="1"/>
  <c r="CE84" i="35"/>
  <c r="DK84" i="35"/>
  <c r="DH84" i="35"/>
  <c r="CG84" i="35"/>
  <c r="DM84" i="35"/>
  <c r="DM158" i="35" s="1"/>
  <c r="DF84" i="35"/>
  <c r="EF84" i="35"/>
  <c r="EF158" i="35" s="1"/>
  <c r="EI84" i="35"/>
  <c r="EI158" i="35" s="1"/>
  <c r="DG84" i="35"/>
  <c r="DL84" i="35"/>
  <c r="DL158" i="35" s="1"/>
  <c r="CF84" i="35"/>
  <c r="DI84" i="35"/>
  <c r="DJ84" i="35"/>
  <c r="CD84" i="35"/>
  <c r="EC84" i="35"/>
  <c r="EC158" i="35" s="1"/>
  <c r="CM84" i="35"/>
  <c r="DS84" i="35"/>
  <c r="DS158" i="35" s="1"/>
  <c r="CZ84" i="35"/>
  <c r="CO84" i="35"/>
  <c r="DU84" i="35"/>
  <c r="DU158" i="35" s="1"/>
  <c r="CX84" i="35"/>
  <c r="EJ84" i="35"/>
  <c r="EJ160" i="35" s="1"/>
  <c r="CI84" i="35"/>
  <c r="DO84" i="35"/>
  <c r="DO158" i="35" s="1"/>
  <c r="DD84" i="35"/>
  <c r="CK84" i="35"/>
  <c r="DQ84" i="35"/>
  <c r="DB84" i="35"/>
  <c r="DZ84" i="35"/>
  <c r="DZ158" i="35" s="1"/>
  <c r="EK84" i="35"/>
  <c r="CU84" i="35"/>
  <c r="DX84" i="35"/>
  <c r="DX158" i="35" s="1"/>
  <c r="CR84" i="35"/>
  <c r="CW84" i="35"/>
  <c r="DV84" i="35"/>
  <c r="DV158" i="35" s="1"/>
  <c r="CP84" i="35"/>
  <c r="EG84" i="35"/>
  <c r="EG160" i="35" s="1"/>
  <c r="CQ84" i="35"/>
  <c r="DW84" i="35"/>
  <c r="DW158" i="35" s="1"/>
  <c r="CV84" i="35"/>
  <c r="CS84" i="35"/>
  <c r="DY84" i="35"/>
  <c r="DY158" i="35" s="1"/>
  <c r="CT84" i="35"/>
  <c r="ED84" i="35"/>
  <c r="ED158" i="35" s="1"/>
  <c r="EA84" i="35"/>
  <c r="EA160" i="35" s="1"/>
  <c r="DC84" i="35"/>
  <c r="DP84" i="35"/>
  <c r="CJ84" i="35"/>
  <c r="DE84" i="35"/>
  <c r="DN84" i="35"/>
  <c r="DN158" i="35" s="1"/>
  <c r="CH84" i="35"/>
  <c r="EJ158" i="35"/>
  <c r="GM76" i="35"/>
  <c r="GM53" i="35"/>
  <c r="DQ158" i="35"/>
  <c r="AG33" i="35"/>
  <c r="AW33" i="35"/>
  <c r="BM33" i="35"/>
  <c r="CC33" i="35"/>
  <c r="CH33" i="35"/>
  <c r="BR33" i="35"/>
  <c r="BB33" i="35"/>
  <c r="AL33" i="35"/>
  <c r="AM33" i="35"/>
  <c r="BC33" i="35"/>
  <c r="BS33" i="35"/>
  <c r="CI33" i="35"/>
  <c r="BX33" i="35"/>
  <c r="BH33" i="35"/>
  <c r="AR33" i="35"/>
  <c r="AO33" i="35"/>
  <c r="BE33" i="35"/>
  <c r="BU33" i="35"/>
  <c r="CK33" i="35"/>
  <c r="BZ33" i="35"/>
  <c r="BJ33" i="35"/>
  <c r="AT33" i="35"/>
  <c r="AE33" i="35"/>
  <c r="AU33" i="35"/>
  <c r="BK33" i="35"/>
  <c r="CA33" i="35"/>
  <c r="CF33" i="35"/>
  <c r="BP33" i="35"/>
  <c r="AZ33" i="35"/>
  <c r="AJ33" i="35"/>
  <c r="AS33" i="35"/>
  <c r="BI33" i="35"/>
  <c r="BY33" i="35"/>
  <c r="CL33" i="35"/>
  <c r="BV33" i="35"/>
  <c r="BF33" i="35"/>
  <c r="AP33" i="35"/>
  <c r="AI33" i="35"/>
  <c r="AY33" i="35"/>
  <c r="BO33" i="35"/>
  <c r="CE33" i="35"/>
  <c r="CB33" i="35"/>
  <c r="BL33" i="35"/>
  <c r="AV33" i="35"/>
  <c r="AF33" i="35"/>
  <c r="AK33" i="35"/>
  <c r="BA33" i="35"/>
  <c r="BQ33" i="35"/>
  <c r="CG33" i="35"/>
  <c r="CD33" i="35"/>
  <c r="BN33" i="35"/>
  <c r="AX33" i="35"/>
  <c r="AH33" i="35"/>
  <c r="AQ33" i="35"/>
  <c r="BG33" i="35"/>
  <c r="BW33" i="35"/>
  <c r="CJ33" i="35"/>
  <c r="BT33" i="35"/>
  <c r="BD33" i="35"/>
  <c r="AN33" i="35"/>
  <c r="GM58" i="35"/>
  <c r="GM34" i="35"/>
  <c r="GM38" i="35"/>
  <c r="GM42" i="35"/>
  <c r="GM32" i="35"/>
  <c r="GM43" i="35"/>
  <c r="GM56" i="35"/>
  <c r="DP158" i="35"/>
  <c r="GM45" i="35"/>
  <c r="GM74" i="35"/>
  <c r="GM50" i="35"/>
  <c r="GM66" i="35"/>
  <c r="GM80" i="35"/>
  <c r="GM29" i="35"/>
  <c r="GM39" i="35"/>
  <c r="GM61" i="35"/>
  <c r="L99" i="37"/>
  <c r="M98" i="37"/>
  <c r="P82" i="33"/>
  <c r="BJ11" i="47"/>
  <c r="CA35" i="33"/>
  <c r="BZ80" i="33"/>
  <c r="CA36" i="33"/>
  <c r="BZ81" i="33"/>
  <c r="BZ21" i="36"/>
  <c r="BY25" i="36"/>
  <c r="F25" i="37"/>
  <c r="H25" i="37" s="1"/>
  <c r="J25" i="37" s="1"/>
  <c r="N97" i="37"/>
  <c r="ED160" i="35" l="1"/>
  <c r="EA158" i="35"/>
  <c r="EB160" i="35"/>
  <c r="EG158" i="35"/>
  <c r="DZ160" i="35"/>
  <c r="EE158" i="35"/>
  <c r="EF160" i="35"/>
  <c r="EH158" i="35"/>
  <c r="EI160" i="35"/>
  <c r="EK160" i="35"/>
  <c r="EK158" i="35"/>
  <c r="GM84" i="35"/>
  <c r="EC160" i="35"/>
  <c r="GM35" i="35"/>
  <c r="GM33" i="35"/>
  <c r="G26" i="37"/>
  <c r="U20" i="37"/>
  <c r="L100" i="37"/>
  <c r="M99" i="37"/>
  <c r="BK11" i="47"/>
  <c r="CB36" i="33"/>
  <c r="CA81" i="33"/>
  <c r="CB35" i="33"/>
  <c r="CA80" i="33"/>
  <c r="CA21" i="36"/>
  <c r="BZ25" i="36"/>
  <c r="I26" i="37"/>
  <c r="F26" i="37"/>
  <c r="H26" i="37" s="1"/>
  <c r="N98" i="37"/>
  <c r="J26" i="37" l="1"/>
  <c r="G27" i="37" s="1"/>
  <c r="Q34" i="33"/>
  <c r="U22" i="37"/>
  <c r="U21" i="37" s="1"/>
  <c r="N33" i="36" s="1"/>
  <c r="L101" i="37"/>
  <c r="M100" i="37"/>
  <c r="I27" i="37"/>
  <c r="F27" i="37"/>
  <c r="H27" i="37" s="1"/>
  <c r="J27" i="37" s="1"/>
  <c r="V20" i="37" s="1"/>
  <c r="BL11" i="47"/>
  <c r="CC35" i="33"/>
  <c r="CB80" i="33"/>
  <c r="CC36" i="33"/>
  <c r="CB81" i="33"/>
  <c r="CB21" i="36"/>
  <c r="CA25" i="36"/>
  <c r="N99" i="37"/>
  <c r="L102" i="37" l="1"/>
  <c r="M101" i="37"/>
  <c r="R34" i="33"/>
  <c r="Q79" i="33"/>
  <c r="Q37" i="33"/>
  <c r="N34" i="36"/>
  <c r="Q62" i="33" s="1"/>
  <c r="V22" i="37"/>
  <c r="W20" i="37" s="1"/>
  <c r="G28" i="37"/>
  <c r="I28" i="37" s="1"/>
  <c r="BM11" i="47"/>
  <c r="CD36" i="33"/>
  <c r="CC81" i="33"/>
  <c r="CD35" i="33"/>
  <c r="CC80" i="33"/>
  <c r="CB25" i="36"/>
  <c r="B21" i="36"/>
  <c r="B25" i="36" s="1"/>
  <c r="C21" i="36"/>
  <c r="C25" i="36" s="1"/>
  <c r="D21" i="36"/>
  <c r="D25" i="36" s="1"/>
  <c r="E21" i="36"/>
  <c r="E25" i="36" s="1"/>
  <c r="F21" i="36"/>
  <c r="G21" i="36"/>
  <c r="N100" i="37"/>
  <c r="Q82" i="33" l="1"/>
  <c r="S34" i="33"/>
  <c r="R79" i="33"/>
  <c r="R37" i="33"/>
  <c r="L103" i="37"/>
  <c r="M102" i="37"/>
  <c r="F28" i="37"/>
  <c r="H28" i="37" s="1"/>
  <c r="J28" i="37" s="1"/>
  <c r="G29" i="37" s="1"/>
  <c r="I29" i="37" s="1"/>
  <c r="V21" i="37"/>
  <c r="O33" i="36" s="1"/>
  <c r="O34" i="36" s="1"/>
  <c r="R62" i="33" s="1"/>
  <c r="R82" i="33" s="1"/>
  <c r="BN11" i="47"/>
  <c r="CE35" i="33"/>
  <c r="J35" i="33" s="1"/>
  <c r="CD80" i="33"/>
  <c r="CE36" i="33"/>
  <c r="CD81" i="33"/>
  <c r="N101" i="37"/>
  <c r="S79" i="33" l="1"/>
  <c r="S37" i="33"/>
  <c r="L104" i="37"/>
  <c r="M103" i="37"/>
  <c r="F29" i="37"/>
  <c r="BO11" i="47"/>
  <c r="J80" i="33"/>
  <c r="CE81" i="33"/>
  <c r="J36" i="33"/>
  <c r="J81" i="33" s="1"/>
  <c r="CE80" i="33"/>
  <c r="N102" i="37"/>
  <c r="L105" i="37" l="1"/>
  <c r="M104" i="37"/>
  <c r="H29" i="37"/>
  <c r="J29" i="37" s="1"/>
  <c r="G30" i="37" s="1"/>
  <c r="BP11" i="47"/>
  <c r="N103" i="37"/>
  <c r="L106" i="37" l="1"/>
  <c r="M105" i="37"/>
  <c r="I30" i="37"/>
  <c r="F30" i="37"/>
  <c r="H30" i="37" s="1"/>
  <c r="J30" i="37" s="1"/>
  <c r="G31" i="37" s="1"/>
  <c r="BQ11" i="47"/>
  <c r="N104" i="37"/>
  <c r="L107" i="37" l="1"/>
  <c r="M106" i="37"/>
  <c r="I31" i="37"/>
  <c r="F31" i="37"/>
  <c r="H31" i="37" s="1"/>
  <c r="J31" i="37" s="1"/>
  <c r="BR11" i="47"/>
  <c r="N105" i="37"/>
  <c r="L108" i="37" l="1"/>
  <c r="M107" i="37"/>
  <c r="G32" i="37"/>
  <c r="BS11" i="47"/>
  <c r="N106" i="37"/>
  <c r="L109" i="37" l="1"/>
  <c r="M108" i="37"/>
  <c r="I32" i="37"/>
  <c r="F32" i="37"/>
  <c r="H32" i="37" s="1"/>
  <c r="J32" i="37" s="1"/>
  <c r="BT11" i="47"/>
  <c r="N107" i="37"/>
  <c r="L110" i="37" l="1"/>
  <c r="M110" i="37" s="1"/>
  <c r="M109" i="37"/>
  <c r="G33" i="37"/>
  <c r="BU11" i="47"/>
  <c r="N108" i="37"/>
  <c r="I33" i="37" l="1"/>
  <c r="F33" i="37"/>
  <c r="H33" i="37" s="1"/>
  <c r="J33" i="37" s="1"/>
  <c r="BV11" i="47"/>
  <c r="F25" i="36"/>
  <c r="G25" i="36"/>
  <c r="N109" i="37"/>
  <c r="G34" i="37" l="1"/>
  <c r="BW11" i="47"/>
  <c r="N110" i="37"/>
  <c r="I34" i="37" l="1"/>
  <c r="F34" i="37"/>
  <c r="H34" i="37" s="1"/>
  <c r="J34" i="37" s="1"/>
  <c r="BX11" i="47"/>
  <c r="G35" i="37" l="1"/>
  <c r="BY11" i="47"/>
  <c r="I35" i="37" l="1"/>
  <c r="F35" i="37"/>
  <c r="H35" i="37" s="1"/>
  <c r="J35" i="37" s="1"/>
  <c r="BZ11" i="47"/>
  <c r="G36" i="37" l="1"/>
  <c r="CA11" i="47"/>
  <c r="I36" i="37" l="1"/>
  <c r="F36" i="37"/>
  <c r="H36" i="37" s="1"/>
  <c r="J36" i="37" s="1"/>
  <c r="G37" i="37" s="1"/>
  <c r="CB11" i="47"/>
  <c r="I37" i="37" l="1"/>
  <c r="F37" i="37"/>
  <c r="H37" i="37" s="1"/>
  <c r="J37" i="37" s="1"/>
  <c r="B11" i="47"/>
  <c r="C11" i="47"/>
  <c r="D11" i="47"/>
  <c r="E11" i="47"/>
  <c r="F11" i="47"/>
  <c r="G11" i="47"/>
  <c r="C8" i="47"/>
  <c r="D8" i="47"/>
  <c r="E8" i="47"/>
  <c r="F8" i="47"/>
  <c r="G8" i="47"/>
  <c r="G38" i="37" l="1"/>
  <c r="I38" i="37" l="1"/>
  <c r="F38" i="37"/>
  <c r="H38" i="37" s="1"/>
  <c r="J38" i="37" s="1"/>
  <c r="N111" i="37"/>
  <c r="G39" i="37" l="1"/>
  <c r="I39" i="37" l="1"/>
  <c r="F39" i="37"/>
  <c r="H39" i="37" s="1"/>
  <c r="J39" i="37" s="1"/>
  <c r="G40" i="37" l="1"/>
  <c r="I40" i="37" l="1"/>
  <c r="F40" i="37"/>
  <c r="H40" i="37" s="1"/>
  <c r="J40" i="37" s="1"/>
  <c r="G41" i="37" l="1"/>
  <c r="I41" i="37" l="1"/>
  <c r="F41" i="37"/>
  <c r="H41" i="37" s="1"/>
  <c r="J41" i="37" s="1"/>
  <c r="G42" i="37" l="1"/>
  <c r="I42" i="37" l="1"/>
  <c r="F42" i="37"/>
  <c r="H42" i="37" s="1"/>
  <c r="J42" i="37" s="1"/>
  <c r="G43" i="37" s="1"/>
  <c r="F43" i="37" l="1"/>
  <c r="H43" i="37" s="1"/>
  <c r="I43" i="37"/>
  <c r="J43" i="37" l="1"/>
  <c r="G44" i="37" s="1"/>
  <c r="F44" i="37" s="1"/>
  <c r="H44" i="37" s="1"/>
  <c r="I44" i="37" l="1"/>
  <c r="J44" i="37"/>
  <c r="G45" i="37" s="1"/>
  <c r="F45" i="37" s="1"/>
  <c r="H45" i="37" s="1"/>
  <c r="I45" i="37" l="1"/>
  <c r="J45" i="37" s="1"/>
  <c r="G46" i="37" s="1"/>
  <c r="I46" i="37" l="1"/>
  <c r="F46" i="37"/>
  <c r="H46" i="37" s="1"/>
  <c r="J46" i="37" s="1"/>
  <c r="G47" i="37" s="1"/>
  <c r="I47" i="37" s="1"/>
  <c r="F47" i="37" l="1"/>
  <c r="H47" i="37" s="1"/>
  <c r="J47" i="37" s="1"/>
  <c r="G48" i="37" s="1"/>
  <c r="F48" i="37" s="1"/>
  <c r="H48" i="37" s="1"/>
  <c r="I48" i="37" l="1"/>
  <c r="J48" i="37" s="1"/>
  <c r="G49" i="37" s="1"/>
  <c r="I49" i="37" l="1"/>
  <c r="F49" i="37"/>
  <c r="H49" i="37" s="1"/>
  <c r="J49" i="37" s="1"/>
  <c r="G50" i="37" s="1"/>
  <c r="F50" i="37" s="1"/>
  <c r="H50" i="37" s="1"/>
  <c r="I50" i="37" l="1"/>
  <c r="J50" i="37"/>
  <c r="G51" i="37" s="1"/>
  <c r="I51" i="37" s="1"/>
  <c r="F51" i="37" l="1"/>
  <c r="H51" i="37" s="1"/>
  <c r="J51" i="37" s="1"/>
  <c r="G52" i="37" s="1"/>
  <c r="I52" i="37" l="1"/>
  <c r="F52" i="37"/>
  <c r="H52" i="37" s="1"/>
  <c r="J52" i="37" s="1"/>
  <c r="G53" i="37" s="1"/>
  <c r="I53" i="37" l="1"/>
  <c r="F53" i="37"/>
  <c r="H53" i="37" s="1"/>
  <c r="J53" i="37" s="1"/>
  <c r="G54" i="37" s="1"/>
  <c r="I54" i="37" s="1"/>
  <c r="F54" i="37" l="1"/>
  <c r="H54" i="37" s="1"/>
  <c r="J54" i="37" s="1"/>
  <c r="G55" i="37" s="1"/>
  <c r="I55" i="37" l="1"/>
  <c r="F55" i="37"/>
  <c r="H55" i="37" s="1"/>
  <c r="J55" i="37" s="1"/>
  <c r="G56" i="37" s="1"/>
  <c r="J19" i="34"/>
  <c r="I19" i="34"/>
  <c r="K19" i="34"/>
  <c r="F56" i="37" l="1"/>
  <c r="I56" i="37"/>
  <c r="J56" i="37" s="1"/>
  <c r="W22" i="37" l="1"/>
  <c r="W21" i="37" s="1"/>
  <c r="P33" i="36" s="1"/>
  <c r="P34" i="36" s="1"/>
  <c r="S62" i="33" s="1"/>
  <c r="AX3" i="35"/>
  <c r="BD3" i="35"/>
  <c r="AU3" i="35"/>
  <c r="BA3" i="35"/>
  <c r="Q3" i="35"/>
  <c r="AC3" i="35"/>
  <c r="AF3" i="35"/>
  <c r="N3" i="35"/>
  <c r="AI3" i="35"/>
  <c r="AL3" i="35"/>
  <c r="W3" i="35"/>
  <c r="Z3" i="35"/>
  <c r="AO3" i="35"/>
  <c r="AR3" i="35"/>
  <c r="L15" i="35"/>
  <c r="L14" i="35"/>
  <c r="K14" i="35"/>
  <c r="K158" i="35" s="1"/>
  <c r="J3" i="35"/>
  <c r="S82" i="33" l="1"/>
  <c r="T3" i="35"/>
  <c r="K3" i="35"/>
  <c r="GM14" i="35"/>
  <c r="GM15" i="35"/>
  <c r="J5" i="35"/>
  <c r="A162" i="35" l="1"/>
  <c r="K5" i="35"/>
  <c r="L6" i="33"/>
  <c r="A143" i="35"/>
  <c r="A146" i="35"/>
  <c r="A144" i="35"/>
  <c r="A148" i="35"/>
  <c r="A152" i="35"/>
  <c r="A155" i="35"/>
  <c r="A150" i="35"/>
  <c r="A151" i="35"/>
  <c r="A142" i="35"/>
  <c r="A145" i="35"/>
  <c r="A141" i="35"/>
  <c r="A147" i="35"/>
  <c r="A149" i="35"/>
  <c r="A154" i="35"/>
  <c r="A156" i="35"/>
  <c r="A153" i="35"/>
  <c r="A97" i="35"/>
  <c r="A99" i="35"/>
  <c r="A101" i="35"/>
  <c r="A111" i="35"/>
  <c r="A113" i="35"/>
  <c r="A121" i="35"/>
  <c r="A124" i="35"/>
  <c r="A126" i="35"/>
  <c r="A132" i="35"/>
  <c r="A136" i="35"/>
  <c r="A139" i="35"/>
  <c r="A90" i="35"/>
  <c r="A92" i="35"/>
  <c r="A94" i="35"/>
  <c r="A102" i="35"/>
  <c r="A105" i="35"/>
  <c r="A107" i="35"/>
  <c r="A109" i="35"/>
  <c r="A114" i="35"/>
  <c r="A116" i="35"/>
  <c r="A119" i="35"/>
  <c r="A123" i="35"/>
  <c r="A128" i="35"/>
  <c r="A131" i="35"/>
  <c r="A135" i="35"/>
  <c r="A87" i="35"/>
  <c r="A89" i="35"/>
  <c r="A95" i="35"/>
  <c r="A98" i="35"/>
  <c r="A100" i="35"/>
  <c r="A103" i="35"/>
  <c r="A112" i="35"/>
  <c r="A117" i="35"/>
  <c r="A122" i="35"/>
  <c r="A125" i="35"/>
  <c r="A130" i="35"/>
  <c r="A133" i="35"/>
  <c r="A138" i="35"/>
  <c r="A140" i="35"/>
  <c r="A91" i="35"/>
  <c r="A93" i="35"/>
  <c r="A96" i="35"/>
  <c r="A104" i="35"/>
  <c r="A106" i="35"/>
  <c r="A108" i="35"/>
  <c r="A110" i="35"/>
  <c r="A115" i="35"/>
  <c r="A118" i="35"/>
  <c r="A120" i="35"/>
  <c r="A127" i="35"/>
  <c r="A129" i="35"/>
  <c r="A134" i="35"/>
  <c r="A137" i="35"/>
  <c r="A88" i="35"/>
  <c r="CN158" i="35"/>
  <c r="CY158" i="35"/>
  <c r="CM158" i="35"/>
  <c r="CJ158" i="35"/>
  <c r="CX158" i="35"/>
  <c r="CB158" i="35"/>
  <c r="BZ27" i="36" s="1"/>
  <c r="CL158" i="35"/>
  <c r="CS158" i="35"/>
  <c r="CV158" i="35"/>
  <c r="CR158" i="35"/>
  <c r="CP158" i="35"/>
  <c r="CW158" i="35"/>
  <c r="CG158" i="35"/>
  <c r="CU158" i="35"/>
  <c r="CO158" i="35"/>
  <c r="CQ158" i="35"/>
  <c r="CT158" i="35"/>
  <c r="CI158" i="35"/>
  <c r="CF158" i="35"/>
  <c r="DG158" i="35"/>
  <c r="DE158" i="35"/>
  <c r="DD158" i="35"/>
  <c r="DC158" i="35"/>
  <c r="DB158" i="35"/>
  <c r="DF158" i="35"/>
  <c r="CZ158" i="35"/>
  <c r="DA158" i="35"/>
  <c r="DH158" i="35"/>
  <c r="DJ158" i="35"/>
  <c r="DI158" i="35"/>
  <c r="DK158" i="35"/>
  <c r="CK158" i="35"/>
  <c r="CC158" i="35"/>
  <c r="CA27" i="36" s="1"/>
  <c r="CH158" i="35"/>
  <c r="CD158" i="35"/>
  <c r="CB27" i="36" s="1"/>
  <c r="CE158" i="35"/>
  <c r="L158" i="35"/>
  <c r="J27" i="36" s="1"/>
  <c r="BU158" i="35"/>
  <c r="BS27" i="36" s="1"/>
  <c r="BW158" i="35"/>
  <c r="BU27" i="36" s="1"/>
  <c r="J158" i="35"/>
  <c r="J160" i="35" s="1"/>
  <c r="A13" i="35"/>
  <c r="L74" i="33" l="1"/>
  <c r="M6" i="33"/>
  <c r="A84" i="35"/>
  <c r="A76" i="35"/>
  <c r="A79" i="35"/>
  <c r="A70" i="35"/>
  <c r="A60" i="35"/>
  <c r="A69" i="35"/>
  <c r="A62" i="35"/>
  <c r="A57" i="35"/>
  <c r="A49" i="35"/>
  <c r="A39" i="35"/>
  <c r="A48" i="35"/>
  <c r="A41" i="35"/>
  <c r="A34" i="35"/>
  <c r="A35" i="35"/>
  <c r="A25" i="35"/>
  <c r="A24" i="35"/>
  <c r="A18" i="35"/>
  <c r="A17" i="35"/>
  <c r="A78" i="35"/>
  <c r="A81" i="35"/>
  <c r="A74" i="35"/>
  <c r="A64" i="35"/>
  <c r="A71" i="35"/>
  <c r="A63" i="35"/>
  <c r="A59" i="35"/>
  <c r="A51" i="35"/>
  <c r="A43" i="35"/>
  <c r="A50" i="35"/>
  <c r="A42" i="35"/>
  <c r="A36" i="35"/>
  <c r="A37" i="35"/>
  <c r="A27" i="35"/>
  <c r="A26" i="35"/>
  <c r="A20" i="35"/>
  <c r="A19" i="35"/>
  <c r="A80" i="35"/>
  <c r="A83" i="35"/>
  <c r="A75" i="35"/>
  <c r="A66" i="35"/>
  <c r="A73" i="35"/>
  <c r="A65" i="35"/>
  <c r="A61" i="35"/>
  <c r="A53" i="35"/>
  <c r="A45" i="35"/>
  <c r="A52" i="35"/>
  <c r="A44" i="35"/>
  <c r="A38" i="35"/>
  <c r="A29" i="35"/>
  <c r="A31" i="35"/>
  <c r="A28" i="35"/>
  <c r="A22" i="35"/>
  <c r="A21" i="35"/>
  <c r="A82" i="35"/>
  <c r="A72" i="35"/>
  <c r="A77" i="35"/>
  <c r="A68" i="35"/>
  <c r="A56" i="35"/>
  <c r="A67" i="35"/>
  <c r="A58" i="35"/>
  <c r="A55" i="35"/>
  <c r="A47" i="35"/>
  <c r="A54" i="35"/>
  <c r="A46" i="35"/>
  <c r="A40" i="35"/>
  <c r="A32" i="35"/>
  <c r="A33" i="35"/>
  <c r="A30" i="35"/>
  <c r="A23" i="35"/>
  <c r="A16" i="35"/>
  <c r="CA158" i="35"/>
  <c r="BY27" i="36" s="1"/>
  <c r="BV158" i="35"/>
  <c r="BT27" i="36" s="1"/>
  <c r="BX158" i="35"/>
  <c r="BV27" i="36" s="1"/>
  <c r="I27" i="36"/>
  <c r="BG158" i="35"/>
  <c r="BE27" i="36" s="1"/>
  <c r="AQ158" i="35"/>
  <c r="AO27" i="36" s="1"/>
  <c r="AA158" i="35"/>
  <c r="Y27" i="36" s="1"/>
  <c r="BR158" i="35"/>
  <c r="BP27" i="36" s="1"/>
  <c r="BB158" i="35"/>
  <c r="AZ27" i="36" s="1"/>
  <c r="AL158" i="35"/>
  <c r="AJ27" i="36" s="1"/>
  <c r="V158" i="35"/>
  <c r="T27" i="36" s="1"/>
  <c r="BM158" i="35"/>
  <c r="BK27" i="36" s="1"/>
  <c r="AW158" i="35"/>
  <c r="AU27" i="36" s="1"/>
  <c r="AG158" i="35"/>
  <c r="AE27" i="36" s="1"/>
  <c r="Q158" i="35"/>
  <c r="O27" i="36" s="1"/>
  <c r="BH158" i="35"/>
  <c r="BF27" i="36" s="1"/>
  <c r="AR158" i="35"/>
  <c r="AP27" i="36" s="1"/>
  <c r="AB158" i="35"/>
  <c r="Z27" i="36" s="1"/>
  <c r="BC158" i="35"/>
  <c r="BA27" i="36" s="1"/>
  <c r="AM158" i="35"/>
  <c r="AK27" i="36" s="1"/>
  <c r="W158" i="35"/>
  <c r="U27" i="36" s="1"/>
  <c r="BN158" i="35"/>
  <c r="BL27" i="36" s="1"/>
  <c r="AX158" i="35"/>
  <c r="AV27" i="36" s="1"/>
  <c r="AH158" i="35"/>
  <c r="AF27" i="36" s="1"/>
  <c r="R158" i="35"/>
  <c r="P27" i="36" s="1"/>
  <c r="BI158" i="35"/>
  <c r="BG27" i="36" s="1"/>
  <c r="AS158" i="35"/>
  <c r="AQ27" i="36" s="1"/>
  <c r="AC158" i="35"/>
  <c r="AA27" i="36" s="1"/>
  <c r="M158" i="35"/>
  <c r="K27" i="36" s="1"/>
  <c r="BD158" i="35"/>
  <c r="BB27" i="36" s="1"/>
  <c r="AN158" i="35"/>
  <c r="AL27" i="36" s="1"/>
  <c r="X158" i="35"/>
  <c r="V27" i="36" s="1"/>
  <c r="BS158" i="35"/>
  <c r="BQ27" i="36" s="1"/>
  <c r="BY158" i="35"/>
  <c r="BW27" i="36" s="1"/>
  <c r="BT158" i="35"/>
  <c r="BR27" i="36" s="1"/>
  <c r="BZ158" i="35"/>
  <c r="BX27" i="36" s="1"/>
  <c r="BO158" i="35"/>
  <c r="BM27" i="36" s="1"/>
  <c r="AY158" i="35"/>
  <c r="AW27" i="36" s="1"/>
  <c r="AI158" i="35"/>
  <c r="AG27" i="36" s="1"/>
  <c r="S158" i="35"/>
  <c r="Q27" i="36" s="1"/>
  <c r="BJ158" i="35"/>
  <c r="BH27" i="36" s="1"/>
  <c r="AT158" i="35"/>
  <c r="AR27" i="36" s="1"/>
  <c r="AD158" i="35"/>
  <c r="AB27" i="36" s="1"/>
  <c r="N158" i="35"/>
  <c r="L27" i="36" s="1"/>
  <c r="BE158" i="35"/>
  <c r="BC27" i="36" s="1"/>
  <c r="AO158" i="35"/>
  <c r="AM27" i="36" s="1"/>
  <c r="Y158" i="35"/>
  <c r="W27" i="36" s="1"/>
  <c r="BP158" i="35"/>
  <c r="BN27" i="36" s="1"/>
  <c r="AZ158" i="35"/>
  <c r="AX27" i="36" s="1"/>
  <c r="AJ158" i="35"/>
  <c r="AH27" i="36" s="1"/>
  <c r="T158" i="35"/>
  <c r="R27" i="36" s="1"/>
  <c r="BK158" i="35"/>
  <c r="BI27" i="36" s="1"/>
  <c r="AU158" i="35"/>
  <c r="AS27" i="36" s="1"/>
  <c r="AE158" i="35"/>
  <c r="AC27" i="36" s="1"/>
  <c r="O158" i="35"/>
  <c r="M27" i="36" s="1"/>
  <c r="BF158" i="35"/>
  <c r="BD27" i="36" s="1"/>
  <c r="AP158" i="35"/>
  <c r="AN27" i="36" s="1"/>
  <c r="Z158" i="35"/>
  <c r="X27" i="36" s="1"/>
  <c r="BQ158" i="35"/>
  <c r="BO27" i="36" s="1"/>
  <c r="BA158" i="35"/>
  <c r="AY27" i="36" s="1"/>
  <c r="AK158" i="35"/>
  <c r="AI27" i="36" s="1"/>
  <c r="U158" i="35"/>
  <c r="S27" i="36" s="1"/>
  <c r="BL158" i="35"/>
  <c r="BJ27" i="36" s="1"/>
  <c r="AV158" i="35"/>
  <c r="AT27" i="36" s="1"/>
  <c r="AF158" i="35"/>
  <c r="AD27" i="36" s="1"/>
  <c r="P158" i="35"/>
  <c r="N27" i="36" s="1"/>
  <c r="K160" i="35"/>
  <c r="K7" i="35" s="1"/>
  <c r="L61" i="33" s="1"/>
  <c r="J161" i="35"/>
  <c r="J8" i="35" s="1"/>
  <c r="J7" i="35"/>
  <c r="N6" i="33" l="1"/>
  <c r="G27" i="36"/>
  <c r="C27" i="36"/>
  <c r="F27" i="36"/>
  <c r="E27" i="36"/>
  <c r="D27" i="36"/>
  <c r="I29" i="36"/>
  <c r="I31" i="36" s="1"/>
  <c r="B27" i="36"/>
  <c r="A5" i="35"/>
  <c r="A163" i="35"/>
  <c r="A160" i="35"/>
  <c r="A7" i="35"/>
  <c r="A4" i="35"/>
  <c r="A161" i="35"/>
  <c r="A14" i="35"/>
  <c r="K161" i="35"/>
  <c r="K8" i="35" s="1"/>
  <c r="A85" i="35"/>
  <c r="A12" i="35"/>
  <c r="A6" i="35"/>
  <c r="A15" i="35"/>
  <c r="A9" i="35"/>
  <c r="A86" i="35"/>
  <c r="A11" i="35"/>
  <c r="A8" i="35"/>
  <c r="A10" i="35"/>
  <c r="B41" i="32"/>
  <c r="C12" i="33" l="1"/>
  <c r="L11" i="33"/>
  <c r="O6" i="33"/>
  <c r="C20" i="33" l="1"/>
  <c r="C6" i="32"/>
  <c r="C9" i="32" s="1"/>
  <c r="D28" i="32" s="1"/>
  <c r="P6" i="33"/>
  <c r="B12" i="33"/>
  <c r="B20" i="33" l="1"/>
  <c r="B6" i="32"/>
  <c r="B9" i="32" s="1"/>
  <c r="C28" i="32" s="1"/>
  <c r="Q6" i="33"/>
  <c r="D12" i="33"/>
  <c r="D20" i="33" l="1"/>
  <c r="D6" i="32"/>
  <c r="D9" i="32" s="1"/>
  <c r="E28" i="32" s="1"/>
  <c r="R6" i="33"/>
  <c r="S6" i="33" l="1"/>
  <c r="T6" i="33" l="1"/>
  <c r="U6" i="33" l="1"/>
  <c r="V6" i="33" l="1"/>
  <c r="W6" i="33" l="1"/>
  <c r="E6" i="33" l="1"/>
  <c r="E39" i="32" s="1"/>
  <c r="X6" i="33"/>
  <c r="Y6" i="33" l="1"/>
  <c r="Z6" i="33" l="1"/>
  <c r="AA6" i="33" l="1"/>
  <c r="AB6" i="33" l="1"/>
  <c r="AC6" i="33" l="1"/>
  <c r="AD6" i="33" l="1"/>
  <c r="AE6" i="33" l="1"/>
  <c r="AF6" i="33" l="1"/>
  <c r="AG6" i="33" l="1"/>
  <c r="AH6" i="33" l="1"/>
  <c r="AI6" i="33" l="1"/>
  <c r="F6" i="33" l="1"/>
  <c r="F39" i="32" s="1"/>
  <c r="AJ6" i="33"/>
  <c r="AK6" i="33" l="1"/>
  <c r="AL6" i="33" l="1"/>
  <c r="AM6" i="33" l="1"/>
  <c r="AN6" i="33" l="1"/>
  <c r="AO6" i="33" l="1"/>
  <c r="AP6" i="33" l="1"/>
  <c r="AQ6" i="33" l="1"/>
  <c r="AR6" i="33" l="1"/>
  <c r="AS6" i="33" l="1"/>
  <c r="AT6" i="33" l="1"/>
  <c r="AU6" i="33" l="1"/>
  <c r="G6" i="33" l="1"/>
  <c r="G39" i="32" s="1"/>
  <c r="AV6" i="33"/>
  <c r="AW6" i="33" l="1"/>
  <c r="AX6" i="33" l="1"/>
  <c r="AY6" i="33" l="1"/>
  <c r="AZ6" i="33" l="1"/>
  <c r="BA6" i="33" l="1"/>
  <c r="BB6" i="33" l="1"/>
  <c r="BC6" i="33" l="1"/>
  <c r="J21" i="34"/>
  <c r="BD6" i="33" l="1"/>
  <c r="J22" i="34"/>
  <c r="K21" i="34"/>
  <c r="G21" i="34"/>
  <c r="L21" i="34"/>
  <c r="I21" i="34"/>
  <c r="H21" i="34"/>
  <c r="BE6" i="33" l="1"/>
  <c r="L22" i="34"/>
  <c r="K22" i="34"/>
  <c r="I22" i="34"/>
  <c r="G22" i="34"/>
  <c r="BF6" i="33" l="1"/>
  <c r="BG6" i="33" l="1"/>
  <c r="X20" i="37" l="1"/>
  <c r="T34" i="33" s="1"/>
  <c r="H6" i="33"/>
  <c r="H39" i="32" s="1"/>
  <c r="BH6" i="33"/>
  <c r="T79" i="33" l="1"/>
  <c r="T37" i="33"/>
  <c r="X22" i="37"/>
  <c r="Y20" i="37" s="1"/>
  <c r="U34" i="33" s="1"/>
  <c r="X21" i="37"/>
  <c r="Q33" i="36" s="1"/>
  <c r="Q34" i="36" s="1"/>
  <c r="T62" i="33" s="1"/>
  <c r="T82" i="33" s="1"/>
  <c r="BI6" i="33"/>
  <c r="U79" i="33" l="1"/>
  <c r="U37" i="33"/>
  <c r="Y22" i="37"/>
  <c r="Y21" i="37" s="1"/>
  <c r="R33" i="36" s="1"/>
  <c r="R34" i="36" s="1"/>
  <c r="U62" i="33" s="1"/>
  <c r="U82" i="33" s="1"/>
  <c r="BJ6" i="33"/>
  <c r="Z20" i="37" l="1"/>
  <c r="V34" i="33" s="1"/>
  <c r="BK6" i="33"/>
  <c r="V79" i="33" l="1"/>
  <c r="V37" i="33"/>
  <c r="Z22" i="37"/>
  <c r="Z21" i="37" s="1"/>
  <c r="S33" i="36" s="1"/>
  <c r="S34" i="36" s="1"/>
  <c r="V62" i="33" s="1"/>
  <c r="V82" i="33" s="1"/>
  <c r="BL6" i="33"/>
  <c r="L52" i="33"/>
  <c r="AA20" i="37" l="1"/>
  <c r="W34" i="33" s="1"/>
  <c r="W79" i="33" s="1"/>
  <c r="BM6" i="33"/>
  <c r="L60" i="33"/>
  <c r="L15" i="33"/>
  <c r="L104" i="33" s="1"/>
  <c r="W37" i="33" l="1"/>
  <c r="E34" i="33"/>
  <c r="AA22" i="37"/>
  <c r="AB20" i="37" s="1"/>
  <c r="X34" i="33" s="1"/>
  <c r="X37" i="33" s="1"/>
  <c r="E79" i="33"/>
  <c r="E37" i="33"/>
  <c r="E12" i="32" s="1"/>
  <c r="AA21" i="37"/>
  <c r="T33" i="36" s="1"/>
  <c r="T34" i="36" s="1"/>
  <c r="W62" i="33" s="1"/>
  <c r="W82" i="33" s="1"/>
  <c r="BN6" i="33"/>
  <c r="L105" i="33"/>
  <c r="L75" i="33" s="1"/>
  <c r="L63" i="33"/>
  <c r="L72" i="33"/>
  <c r="X79" i="33" l="1"/>
  <c r="AB22" i="37"/>
  <c r="AC20" i="37" s="1"/>
  <c r="Y34" i="33" s="1"/>
  <c r="Y79" i="33" s="1"/>
  <c r="L102" i="33"/>
  <c r="L9" i="33" s="1"/>
  <c r="L12" i="33" s="1"/>
  <c r="BO6" i="33"/>
  <c r="L76" i="33"/>
  <c r="L64" i="33"/>
  <c r="L29" i="33" s="1"/>
  <c r="L39" i="33" l="1"/>
  <c r="AB21" i="37"/>
  <c r="U33" i="36" s="1"/>
  <c r="U34" i="36" s="1"/>
  <c r="X62" i="33" s="1"/>
  <c r="Y37" i="33"/>
  <c r="AC22" i="37"/>
  <c r="AD20" i="37" s="1"/>
  <c r="Z34" i="33" s="1"/>
  <c r="Z37" i="33" s="1"/>
  <c r="AC21" i="37"/>
  <c r="V33" i="36" s="1"/>
  <c r="V34" i="36" s="1"/>
  <c r="Y62" i="33" s="1"/>
  <c r="Y82" i="33" s="1"/>
  <c r="BP6" i="33"/>
  <c r="L77" i="33"/>
  <c r="L83" i="33"/>
  <c r="L87" i="33" s="1"/>
  <c r="B64" i="33"/>
  <c r="L32" i="33"/>
  <c r="AD22" i="37" l="1"/>
  <c r="AD21" i="37" s="1"/>
  <c r="W33" i="36" s="1"/>
  <c r="W34" i="36" s="1"/>
  <c r="Z62" i="33" s="1"/>
  <c r="Z82" i="33" s="1"/>
  <c r="Z79" i="33"/>
  <c r="B22" i="32"/>
  <c r="C27" i="32" s="1"/>
  <c r="X82" i="33"/>
  <c r="AE20" i="37"/>
  <c r="AA34" i="33" s="1"/>
  <c r="BQ6" i="33"/>
  <c r="C77" i="33"/>
  <c r="C84" i="33"/>
  <c r="L43" i="33"/>
  <c r="AA79" i="33" l="1"/>
  <c r="AA37" i="33"/>
  <c r="AE22" i="37"/>
  <c r="AE21" i="37" s="1"/>
  <c r="X33" i="36" s="1"/>
  <c r="BR6" i="33"/>
  <c r="X34" i="36" l="1"/>
  <c r="AA62" i="33" s="1"/>
  <c r="AF20" i="37"/>
  <c r="AB34" i="33" s="1"/>
  <c r="BS6" i="33"/>
  <c r="AB79" i="33" l="1"/>
  <c r="AB37" i="33"/>
  <c r="AA82" i="33"/>
  <c r="AF22" i="37"/>
  <c r="I6" i="33"/>
  <c r="I39" i="32" s="1"/>
  <c r="BT6" i="33"/>
  <c r="AG20" i="37" l="1"/>
  <c r="AC34" i="33" s="1"/>
  <c r="AF21" i="37"/>
  <c r="Y33" i="36" s="1"/>
  <c r="BU6" i="33"/>
  <c r="AC79" i="33" l="1"/>
  <c r="AC37" i="33"/>
  <c r="Y34" i="36"/>
  <c r="AB62" i="33" s="1"/>
  <c r="AG22" i="37"/>
  <c r="AG21" i="37" s="1"/>
  <c r="Z33" i="36" s="1"/>
  <c r="Z34" i="36" s="1"/>
  <c r="AC62" i="33" s="1"/>
  <c r="AC82" i="33" s="1"/>
  <c r="BV6" i="33"/>
  <c r="AB82" i="33" l="1"/>
  <c r="AH20" i="37"/>
  <c r="AD34" i="33" s="1"/>
  <c r="BW6" i="33"/>
  <c r="AD79" i="33" l="1"/>
  <c r="AD37" i="33"/>
  <c r="AH22" i="37"/>
  <c r="AH21" i="37" s="1"/>
  <c r="AA33" i="36" s="1"/>
  <c r="AA34" i="36" s="1"/>
  <c r="AD62" i="33" s="1"/>
  <c r="BX6" i="33"/>
  <c r="AD82" i="33" l="1"/>
  <c r="AI20" i="37"/>
  <c r="BY6" i="33"/>
  <c r="AI22" i="37" l="1"/>
  <c r="AE34" i="33"/>
  <c r="AJ20" i="37"/>
  <c r="AI21" i="37"/>
  <c r="AB33" i="36" s="1"/>
  <c r="AB34" i="36" s="1"/>
  <c r="AE62" i="33" s="1"/>
  <c r="BZ6" i="33"/>
  <c r="AE82" i="33" l="1"/>
  <c r="AF34" i="33"/>
  <c r="AE79" i="33"/>
  <c r="AE37" i="33"/>
  <c r="AJ22" i="37"/>
  <c r="AJ21" i="37" s="1"/>
  <c r="AC33" i="36" s="1"/>
  <c r="AC34" i="36" s="1"/>
  <c r="AF62" i="33" s="1"/>
  <c r="AF82" i="33" s="1"/>
  <c r="CA6" i="33"/>
  <c r="AF79" i="33" l="1"/>
  <c r="AF37" i="33"/>
  <c r="AK20" i="37"/>
  <c r="AK22" i="37" s="1"/>
  <c r="CB6" i="33"/>
  <c r="AG34" i="33" l="1"/>
  <c r="AK21" i="37"/>
  <c r="AD33" i="36" s="1"/>
  <c r="AD34" i="36" s="1"/>
  <c r="AG62" i="33" s="1"/>
  <c r="AG82" i="33" s="1"/>
  <c r="AL20" i="37"/>
  <c r="AL22" i="37" s="1"/>
  <c r="CC6" i="33"/>
  <c r="AH34" i="33" l="1"/>
  <c r="AG79" i="33"/>
  <c r="AG37" i="33"/>
  <c r="AL21" i="37"/>
  <c r="AE33" i="36" s="1"/>
  <c r="AE34" i="36" s="1"/>
  <c r="AH62" i="33" s="1"/>
  <c r="AH82" i="33" s="1"/>
  <c r="AM20" i="37"/>
  <c r="AM22" i="37" s="1"/>
  <c r="CD6" i="33"/>
  <c r="AI34" i="33" l="1"/>
  <c r="AH79" i="33"/>
  <c r="AH37" i="33"/>
  <c r="AN20" i="37"/>
  <c r="AM21" i="37"/>
  <c r="AF33" i="36" s="1"/>
  <c r="AF34" i="36" s="1"/>
  <c r="AI62" i="33" s="1"/>
  <c r="AI82" i="33" s="1"/>
  <c r="CE6" i="33"/>
  <c r="J6" i="33" s="1"/>
  <c r="J39" i="32" s="1"/>
  <c r="AJ34" i="33" l="1"/>
  <c r="F34" i="33"/>
  <c r="AI79" i="33"/>
  <c r="AI37" i="33"/>
  <c r="AN22" i="37"/>
  <c r="AN21" i="37" s="1"/>
  <c r="AG33" i="36" s="1"/>
  <c r="AG34" i="36" l="1"/>
  <c r="AJ62" i="33" s="1"/>
  <c r="AJ79" i="33"/>
  <c r="AJ37" i="33"/>
  <c r="F79" i="33"/>
  <c r="F37" i="33"/>
  <c r="F12" i="32" s="1"/>
  <c r="AO20" i="37"/>
  <c r="AK34" i="33" s="1"/>
  <c r="AK79" i="33" l="1"/>
  <c r="AK37" i="33"/>
  <c r="AJ82" i="33"/>
  <c r="AO22" i="37"/>
  <c r="AO21" i="37" s="1"/>
  <c r="AH33" i="36" s="1"/>
  <c r="AH34" i="36" l="1"/>
  <c r="AK62" i="33" s="1"/>
  <c r="AP20" i="37"/>
  <c r="AL34" i="33" s="1"/>
  <c r="AL79" i="33" l="1"/>
  <c r="AL37" i="33"/>
  <c r="AK82" i="33"/>
  <c r="AP22" i="37"/>
  <c r="AP21" i="37" s="1"/>
  <c r="AI33" i="36" s="1"/>
  <c r="AI34" i="36" l="1"/>
  <c r="AL62" i="33" s="1"/>
  <c r="AQ20" i="37"/>
  <c r="AM34" i="33" s="1"/>
  <c r="AM79" i="33" l="1"/>
  <c r="AM37" i="33"/>
  <c r="AL82" i="33"/>
  <c r="AQ22" i="37"/>
  <c r="AR20" i="37" s="1"/>
  <c r="AN34" i="33" s="1"/>
  <c r="AN79" i="33" l="1"/>
  <c r="AN37" i="33"/>
  <c r="AQ21" i="37"/>
  <c r="AJ33" i="36" s="1"/>
  <c r="AR22" i="37"/>
  <c r="AR21" i="37" s="1"/>
  <c r="AK33" i="36" s="1"/>
  <c r="AK34" i="36" s="1"/>
  <c r="AN62" i="33" s="1"/>
  <c r="AN82" i="33" s="1"/>
  <c r="M28" i="33"/>
  <c r="N28" i="33" s="1"/>
  <c r="O28" i="33" s="1"/>
  <c r="P28" i="33" s="1"/>
  <c r="Q28" i="33" s="1"/>
  <c r="R28" i="33" s="1"/>
  <c r="S28" i="33" s="1"/>
  <c r="T28" i="33" s="1"/>
  <c r="U28" i="33" s="1"/>
  <c r="V28" i="33" s="1"/>
  <c r="W28" i="33" s="1"/>
  <c r="E28" i="33" s="1"/>
  <c r="L44" i="33"/>
  <c r="AJ34" i="36" l="1"/>
  <c r="AM62" i="33" s="1"/>
  <c r="AS20" i="37"/>
  <c r="AO34" i="33" s="1"/>
  <c r="C88" i="33"/>
  <c r="X28" i="33"/>
  <c r="AO79" i="33" l="1"/>
  <c r="AO37" i="33"/>
  <c r="AM82" i="33"/>
  <c r="AS22" i="37"/>
  <c r="AS21" i="37" s="1"/>
  <c r="AL33" i="36" s="1"/>
  <c r="Y28" i="33"/>
  <c r="AL34" i="36" l="1"/>
  <c r="AO62" i="33" s="1"/>
  <c r="AT20" i="37"/>
  <c r="AP34" i="33" s="1"/>
  <c r="Z28" i="33"/>
  <c r="D86" i="33"/>
  <c r="AP79" i="33" l="1"/>
  <c r="AP37" i="33"/>
  <c r="AO82" i="33"/>
  <c r="AT22" i="37"/>
  <c r="AT21" i="37" s="1"/>
  <c r="AM33" i="36" s="1"/>
  <c r="AM34" i="36" s="1"/>
  <c r="AP62" i="33" s="1"/>
  <c r="AP82" i="33" s="1"/>
  <c r="AA28" i="33"/>
  <c r="AU20" i="37" l="1"/>
  <c r="AQ34" i="33" s="1"/>
  <c r="AB28" i="33"/>
  <c r="AQ79" i="33" l="1"/>
  <c r="AQ37" i="33"/>
  <c r="AU22" i="37"/>
  <c r="AU21" i="37" s="1"/>
  <c r="AN33" i="36" s="1"/>
  <c r="AN34" i="36" s="1"/>
  <c r="AQ62" i="33" s="1"/>
  <c r="AQ82" i="33" s="1"/>
  <c r="AC28" i="33"/>
  <c r="AD28" i="33" s="1"/>
  <c r="AE28" i="33" s="1"/>
  <c r="AF28" i="33" s="1"/>
  <c r="AG28" i="33" s="1"/>
  <c r="AH28" i="33" s="1"/>
  <c r="AI28" i="33" s="1"/>
  <c r="AV20" i="37" l="1"/>
  <c r="AR34" i="33" s="1"/>
  <c r="AJ28" i="33"/>
  <c r="AK28" i="33" s="1"/>
  <c r="AL28" i="33" s="1"/>
  <c r="AM28" i="33" s="1"/>
  <c r="AN28" i="33" s="1"/>
  <c r="AO28" i="33" s="1"/>
  <c r="AP28" i="33" s="1"/>
  <c r="AQ28" i="33" s="1"/>
  <c r="AR28" i="33" s="1"/>
  <c r="AS28" i="33" s="1"/>
  <c r="AT28" i="33" s="1"/>
  <c r="AU28" i="33" s="1"/>
  <c r="F28" i="33"/>
  <c r="AR79" i="33" l="1"/>
  <c r="AR37" i="33"/>
  <c r="AV22" i="37"/>
  <c r="AV21" i="37" s="1"/>
  <c r="AO33" i="36" s="1"/>
  <c r="AO34" i="36" s="1"/>
  <c r="AR62" i="33" s="1"/>
  <c r="AR82" i="33" s="1"/>
  <c r="AV28" i="33"/>
  <c r="AW28" i="33" s="1"/>
  <c r="AX28" i="33" s="1"/>
  <c r="AY28" i="33" s="1"/>
  <c r="AZ28" i="33" s="1"/>
  <c r="BA28" i="33" s="1"/>
  <c r="BB28" i="33" s="1"/>
  <c r="BC28" i="33" s="1"/>
  <c r="BD28" i="33" s="1"/>
  <c r="BE28" i="33" s="1"/>
  <c r="BF28" i="33" s="1"/>
  <c r="BG28" i="33" s="1"/>
  <c r="G28" i="33"/>
  <c r="AW20" i="37" l="1"/>
  <c r="BH28" i="33"/>
  <c r="BI28" i="33" s="1"/>
  <c r="BJ28" i="33" s="1"/>
  <c r="BK28" i="33" s="1"/>
  <c r="BL28" i="33" s="1"/>
  <c r="BM28" i="33" s="1"/>
  <c r="BN28" i="33" s="1"/>
  <c r="BO28" i="33" s="1"/>
  <c r="BP28" i="33" s="1"/>
  <c r="BQ28" i="33" s="1"/>
  <c r="BR28" i="33" s="1"/>
  <c r="BS28" i="33" s="1"/>
  <c r="H28" i="33"/>
  <c r="AW22" i="37" l="1"/>
  <c r="AS34" i="33"/>
  <c r="AW21" i="37"/>
  <c r="AP33" i="36" s="1"/>
  <c r="AP34" i="36" s="1"/>
  <c r="AS62" i="33" s="1"/>
  <c r="AS82" i="33" s="1"/>
  <c r="AX20" i="37"/>
  <c r="AX22" i="37" s="1"/>
  <c r="BT28" i="33"/>
  <c r="BU28" i="33" s="1"/>
  <c r="BV28" i="33" s="1"/>
  <c r="BW28" i="33" s="1"/>
  <c r="BX28" i="33" s="1"/>
  <c r="BY28" i="33" s="1"/>
  <c r="BZ28" i="33" s="1"/>
  <c r="CA28" i="33" s="1"/>
  <c r="CB28" i="33" s="1"/>
  <c r="CC28" i="33" s="1"/>
  <c r="CD28" i="33" s="1"/>
  <c r="CE28" i="33" s="1"/>
  <c r="J28" i="33" s="1"/>
  <c r="I28" i="33"/>
  <c r="AT34" i="33" l="1"/>
  <c r="AS79" i="33"/>
  <c r="AS37" i="33"/>
  <c r="AY20" i="37"/>
  <c r="AX21" i="37"/>
  <c r="AQ33" i="36" s="1"/>
  <c r="AQ34" i="36" s="1"/>
  <c r="AT62" i="33" s="1"/>
  <c r="AT82" i="33" s="1"/>
  <c r="AU34" i="33" l="1"/>
  <c r="AT79" i="33"/>
  <c r="AT37" i="33"/>
  <c r="AY22" i="37"/>
  <c r="AY21" i="37" s="1"/>
  <c r="AR33" i="36" s="1"/>
  <c r="AR34" i="36" s="1"/>
  <c r="AU62" i="33" s="1"/>
  <c r="AU82" i="33" s="1"/>
  <c r="G34" i="33" l="1"/>
  <c r="AU79" i="33"/>
  <c r="AU37" i="33"/>
  <c r="AZ20" i="37"/>
  <c r="AV34" i="33" s="1"/>
  <c r="AV79" i="33" l="1"/>
  <c r="AV37" i="33"/>
  <c r="G79" i="33"/>
  <c r="G37" i="33"/>
  <c r="G12" i="32" s="1"/>
  <c r="AZ22" i="37"/>
  <c r="AZ21" i="37" s="1"/>
  <c r="AS33" i="36" s="1"/>
  <c r="AS34" i="36" l="1"/>
  <c r="AV62" i="33" s="1"/>
  <c r="BA20" i="37"/>
  <c r="BA22" i="37" l="1"/>
  <c r="AW34" i="33"/>
  <c r="AV82" i="33"/>
  <c r="BB20" i="37"/>
  <c r="BA21" i="37"/>
  <c r="AT33" i="36" s="1"/>
  <c r="AT34" i="36" l="1"/>
  <c r="AW62" i="33" s="1"/>
  <c r="AX34" i="33"/>
  <c r="AW79" i="33"/>
  <c r="AW37" i="33"/>
  <c r="BB22" i="37"/>
  <c r="BB21" i="37" s="1"/>
  <c r="AU33" i="36" s="1"/>
  <c r="AU34" i="36" s="1"/>
  <c r="AX62" i="33" s="1"/>
  <c r="AX82" i="33" s="1"/>
  <c r="AX79" i="33" l="1"/>
  <c r="AX37" i="33"/>
  <c r="AW82" i="33"/>
  <c r="BC20" i="37"/>
  <c r="BC22" i="37" s="1"/>
  <c r="AY34" i="33" l="1"/>
  <c r="BD20" i="37"/>
  <c r="BC21" i="37"/>
  <c r="AV33" i="36" s="1"/>
  <c r="J10" i="47"/>
  <c r="J12" i="47" s="1"/>
  <c r="AV34" i="36" l="1"/>
  <c r="AY62" i="33" s="1"/>
  <c r="AZ34" i="33"/>
  <c r="AY79" i="33"/>
  <c r="AY37" i="33"/>
  <c r="CO20" i="34"/>
  <c r="CO24" i="34" s="1"/>
  <c r="U11" i="34"/>
  <c r="CO14" i="34"/>
  <c r="BD22" i="37"/>
  <c r="BE20" i="37" s="1"/>
  <c r="J18" i="47"/>
  <c r="J8" i="36" s="1"/>
  <c r="BA34" i="33" l="1"/>
  <c r="AZ79" i="33"/>
  <c r="AZ37" i="33"/>
  <c r="AY82" i="33"/>
  <c r="CO26" i="34"/>
  <c r="E86" i="35" s="1"/>
  <c r="U20" i="34"/>
  <c r="U24" i="34" s="1"/>
  <c r="J18" i="36" s="1"/>
  <c r="U14" i="34"/>
  <c r="BD21" i="37"/>
  <c r="AW33" i="36" s="1"/>
  <c r="AW34" i="36" s="1"/>
  <c r="AZ62" i="33" s="1"/>
  <c r="AZ82" i="33" s="1"/>
  <c r="BE22" i="37"/>
  <c r="BE21" i="37" s="1"/>
  <c r="AX33" i="36" s="1"/>
  <c r="AX34" i="36" s="1"/>
  <c r="BA62" i="33" s="1"/>
  <c r="BA82" i="33" s="1"/>
  <c r="J19" i="47"/>
  <c r="J20" i="47" s="1"/>
  <c r="J7" i="36"/>
  <c r="J9" i="36" s="1"/>
  <c r="BA79" i="33" l="1"/>
  <c r="BA37" i="33"/>
  <c r="J19" i="36"/>
  <c r="M55" i="33" s="1"/>
  <c r="H86" i="35"/>
  <c r="L4" i="35"/>
  <c r="M7" i="33" s="1"/>
  <c r="BF20" i="37"/>
  <c r="BF22" i="37" s="1"/>
  <c r="M54" i="33"/>
  <c r="BB34" i="33" l="1"/>
  <c r="O86" i="35"/>
  <c r="S86" i="35"/>
  <c r="W86" i="35"/>
  <c r="AA86" i="35"/>
  <c r="AE86" i="35"/>
  <c r="AI86" i="35"/>
  <c r="AM86" i="35"/>
  <c r="AQ86" i="35"/>
  <c r="AU86" i="35"/>
  <c r="AY86" i="35"/>
  <c r="BC86" i="35"/>
  <c r="BG86" i="35"/>
  <c r="N86" i="35"/>
  <c r="R86" i="35"/>
  <c r="V86" i="35"/>
  <c r="Z86" i="35"/>
  <c r="AD86" i="35"/>
  <c r="AH86" i="35"/>
  <c r="AL86" i="35"/>
  <c r="AP86" i="35"/>
  <c r="AT86" i="35"/>
  <c r="AX86" i="35"/>
  <c r="BB86" i="35"/>
  <c r="BF86" i="35"/>
  <c r="M86" i="35"/>
  <c r="Q86" i="35"/>
  <c r="U86" i="35"/>
  <c r="Y86" i="35"/>
  <c r="AC86" i="35"/>
  <c r="AG86" i="35"/>
  <c r="AK86" i="35"/>
  <c r="AO86" i="35"/>
  <c r="AS86" i="35"/>
  <c r="AW86" i="35"/>
  <c r="BA86" i="35"/>
  <c r="BE86" i="35"/>
  <c r="P86" i="35"/>
  <c r="T86" i="35"/>
  <c r="X86" i="35"/>
  <c r="AB86" i="35"/>
  <c r="AF86" i="35"/>
  <c r="AJ86" i="35"/>
  <c r="AN86" i="35"/>
  <c r="AR86" i="35"/>
  <c r="AV86" i="35"/>
  <c r="AZ86" i="35"/>
  <c r="BD86" i="35"/>
  <c r="L86" i="35"/>
  <c r="L5" i="35"/>
  <c r="BG20" i="37"/>
  <c r="BF21" i="37"/>
  <c r="AY33" i="36" s="1"/>
  <c r="AY34" i="36" s="1"/>
  <c r="BB62" i="33" s="1"/>
  <c r="M14" i="33"/>
  <c r="BB82" i="33" l="1"/>
  <c r="BC34" i="33"/>
  <c r="BB79" i="33"/>
  <c r="BB37" i="33"/>
  <c r="GM86" i="35"/>
  <c r="L159" i="35"/>
  <c r="J28" i="36" s="1"/>
  <c r="L160" i="35"/>
  <c r="BG22" i="37"/>
  <c r="BG21" i="37" s="1"/>
  <c r="AZ33" i="36" s="1"/>
  <c r="AZ34" i="36" s="1"/>
  <c r="BC62" i="33" s="1"/>
  <c r="BC82" i="33" s="1"/>
  <c r="BC79" i="33" l="1"/>
  <c r="BC37" i="33"/>
  <c r="J29" i="36"/>
  <c r="L7" i="35"/>
  <c r="M61" i="33" s="1"/>
  <c r="L161" i="35"/>
  <c r="BH20" i="37"/>
  <c r="BD34" i="33" s="1"/>
  <c r="J15" i="36"/>
  <c r="J16" i="36" s="1"/>
  <c r="M56" i="33" s="1"/>
  <c r="M52" i="33"/>
  <c r="M15" i="33" s="1"/>
  <c r="BD79" i="33" l="1"/>
  <c r="BD37" i="33"/>
  <c r="L8" i="35"/>
  <c r="M11" i="33" s="1"/>
  <c r="BH22" i="37"/>
  <c r="BH21" i="37" s="1"/>
  <c r="BA33" i="36" s="1"/>
  <c r="BA34" i="36" s="1"/>
  <c r="BD62" i="33" s="1"/>
  <c r="BD82" i="33" s="1"/>
  <c r="M41" i="33"/>
  <c r="M104" i="33" s="1"/>
  <c r="M105" i="33" s="1"/>
  <c r="M75" i="33" s="1"/>
  <c r="M59" i="33"/>
  <c r="M60" i="33" s="1"/>
  <c r="M63" i="33" s="1"/>
  <c r="BI20" i="37" l="1"/>
  <c r="M64" i="33"/>
  <c r="M102" i="33"/>
  <c r="J31" i="36"/>
  <c r="BI22" i="37" l="1"/>
  <c r="BE34" i="33"/>
  <c r="BJ20" i="37"/>
  <c r="BI21" i="37"/>
  <c r="BB33" i="36" s="1"/>
  <c r="BB34" i="36" s="1"/>
  <c r="BE62" i="33" s="1"/>
  <c r="BE82" i="33" s="1"/>
  <c r="M39" i="33"/>
  <c r="M9" i="33"/>
  <c r="BF34" i="33" l="1"/>
  <c r="BE79" i="33"/>
  <c r="BE37" i="33"/>
  <c r="BJ22" i="37"/>
  <c r="BJ21" i="37" s="1"/>
  <c r="BC33" i="36" s="1"/>
  <c r="BC34" i="36" s="1"/>
  <c r="BF62" i="33" s="1"/>
  <c r="BF82" i="33" s="1"/>
  <c r="M72" i="33"/>
  <c r="BF79" i="33" l="1"/>
  <c r="BF37" i="33"/>
  <c r="BK20" i="37"/>
  <c r="BK22" i="37" s="1"/>
  <c r="M29" i="33"/>
  <c r="BG34" i="33" l="1"/>
  <c r="BL20" i="37"/>
  <c r="BL22" i="37" s="1"/>
  <c r="BK21" i="37"/>
  <c r="BD33" i="36" s="1"/>
  <c r="BD34" i="36" s="1"/>
  <c r="BG62" i="33" s="1"/>
  <c r="BG82" i="33" s="1"/>
  <c r="M32" i="33"/>
  <c r="M43" i="33"/>
  <c r="BH34" i="33" l="1"/>
  <c r="H34" i="33"/>
  <c r="BG79" i="33"/>
  <c r="BG37" i="33"/>
  <c r="BL21" i="37"/>
  <c r="BE33" i="36" s="1"/>
  <c r="BM20" i="37"/>
  <c r="M44" i="33"/>
  <c r="H79" i="33" l="1"/>
  <c r="H37" i="33"/>
  <c r="H12" i="32" s="1"/>
  <c r="BE34" i="36"/>
  <c r="BH62" i="33" s="1"/>
  <c r="BI34" i="33"/>
  <c r="BH79" i="33"/>
  <c r="BH37" i="33"/>
  <c r="BM22" i="37"/>
  <c r="BM21" i="37" s="1"/>
  <c r="BF33" i="36" s="1"/>
  <c r="BF34" i="36" s="1"/>
  <c r="BI62" i="33" s="1"/>
  <c r="BI82" i="33" s="1"/>
  <c r="K10" i="47"/>
  <c r="K12" i="47" s="1"/>
  <c r="BI79" i="33" l="1"/>
  <c r="BI37" i="33"/>
  <c r="BH82" i="33"/>
  <c r="CP20" i="34"/>
  <c r="CP24" i="34" s="1"/>
  <c r="CP26" i="34" s="1"/>
  <c r="E87" i="35" s="1"/>
  <c r="V11" i="34"/>
  <c r="CP14" i="34"/>
  <c r="BN20" i="37"/>
  <c r="BJ34" i="33" s="1"/>
  <c r="K14" i="47"/>
  <c r="BJ79" i="33" l="1"/>
  <c r="BJ37" i="33"/>
  <c r="M4" i="35"/>
  <c r="N7" i="33" s="1"/>
  <c r="H87" i="35"/>
  <c r="V14" i="34"/>
  <c r="V20" i="34"/>
  <c r="V24" i="34" s="1"/>
  <c r="K18" i="36" s="1"/>
  <c r="BN22" i="37"/>
  <c r="BN21" i="37" s="1"/>
  <c r="BG33" i="36" s="1"/>
  <c r="K19" i="47"/>
  <c r="K20" i="47" s="1"/>
  <c r="K7" i="36"/>
  <c r="K9" i="36" s="1"/>
  <c r="N54" i="33"/>
  <c r="BG34" i="36" l="1"/>
  <c r="BJ62" i="33" s="1"/>
  <c r="M5" i="35"/>
  <c r="K19" i="36"/>
  <c r="N55" i="33" s="1"/>
  <c r="N87" i="35"/>
  <c r="P87" i="35"/>
  <c r="AF87" i="35"/>
  <c r="AV87" i="35"/>
  <c r="AL87" i="35"/>
  <c r="AD87" i="35"/>
  <c r="AB87" i="35"/>
  <c r="AR87" i="35"/>
  <c r="BH87" i="35"/>
  <c r="AP87" i="35"/>
  <c r="AX87" i="35"/>
  <c r="AH87" i="35"/>
  <c r="BC87" i="35"/>
  <c r="AU87" i="35"/>
  <c r="AM87" i="35"/>
  <c r="AE87" i="35"/>
  <c r="W87" i="35"/>
  <c r="O87" i="35"/>
  <c r="BA87" i="35"/>
  <c r="AS87" i="35"/>
  <c r="AK87" i="35"/>
  <c r="AC87" i="35"/>
  <c r="U87" i="35"/>
  <c r="M87" i="35"/>
  <c r="BB87" i="35"/>
  <c r="AT87" i="35"/>
  <c r="X87" i="35"/>
  <c r="AN87" i="35"/>
  <c r="BD87" i="35"/>
  <c r="V87" i="35"/>
  <c r="T87" i="35"/>
  <c r="AJ87" i="35"/>
  <c r="AZ87" i="35"/>
  <c r="BF87" i="35"/>
  <c r="Z87" i="35"/>
  <c r="R87" i="35"/>
  <c r="BG87" i="35"/>
  <c r="AY87" i="35"/>
  <c r="AQ87" i="35"/>
  <c r="AI87" i="35"/>
  <c r="AA87" i="35"/>
  <c r="S87" i="35"/>
  <c r="BE87" i="35"/>
  <c r="AW87" i="35"/>
  <c r="AO87" i="35"/>
  <c r="AG87" i="35"/>
  <c r="Y87" i="35"/>
  <c r="Q87" i="35"/>
  <c r="BO20" i="37"/>
  <c r="N14" i="33"/>
  <c r="BO22" i="37" l="1"/>
  <c r="BK34" i="33"/>
  <c r="BJ82" i="33"/>
  <c r="GM87" i="35"/>
  <c r="M160" i="35"/>
  <c r="M159" i="35"/>
  <c r="K28" i="36" s="1"/>
  <c r="BP20" i="37"/>
  <c r="BO21" i="37"/>
  <c r="BH33" i="36" s="1"/>
  <c r="BL34" i="33" l="1"/>
  <c r="BK79" i="33"/>
  <c r="BK37" i="33"/>
  <c r="BH34" i="36"/>
  <c r="BK62" i="33" s="1"/>
  <c r="K29" i="36"/>
  <c r="M7" i="35"/>
  <c r="N61" i="33" s="1"/>
  <c r="M161" i="35"/>
  <c r="BP22" i="37"/>
  <c r="BP21" i="37" s="1"/>
  <c r="BI33" i="36" s="1"/>
  <c r="BI34" i="36" s="1"/>
  <c r="BL62" i="33" s="1"/>
  <c r="BL82" i="33" s="1"/>
  <c r="BK82" i="33" l="1"/>
  <c r="BL79" i="33"/>
  <c r="BL37" i="33"/>
  <c r="M8" i="35"/>
  <c r="N11" i="33" s="1"/>
  <c r="BQ20" i="37"/>
  <c r="BQ22" i="37" s="1"/>
  <c r="K15" i="36"/>
  <c r="K16" i="36" s="1"/>
  <c r="N56" i="33" s="1"/>
  <c r="N52" i="33"/>
  <c r="N15" i="33" s="1"/>
  <c r="BM34" i="33" l="1"/>
  <c r="BR20" i="37"/>
  <c r="BR22" i="37" s="1"/>
  <c r="BQ21" i="37"/>
  <c r="BJ33" i="36" s="1"/>
  <c r="BJ34" i="36" s="1"/>
  <c r="BM62" i="33" s="1"/>
  <c r="N41" i="33"/>
  <c r="N104" i="33" s="1"/>
  <c r="N105" i="33" s="1"/>
  <c r="N75" i="33" s="1"/>
  <c r="N59" i="33"/>
  <c r="N60" i="33" s="1"/>
  <c r="N63" i="33" s="1"/>
  <c r="K31" i="36"/>
  <c r="BM82" i="33" l="1"/>
  <c r="BN34" i="33"/>
  <c r="BM79" i="33"/>
  <c r="BM37" i="33"/>
  <c r="BS20" i="37"/>
  <c r="BS22" i="37" s="1"/>
  <c r="BR21" i="37"/>
  <c r="BK33" i="36" s="1"/>
  <c r="BK34" i="36" s="1"/>
  <c r="BN62" i="33" s="1"/>
  <c r="BN82" i="33" s="1"/>
  <c r="N64" i="33"/>
  <c r="N29" i="33" s="1"/>
  <c r="N102" i="33"/>
  <c r="N72" i="33"/>
  <c r="BO34" i="33" l="1"/>
  <c r="BN79" i="33"/>
  <c r="BN37" i="33"/>
  <c r="BT20" i="37"/>
  <c r="BS21" i="37"/>
  <c r="BL33" i="36" s="1"/>
  <c r="BL34" i="36" s="1"/>
  <c r="BO62" i="33" s="1"/>
  <c r="N9" i="33"/>
  <c r="N39" i="33"/>
  <c r="N43" i="33" s="1"/>
  <c r="N32" i="33"/>
  <c r="BO82" i="33" l="1"/>
  <c r="BP34" i="33"/>
  <c r="BO79" i="33"/>
  <c r="BO37" i="33"/>
  <c r="BT22" i="37"/>
  <c r="BT21" i="37" s="1"/>
  <c r="BM33" i="36" s="1"/>
  <c r="BM34" i="36" s="1"/>
  <c r="BP62" i="33" s="1"/>
  <c r="BP82" i="33" s="1"/>
  <c r="N44" i="33"/>
  <c r="L7" i="47"/>
  <c r="L10" i="47" s="1"/>
  <c r="L12" i="47" s="1"/>
  <c r="BP79" i="33" l="1"/>
  <c r="BP37" i="33"/>
  <c r="CQ20" i="34"/>
  <c r="CQ24" i="34" s="1"/>
  <c r="CQ26" i="34" s="1"/>
  <c r="E88" i="35" s="1"/>
  <c r="W11" i="34"/>
  <c r="CQ14" i="34"/>
  <c r="BU20" i="37"/>
  <c r="BU22" i="37" s="1"/>
  <c r="L14" i="47"/>
  <c r="L18" i="47"/>
  <c r="L8" i="36" s="1"/>
  <c r="M7" i="47"/>
  <c r="N7" i="47" s="1"/>
  <c r="N10" i="47" s="1"/>
  <c r="N12" i="47" s="1"/>
  <c r="BQ34" i="33" l="1"/>
  <c r="N4" i="35"/>
  <c r="O7" i="33" s="1"/>
  <c r="H88" i="35"/>
  <c r="CS20" i="34"/>
  <c r="CS24" i="34" s="1"/>
  <c r="Y11" i="34"/>
  <c r="CS14" i="34"/>
  <c r="W20" i="34"/>
  <c r="W24" i="34" s="1"/>
  <c r="L18" i="36" s="1"/>
  <c r="W14" i="34"/>
  <c r="BV20" i="37"/>
  <c r="BU21" i="37"/>
  <c r="BN33" i="36" s="1"/>
  <c r="BN34" i="36" s="1"/>
  <c r="BQ62" i="33" s="1"/>
  <c r="BQ82" i="33" s="1"/>
  <c r="L19" i="47"/>
  <c r="L20" i="47" s="1"/>
  <c r="L7" i="36"/>
  <c r="L9" i="36" s="1"/>
  <c r="O54" i="33" s="1"/>
  <c r="N14" i="47"/>
  <c r="N18" i="47"/>
  <c r="N8" i="36" s="1"/>
  <c r="O7" i="47"/>
  <c r="O10" i="47" s="1"/>
  <c r="O12" i="47" s="1"/>
  <c r="M10" i="47"/>
  <c r="M12" i="47" s="1"/>
  <c r="BR34" i="33" l="1"/>
  <c r="BQ79" i="33"/>
  <c r="BQ37" i="33"/>
  <c r="N5" i="35"/>
  <c r="CR20" i="34"/>
  <c r="CR24" i="34" s="1"/>
  <c r="CR26" i="34" s="1"/>
  <c r="E89" i="35" s="1"/>
  <c r="X11" i="34"/>
  <c r="CR14" i="34"/>
  <c r="CT20" i="34"/>
  <c r="CT24" i="34" s="1"/>
  <c r="CT26" i="34" s="1"/>
  <c r="E91" i="35" s="1"/>
  <c r="Z11" i="34"/>
  <c r="CT14" i="34"/>
  <c r="L19" i="36"/>
  <c r="O55" i="33" s="1"/>
  <c r="Y20" i="34"/>
  <c r="Y24" i="34" s="1"/>
  <c r="N18" i="36" s="1"/>
  <c r="N19" i="36" s="1"/>
  <c r="Q55" i="33" s="1"/>
  <c r="Y14" i="34"/>
  <c r="AC88" i="35"/>
  <c r="BA88" i="35"/>
  <c r="W88" i="35"/>
  <c r="AM88" i="35"/>
  <c r="BC88" i="35"/>
  <c r="U88" i="35"/>
  <c r="S88" i="35"/>
  <c r="AI88" i="35"/>
  <c r="AY88" i="35"/>
  <c r="BE88" i="35"/>
  <c r="Y88" i="35"/>
  <c r="AW88" i="35"/>
  <c r="BH88" i="35"/>
  <c r="AZ88" i="35"/>
  <c r="AR88" i="35"/>
  <c r="AJ88" i="35"/>
  <c r="AB88" i="35"/>
  <c r="T88" i="35"/>
  <c r="BF88" i="35"/>
  <c r="AX88" i="35"/>
  <c r="AP88" i="35"/>
  <c r="AH88" i="35"/>
  <c r="Z88" i="35"/>
  <c r="R88" i="35"/>
  <c r="AK88" i="35"/>
  <c r="O88" i="35"/>
  <c r="AU88" i="35"/>
  <c r="N88" i="35"/>
  <c r="AQ88" i="35"/>
  <c r="AO88" i="35"/>
  <c r="Q88" i="35"/>
  <c r="AV88" i="35"/>
  <c r="AF88" i="35"/>
  <c r="P88" i="35"/>
  <c r="AT88" i="35"/>
  <c r="AD88" i="35"/>
  <c r="BI88" i="35"/>
  <c r="AE88" i="35"/>
  <c r="AS88" i="35"/>
  <c r="AA88" i="35"/>
  <c r="BG88" i="35"/>
  <c r="AG88" i="35"/>
  <c r="BD88" i="35"/>
  <c r="AN88" i="35"/>
  <c r="X88" i="35"/>
  <c r="BB88" i="35"/>
  <c r="AL88" i="35"/>
  <c r="V88" i="35"/>
  <c r="BV22" i="37"/>
  <c r="BV21" i="37" s="1"/>
  <c r="BO33" i="36" s="1"/>
  <c r="BO34" i="36" s="1"/>
  <c r="BR62" i="33" s="1"/>
  <c r="BR82" i="33" s="1"/>
  <c r="N19" i="47"/>
  <c r="N20" i="47" s="1"/>
  <c r="N7" i="36"/>
  <c r="N9" i="36" s="1"/>
  <c r="M14" i="47"/>
  <c r="M18" i="47"/>
  <c r="M8" i="36" s="1"/>
  <c r="O14" i="47"/>
  <c r="O18" i="47"/>
  <c r="O8" i="36" s="1"/>
  <c r="O14" i="33"/>
  <c r="P7" i="47"/>
  <c r="P10" i="47" s="1"/>
  <c r="P12" i="47" s="1"/>
  <c r="BR79" i="33" l="1"/>
  <c r="BR37" i="33"/>
  <c r="CS26" i="34"/>
  <c r="E90" i="35" s="1"/>
  <c r="H90" i="35" s="1"/>
  <c r="GM88" i="35"/>
  <c r="N159" i="35"/>
  <c r="L28" i="36" s="1"/>
  <c r="N160" i="35"/>
  <c r="Q4" i="35"/>
  <c r="H91" i="35"/>
  <c r="H89" i="35"/>
  <c r="O4" i="35"/>
  <c r="P7" i="33" s="1"/>
  <c r="CU20" i="34"/>
  <c r="CU24" i="34" s="1"/>
  <c r="AA11" i="34"/>
  <c r="CU14" i="34"/>
  <c r="Z14" i="34"/>
  <c r="Z20" i="34"/>
  <c r="Z24" i="34" s="1"/>
  <c r="O18" i="36" s="1"/>
  <c r="O19" i="36" s="1"/>
  <c r="R55" i="33" s="1"/>
  <c r="X20" i="34"/>
  <c r="X24" i="34" s="1"/>
  <c r="M18" i="36" s="1"/>
  <c r="X14" i="34"/>
  <c r="BW20" i="37"/>
  <c r="BW22" i="37" s="1"/>
  <c r="O19" i="47"/>
  <c r="O20" i="47" s="1"/>
  <c r="O7" i="36"/>
  <c r="O9" i="36" s="1"/>
  <c r="M19" i="47"/>
  <c r="M7" i="36"/>
  <c r="M9" i="36" s="1"/>
  <c r="M20" i="47"/>
  <c r="P14" i="47"/>
  <c r="P18" i="47"/>
  <c r="P8" i="36" s="1"/>
  <c r="Q7" i="47"/>
  <c r="Q10" i="47" s="1"/>
  <c r="Q12" i="47" s="1"/>
  <c r="BS34" i="33" l="1"/>
  <c r="P4" i="35"/>
  <c r="Q7" i="33" s="1"/>
  <c r="R7" i="33" s="1"/>
  <c r="W90" i="35"/>
  <c r="BC90" i="35"/>
  <c r="AI90" i="35"/>
  <c r="AE90" i="35"/>
  <c r="BK90" i="35"/>
  <c r="AQ90" i="35"/>
  <c r="U90" i="35"/>
  <c r="AK90" i="35"/>
  <c r="BA90" i="35"/>
  <c r="Q90" i="35"/>
  <c r="AG90" i="35"/>
  <c r="AW90" i="35"/>
  <c r="BJ90" i="35"/>
  <c r="BB90" i="35"/>
  <c r="AT90" i="35"/>
  <c r="AL90" i="35"/>
  <c r="AD90" i="35"/>
  <c r="V90" i="35"/>
  <c r="BH90" i="35"/>
  <c r="AZ90" i="35"/>
  <c r="AR90" i="35"/>
  <c r="AJ90" i="35"/>
  <c r="AB90" i="35"/>
  <c r="T90" i="35"/>
  <c r="AM90" i="35"/>
  <c r="S90" i="35"/>
  <c r="AY90" i="35"/>
  <c r="AU90" i="35"/>
  <c r="AA90" i="35"/>
  <c r="BG90" i="35"/>
  <c r="AC90" i="35"/>
  <c r="AS90" i="35"/>
  <c r="BI90" i="35"/>
  <c r="Y90" i="35"/>
  <c r="AO90" i="35"/>
  <c r="BE90" i="35"/>
  <c r="BF90" i="35"/>
  <c r="AX90" i="35"/>
  <c r="AP90" i="35"/>
  <c r="AH90" i="35"/>
  <c r="Z90" i="35"/>
  <c r="R90" i="35"/>
  <c r="BD90" i="35"/>
  <c r="AV90" i="35"/>
  <c r="AN90" i="35"/>
  <c r="AF90" i="35"/>
  <c r="X90" i="35"/>
  <c r="P90" i="35"/>
  <c r="AA20" i="34"/>
  <c r="AA24" i="34" s="1"/>
  <c r="P18" i="36" s="1"/>
  <c r="P19" i="36" s="1"/>
  <c r="S55" i="33" s="1"/>
  <c r="AA14" i="34"/>
  <c r="O5" i="35"/>
  <c r="U91" i="35"/>
  <c r="AS91" i="35"/>
  <c r="AO91" i="35"/>
  <c r="AK91" i="35"/>
  <c r="BI91" i="35"/>
  <c r="AG91" i="35"/>
  <c r="AE91" i="35"/>
  <c r="AU91" i="35"/>
  <c r="BK91" i="35"/>
  <c r="Q91" i="35"/>
  <c r="AI91" i="35"/>
  <c r="AY91" i="35"/>
  <c r="R91" i="35"/>
  <c r="BH91" i="35"/>
  <c r="AZ91" i="35"/>
  <c r="BA91" i="35"/>
  <c r="BE91" i="35"/>
  <c r="Y91" i="35"/>
  <c r="AC91" i="35"/>
  <c r="AW91" i="35"/>
  <c r="W91" i="35"/>
  <c r="AM91" i="35"/>
  <c r="BC91" i="35"/>
  <c r="S91" i="35"/>
  <c r="AA91" i="35"/>
  <c r="AQ91" i="35"/>
  <c r="BG91" i="35"/>
  <c r="BL91" i="35"/>
  <c r="BD91" i="35"/>
  <c r="AV91" i="35"/>
  <c r="AN91" i="35"/>
  <c r="AF91" i="35"/>
  <c r="X91" i="35"/>
  <c r="BJ91" i="35"/>
  <c r="BB91" i="35"/>
  <c r="AT91" i="35"/>
  <c r="AL91" i="35"/>
  <c r="AD91" i="35"/>
  <c r="V91" i="35"/>
  <c r="AJ91" i="35"/>
  <c r="T91" i="35"/>
  <c r="AX91" i="35"/>
  <c r="AH91" i="35"/>
  <c r="AR91" i="35"/>
  <c r="AB91" i="35"/>
  <c r="BF91" i="35"/>
  <c r="AP91" i="35"/>
  <c r="Z91" i="35"/>
  <c r="N7" i="35"/>
  <c r="O61" i="33" s="1"/>
  <c r="N161" i="35"/>
  <c r="CV20" i="34"/>
  <c r="CV24" i="34" s="1"/>
  <c r="CV26" i="34" s="1"/>
  <c r="E93" i="35" s="1"/>
  <c r="AB11" i="34"/>
  <c r="CV14" i="34"/>
  <c r="M19" i="36"/>
  <c r="P55" i="33" s="1"/>
  <c r="CU26" i="34"/>
  <c r="E92" i="35" s="1"/>
  <c r="T89" i="35"/>
  <c r="P89" i="35"/>
  <c r="AV89" i="35"/>
  <c r="AJ89" i="35"/>
  <c r="X89" i="35"/>
  <c r="AZ89" i="35"/>
  <c r="BB89" i="35"/>
  <c r="BJ89" i="35"/>
  <c r="AP89" i="35"/>
  <c r="Z89" i="35"/>
  <c r="AT89" i="35"/>
  <c r="AD89" i="35"/>
  <c r="BI89" i="35"/>
  <c r="BA89" i="35"/>
  <c r="AS89" i="35"/>
  <c r="AK89" i="35"/>
  <c r="AC89" i="35"/>
  <c r="U89" i="35"/>
  <c r="BG89" i="35"/>
  <c r="AY89" i="35"/>
  <c r="AQ89" i="35"/>
  <c r="AI89" i="35"/>
  <c r="AA89" i="35"/>
  <c r="S89" i="35"/>
  <c r="BF89" i="35"/>
  <c r="AF89" i="35"/>
  <c r="BD89" i="35"/>
  <c r="AX89" i="35"/>
  <c r="AN89" i="35"/>
  <c r="BH89" i="35"/>
  <c r="AB89" i="35"/>
  <c r="R89" i="35"/>
  <c r="AH89" i="35"/>
  <c r="AR89" i="35"/>
  <c r="AL89" i="35"/>
  <c r="V89" i="35"/>
  <c r="BE89" i="35"/>
  <c r="AW89" i="35"/>
  <c r="AO89" i="35"/>
  <c r="AG89" i="35"/>
  <c r="Y89" i="35"/>
  <c r="Q89" i="35"/>
  <c r="BC89" i="35"/>
  <c r="AU89" i="35"/>
  <c r="AM89" i="35"/>
  <c r="AE89" i="35"/>
  <c r="W89" i="35"/>
  <c r="O89" i="35"/>
  <c r="Q5" i="35"/>
  <c r="L29" i="36"/>
  <c r="BX20" i="37"/>
  <c r="BW21" i="37"/>
  <c r="BP33" i="36" s="1"/>
  <c r="BP34" i="36" s="1"/>
  <c r="BS62" i="33" s="1"/>
  <c r="BS82" i="33" s="1"/>
  <c r="P19" i="47"/>
  <c r="P20" i="47" s="1"/>
  <c r="P7" i="36"/>
  <c r="P9" i="36" s="1"/>
  <c r="R7" i="47"/>
  <c r="R10" i="47" s="1"/>
  <c r="R12" i="47" s="1"/>
  <c r="Q14" i="47"/>
  <c r="Q18" i="47"/>
  <c r="Q8" i="36" s="1"/>
  <c r="P54" i="33"/>
  <c r="Q54" i="33"/>
  <c r="R54" i="33"/>
  <c r="S7" i="47" l="1"/>
  <c r="BT34" i="33"/>
  <c r="I34" i="33"/>
  <c r="BS79" i="33"/>
  <c r="BS37" i="33"/>
  <c r="P5" i="35"/>
  <c r="GM91" i="35"/>
  <c r="GM89" i="35"/>
  <c r="GM90" i="35"/>
  <c r="CW20" i="34"/>
  <c r="CW24" i="34" s="1"/>
  <c r="CW26" i="34" s="1"/>
  <c r="E94" i="35" s="1"/>
  <c r="AC11" i="34"/>
  <c r="CW14" i="34"/>
  <c r="H93" i="35"/>
  <c r="S4" i="35"/>
  <c r="AB20" i="34"/>
  <c r="AB24" i="34" s="1"/>
  <c r="Q18" i="36" s="1"/>
  <c r="AB14" i="34"/>
  <c r="O160" i="35"/>
  <c r="O7" i="35" s="1"/>
  <c r="P61" i="33" s="1"/>
  <c r="O159" i="35"/>
  <c r="M28" i="36" s="1"/>
  <c r="Q160" i="35"/>
  <c r="Q7" i="35" s="1"/>
  <c r="R61" i="33" s="1"/>
  <c r="Q159" i="35"/>
  <c r="O28" i="36" s="1"/>
  <c r="O29" i="36" s="1"/>
  <c r="P159" i="35"/>
  <c r="N28" i="36" s="1"/>
  <c r="N29" i="36" s="1"/>
  <c r="P160" i="35"/>
  <c r="P7" i="35" s="1"/>
  <c r="Q61" i="33" s="1"/>
  <c r="H92" i="35"/>
  <c r="R4" i="35"/>
  <c r="S7" i="33" s="1"/>
  <c r="N8" i="35"/>
  <c r="O11" i="33" s="1"/>
  <c r="BX22" i="37"/>
  <c r="BX21" i="37" s="1"/>
  <c r="BQ33" i="36" s="1"/>
  <c r="Q19" i="47"/>
  <c r="Q7" i="36"/>
  <c r="Q9" i="36" s="1"/>
  <c r="Q20" i="47"/>
  <c r="R14" i="47"/>
  <c r="R18" i="47"/>
  <c r="R8" i="36" s="1"/>
  <c r="P14" i="33"/>
  <c r="O52" i="33"/>
  <c r="O15" i="33" s="1"/>
  <c r="L16" i="36"/>
  <c r="O56" i="33" s="1"/>
  <c r="R14" i="33"/>
  <c r="Q14" i="33"/>
  <c r="T7" i="47"/>
  <c r="B7" i="47" s="1"/>
  <c r="S10" i="47"/>
  <c r="S12" i="47" s="1"/>
  <c r="T7" i="33" l="1"/>
  <c r="I79" i="33"/>
  <c r="I37" i="33"/>
  <c r="I12" i="32" s="1"/>
  <c r="BQ34" i="36"/>
  <c r="BT62" i="33" s="1"/>
  <c r="BT79" i="33"/>
  <c r="BT37" i="33"/>
  <c r="O161" i="35"/>
  <c r="O8" i="35" s="1"/>
  <c r="P11" i="33" s="1"/>
  <c r="S5" i="35"/>
  <c r="T4" i="35"/>
  <c r="U7" i="33" s="1"/>
  <c r="H94" i="35"/>
  <c r="CX20" i="34"/>
  <c r="CX24" i="34" s="1"/>
  <c r="CX26" i="34" s="1"/>
  <c r="E95" i="35" s="1"/>
  <c r="AD11" i="34"/>
  <c r="CX14" i="34"/>
  <c r="BF92" i="35"/>
  <c r="Z92" i="35"/>
  <c r="AX92" i="35"/>
  <c r="AF92" i="35"/>
  <c r="AV92" i="35"/>
  <c r="BL92" i="35"/>
  <c r="AL92" i="35"/>
  <c r="AH92" i="35"/>
  <c r="AR92" i="35"/>
  <c r="AD92" i="35"/>
  <c r="T92" i="35"/>
  <c r="AZ92" i="35"/>
  <c r="BM92" i="35"/>
  <c r="BE92" i="35"/>
  <c r="AW92" i="35"/>
  <c r="AO92" i="35"/>
  <c r="AG92" i="35"/>
  <c r="Y92" i="35"/>
  <c r="BK92" i="35"/>
  <c r="BC92" i="35"/>
  <c r="AU92" i="35"/>
  <c r="AM92" i="35"/>
  <c r="AE92" i="35"/>
  <c r="W92" i="35"/>
  <c r="R92" i="35"/>
  <c r="AP92" i="35"/>
  <c r="X92" i="35"/>
  <c r="AN92" i="35"/>
  <c r="BD92" i="35"/>
  <c r="V92" i="35"/>
  <c r="BB92" i="35"/>
  <c r="AB92" i="35"/>
  <c r="BH92" i="35"/>
  <c r="BJ92" i="35"/>
  <c r="AJ92" i="35"/>
  <c r="AT92" i="35"/>
  <c r="BI92" i="35"/>
  <c r="BA92" i="35"/>
  <c r="AS92" i="35"/>
  <c r="AK92" i="35"/>
  <c r="AC92" i="35"/>
  <c r="U92" i="35"/>
  <c r="BG92" i="35"/>
  <c r="AY92" i="35"/>
  <c r="AQ92" i="35"/>
  <c r="AI92" i="35"/>
  <c r="AA92" i="35"/>
  <c r="S92" i="35"/>
  <c r="R5" i="35"/>
  <c r="M29" i="36"/>
  <c r="Q19" i="36"/>
  <c r="T55" i="33" s="1"/>
  <c r="AX93" i="35"/>
  <c r="BF93" i="35"/>
  <c r="BN93" i="35"/>
  <c r="S93" i="35"/>
  <c r="AF93" i="35"/>
  <c r="AV93" i="35"/>
  <c r="BL93" i="35"/>
  <c r="AT93" i="35"/>
  <c r="AB93" i="35"/>
  <c r="BH93" i="35"/>
  <c r="T93" i="35"/>
  <c r="AZ93" i="35"/>
  <c r="BB93" i="35"/>
  <c r="BG93" i="35"/>
  <c r="AY93" i="35"/>
  <c r="AQ93" i="35"/>
  <c r="AI93" i="35"/>
  <c r="AA93" i="35"/>
  <c r="BM93" i="35"/>
  <c r="BE93" i="35"/>
  <c r="AW93" i="35"/>
  <c r="AO93" i="35"/>
  <c r="AG93" i="35"/>
  <c r="Y93" i="35"/>
  <c r="Z93" i="35"/>
  <c r="AH93" i="35"/>
  <c r="AP93" i="35"/>
  <c r="X93" i="35"/>
  <c r="AN93" i="35"/>
  <c r="BD93" i="35"/>
  <c r="AD93" i="35"/>
  <c r="BJ93" i="35"/>
  <c r="AR93" i="35"/>
  <c r="AL93" i="35"/>
  <c r="AJ93" i="35"/>
  <c r="V93" i="35"/>
  <c r="BK93" i="35"/>
  <c r="BC93" i="35"/>
  <c r="AU93" i="35"/>
  <c r="AM93" i="35"/>
  <c r="AE93" i="35"/>
  <c r="W93" i="35"/>
  <c r="BI93" i="35"/>
  <c r="BA93" i="35"/>
  <c r="AS93" i="35"/>
  <c r="AK93" i="35"/>
  <c r="AC93" i="35"/>
  <c r="U93" i="35"/>
  <c r="AC20" i="34"/>
  <c r="AC24" i="34" s="1"/>
  <c r="R18" i="36" s="1"/>
  <c r="R19" i="36" s="1"/>
  <c r="U55" i="33" s="1"/>
  <c r="AC14" i="34"/>
  <c r="BY20" i="37"/>
  <c r="BY22" i="37" s="1"/>
  <c r="R19" i="47"/>
  <c r="R7" i="36"/>
  <c r="R9" i="36" s="1"/>
  <c r="R20" i="47"/>
  <c r="S14" i="47"/>
  <c r="S18" i="47"/>
  <c r="S8" i="36" s="1"/>
  <c r="O41" i="33"/>
  <c r="O104" i="33" s="1"/>
  <c r="O105" i="33" s="1"/>
  <c r="O75" i="33" s="1"/>
  <c r="O59" i="33"/>
  <c r="O60" i="33" s="1"/>
  <c r="O63" i="33" s="1"/>
  <c r="S54" i="33"/>
  <c r="O15" i="36"/>
  <c r="O16" i="36" s="1"/>
  <c r="R56" i="33" s="1"/>
  <c r="R52" i="33"/>
  <c r="R15" i="33" s="1"/>
  <c r="N15" i="36"/>
  <c r="Q52" i="33"/>
  <c r="T10" i="47"/>
  <c r="T12" i="47" s="1"/>
  <c r="U7" i="47"/>
  <c r="BT82" i="33" l="1"/>
  <c r="BU34" i="33"/>
  <c r="P161" i="35"/>
  <c r="Q161" i="35" s="1"/>
  <c r="GM93" i="35"/>
  <c r="GM92" i="35"/>
  <c r="T5" i="35"/>
  <c r="CY20" i="34"/>
  <c r="CY24" i="34" s="1"/>
  <c r="CY26" i="34" s="1"/>
  <c r="E96" i="35" s="1"/>
  <c r="AE11" i="34"/>
  <c r="CY14" i="34"/>
  <c r="S159" i="35"/>
  <c r="Q28" i="36" s="1"/>
  <c r="Q29" i="36" s="1"/>
  <c r="S160" i="35"/>
  <c r="S7" i="35" s="1"/>
  <c r="T61" i="33" s="1"/>
  <c r="U4" i="35"/>
  <c r="V7" i="33" s="1"/>
  <c r="H95" i="35"/>
  <c r="R160" i="35"/>
  <c r="R7" i="35" s="1"/>
  <c r="S61" i="33" s="1"/>
  <c r="R159" i="35"/>
  <c r="P28" i="36" s="1"/>
  <c r="AD20" i="34"/>
  <c r="AD24" i="34" s="1"/>
  <c r="S18" i="36" s="1"/>
  <c r="S19" i="36" s="1"/>
  <c r="V55" i="33" s="1"/>
  <c r="AD14" i="34"/>
  <c r="AC94" i="35"/>
  <c r="U94" i="35"/>
  <c r="AS94" i="35"/>
  <c r="AE94" i="35"/>
  <c r="AU94" i="35"/>
  <c r="BK94" i="35"/>
  <c r="AO94" i="35"/>
  <c r="AA94" i="35"/>
  <c r="BG94" i="35"/>
  <c r="BM94" i="35"/>
  <c r="AY94" i="35"/>
  <c r="AW94" i="35"/>
  <c r="BH94" i="35"/>
  <c r="AZ94" i="35"/>
  <c r="AR94" i="35"/>
  <c r="AJ94" i="35"/>
  <c r="AB94" i="35"/>
  <c r="T94" i="35"/>
  <c r="BJ94" i="35"/>
  <c r="BB94" i="35"/>
  <c r="AT94" i="35"/>
  <c r="AL94" i="35"/>
  <c r="AD94" i="35"/>
  <c r="V94" i="35"/>
  <c r="AK94" i="35"/>
  <c r="BI94" i="35"/>
  <c r="BA94" i="35"/>
  <c r="W94" i="35"/>
  <c r="AM94" i="35"/>
  <c r="BC94" i="35"/>
  <c r="Y94" i="35"/>
  <c r="BE94" i="35"/>
  <c r="AQ94" i="35"/>
  <c r="AG94" i="35"/>
  <c r="AI94" i="35"/>
  <c r="BO94" i="35"/>
  <c r="BL94" i="35"/>
  <c r="BD94" i="35"/>
  <c r="AV94" i="35"/>
  <c r="AN94" i="35"/>
  <c r="AF94" i="35"/>
  <c r="X94" i="35"/>
  <c r="BN94" i="35"/>
  <c r="BF94" i="35"/>
  <c r="AX94" i="35"/>
  <c r="AP94" i="35"/>
  <c r="AH94" i="35"/>
  <c r="Z94" i="35"/>
  <c r="BZ20" i="37"/>
  <c r="BY21" i="37"/>
  <c r="BR33" i="36" s="1"/>
  <c r="S19" i="47"/>
  <c r="S7" i="36"/>
  <c r="S9" i="36" s="1"/>
  <c r="S20" i="47"/>
  <c r="T14" i="47"/>
  <c r="T18" i="47"/>
  <c r="T8" i="36" s="1"/>
  <c r="M15" i="36"/>
  <c r="M16" i="36" s="1"/>
  <c r="P56" i="33" s="1"/>
  <c r="P52" i="33"/>
  <c r="P15" i="33" s="1"/>
  <c r="O64" i="33"/>
  <c r="O29" i="33" s="1"/>
  <c r="O32" i="33" s="1"/>
  <c r="O102" i="33"/>
  <c r="T54" i="33"/>
  <c r="Q15" i="33"/>
  <c r="R41" i="33"/>
  <c r="R104" i="33" s="1"/>
  <c r="R59" i="33"/>
  <c r="R60" i="33" s="1"/>
  <c r="R63" i="33" s="1"/>
  <c r="R64" i="33" s="1"/>
  <c r="S14" i="33"/>
  <c r="N16" i="36"/>
  <c r="Q56" i="33" s="1"/>
  <c r="L31" i="36"/>
  <c r="V7" i="47"/>
  <c r="U10" i="47"/>
  <c r="U12" i="47" s="1"/>
  <c r="O72" i="33"/>
  <c r="B10" i="47"/>
  <c r="B12" i="47" s="1"/>
  <c r="BR34" i="36" l="1"/>
  <c r="BU62" i="33" s="1"/>
  <c r="BV34" i="33"/>
  <c r="BU79" i="33"/>
  <c r="BU37" i="33"/>
  <c r="P8" i="35"/>
  <c r="Q11" i="33" s="1"/>
  <c r="T160" i="35"/>
  <c r="T7" i="35" s="1"/>
  <c r="U61" i="33" s="1"/>
  <c r="GM94" i="35"/>
  <c r="AF11" i="34"/>
  <c r="CZ20" i="34"/>
  <c r="CZ24" i="34" s="1"/>
  <c r="CZ26" i="34" s="1"/>
  <c r="E97" i="35" s="1"/>
  <c r="CZ14" i="34"/>
  <c r="BA95" i="35"/>
  <c r="AS95" i="35"/>
  <c r="BI95" i="35"/>
  <c r="AE95" i="35"/>
  <c r="AU95" i="35"/>
  <c r="BK95" i="35"/>
  <c r="AO95" i="35"/>
  <c r="AI95" i="35"/>
  <c r="BO95" i="35"/>
  <c r="AA95" i="35"/>
  <c r="BG95" i="35"/>
  <c r="BM95" i="35"/>
  <c r="Z95" i="35"/>
  <c r="AH95" i="35"/>
  <c r="AP95" i="35"/>
  <c r="AX95" i="35"/>
  <c r="BF95" i="35"/>
  <c r="BN95" i="35"/>
  <c r="AB95" i="35"/>
  <c r="AJ95" i="35"/>
  <c r="AR95" i="35"/>
  <c r="AZ95" i="35"/>
  <c r="BH95" i="35"/>
  <c r="BP95" i="35"/>
  <c r="AC95" i="35"/>
  <c r="AK95" i="35"/>
  <c r="AM95" i="35"/>
  <c r="Y95" i="35"/>
  <c r="AY95" i="35"/>
  <c r="AQ95" i="35"/>
  <c r="V95" i="35"/>
  <c r="AL95" i="35"/>
  <c r="BB95" i="35"/>
  <c r="X95" i="35"/>
  <c r="AN95" i="35"/>
  <c r="BD95" i="35"/>
  <c r="U95" i="35"/>
  <c r="W95" i="35"/>
  <c r="BC95" i="35"/>
  <c r="BE95" i="35"/>
  <c r="AW95" i="35"/>
  <c r="AG95" i="35"/>
  <c r="AD95" i="35"/>
  <c r="AT95" i="35"/>
  <c r="BJ95" i="35"/>
  <c r="AF95" i="35"/>
  <c r="AV95" i="35"/>
  <c r="BL95" i="35"/>
  <c r="V4" i="35"/>
  <c r="W7" i="33" s="1"/>
  <c r="H96" i="35"/>
  <c r="P29" i="36"/>
  <c r="U5" i="35"/>
  <c r="R161" i="35"/>
  <c r="Q8" i="35"/>
  <c r="R11" i="33" s="1"/>
  <c r="AE20" i="34"/>
  <c r="AE24" i="34" s="1"/>
  <c r="T18" i="36" s="1"/>
  <c r="T19" i="36" s="1"/>
  <c r="W55" i="33" s="1"/>
  <c r="AE14" i="34"/>
  <c r="T159" i="35"/>
  <c r="R28" i="36" s="1"/>
  <c r="R29" i="36" s="1"/>
  <c r="BZ22" i="37"/>
  <c r="BZ21" i="37" s="1"/>
  <c r="BS33" i="36" s="1"/>
  <c r="BS34" i="36" s="1"/>
  <c r="BV62" i="33" s="1"/>
  <c r="BV82" i="33" s="1"/>
  <c r="T19" i="47"/>
  <c r="T7" i="36"/>
  <c r="T9" i="36" s="1"/>
  <c r="T20" i="47"/>
  <c r="U14" i="47"/>
  <c r="U18" i="47"/>
  <c r="U8" i="36" s="1"/>
  <c r="P59" i="33"/>
  <c r="P60" i="33" s="1"/>
  <c r="P63" i="33" s="1"/>
  <c r="P64" i="33" s="1"/>
  <c r="P29" i="33" s="1"/>
  <c r="P41" i="33"/>
  <c r="P104" i="33" s="1"/>
  <c r="P105" i="33" s="1"/>
  <c r="P75" i="33" s="1"/>
  <c r="O9" i="33"/>
  <c r="O39" i="33"/>
  <c r="O43" i="33" s="1"/>
  <c r="O44" i="33" s="1"/>
  <c r="U54" i="33"/>
  <c r="T14" i="33"/>
  <c r="Q41" i="33"/>
  <c r="Q104" i="33" s="1"/>
  <c r="Q59" i="33"/>
  <c r="Q60" i="33" s="1"/>
  <c r="Q63" i="33" s="1"/>
  <c r="N31" i="36"/>
  <c r="O31" i="36"/>
  <c r="R72" i="33"/>
  <c r="V10" i="47"/>
  <c r="V12" i="47" s="1"/>
  <c r="W7" i="47"/>
  <c r="Q105" i="33" l="1"/>
  <c r="Q75" i="33" s="1"/>
  <c r="BV79" i="33"/>
  <c r="BV37" i="33"/>
  <c r="BU82" i="33"/>
  <c r="GM95" i="35"/>
  <c r="V5" i="35"/>
  <c r="U160" i="35"/>
  <c r="U7" i="35" s="1"/>
  <c r="V61" i="33" s="1"/>
  <c r="U159" i="35"/>
  <c r="S28" i="36" s="1"/>
  <c r="S29" i="36" s="1"/>
  <c r="AF20" i="34"/>
  <c r="AF24" i="34" s="1"/>
  <c r="U18" i="36" s="1"/>
  <c r="AF14" i="34"/>
  <c r="AG11" i="34"/>
  <c r="DA20" i="34"/>
  <c r="DA24" i="34" s="1"/>
  <c r="DA26" i="34" s="1"/>
  <c r="E98" i="35" s="1"/>
  <c r="DA14" i="34"/>
  <c r="S161" i="35"/>
  <c r="R8" i="35"/>
  <c r="S11" i="33" s="1"/>
  <c r="BQ96" i="35"/>
  <c r="BA96" i="35"/>
  <c r="BI96" i="35"/>
  <c r="AE96" i="35"/>
  <c r="AU96" i="35"/>
  <c r="BK96" i="35"/>
  <c r="AO96" i="35"/>
  <c r="AA96" i="35"/>
  <c r="BG96" i="35"/>
  <c r="BM96" i="35"/>
  <c r="AY96" i="35"/>
  <c r="AW96" i="35"/>
  <c r="Z96" i="35"/>
  <c r="AH96" i="35"/>
  <c r="AP96" i="35"/>
  <c r="AX96" i="35"/>
  <c r="BF96" i="35"/>
  <c r="BN96" i="35"/>
  <c r="AB96" i="35"/>
  <c r="AJ96" i="35"/>
  <c r="AR96" i="35"/>
  <c r="AZ96" i="35"/>
  <c r="BH96" i="35"/>
  <c r="BP96" i="35"/>
  <c r="AK96" i="35"/>
  <c r="AC96" i="35"/>
  <c r="AM96" i="35"/>
  <c r="Y96" i="35"/>
  <c r="AQ96" i="35"/>
  <c r="AI96" i="35"/>
  <c r="V96" i="35"/>
  <c r="AL96" i="35"/>
  <c r="BB96" i="35"/>
  <c r="X96" i="35"/>
  <c r="AN96" i="35"/>
  <c r="BD96" i="35"/>
  <c r="AS96" i="35"/>
  <c r="W96" i="35"/>
  <c r="BC96" i="35"/>
  <c r="BE96" i="35"/>
  <c r="AG96" i="35"/>
  <c r="BO96" i="35"/>
  <c r="AD96" i="35"/>
  <c r="AT96" i="35"/>
  <c r="BJ96" i="35"/>
  <c r="AF96" i="35"/>
  <c r="AV96" i="35"/>
  <c r="BL96" i="35"/>
  <c r="H97" i="35"/>
  <c r="W4" i="35"/>
  <c r="X7" i="33" s="1"/>
  <c r="CA20" i="37"/>
  <c r="CA22" i="37" s="1"/>
  <c r="U19" i="47"/>
  <c r="U7" i="36"/>
  <c r="U9" i="36" s="1"/>
  <c r="U20" i="47"/>
  <c r="Q72" i="33"/>
  <c r="V14" i="47"/>
  <c r="V18" i="47"/>
  <c r="V8" i="36" s="1"/>
  <c r="P102" i="33"/>
  <c r="P9" i="33" s="1"/>
  <c r="V54" i="33"/>
  <c r="P15" i="36"/>
  <c r="S52" i="33"/>
  <c r="U14" i="33"/>
  <c r="R105" i="33"/>
  <c r="R75" i="33" s="1"/>
  <c r="Q64" i="33"/>
  <c r="Q29" i="33" s="1"/>
  <c r="R29" i="33" s="1"/>
  <c r="M31" i="36"/>
  <c r="X7" i="47"/>
  <c r="W12" i="47"/>
  <c r="P72" i="33"/>
  <c r="W54" i="33"/>
  <c r="BW34" i="33" l="1"/>
  <c r="GM96" i="35"/>
  <c r="V159" i="35"/>
  <c r="T28" i="36" s="1"/>
  <c r="T29" i="36" s="1"/>
  <c r="V160" i="35"/>
  <c r="V7" i="35" s="1"/>
  <c r="W61" i="33" s="1"/>
  <c r="T161" i="35"/>
  <c r="S8" i="35"/>
  <c r="T11" i="33" s="1"/>
  <c r="H98" i="35"/>
  <c r="X4" i="35"/>
  <c r="Y7" i="33" s="1"/>
  <c r="U19" i="36"/>
  <c r="X55" i="33" s="1"/>
  <c r="AH11" i="34"/>
  <c r="DB20" i="34"/>
  <c r="DB24" i="34" s="1"/>
  <c r="DB26" i="34" s="1"/>
  <c r="E99" i="35" s="1"/>
  <c r="DB14" i="34"/>
  <c r="AN97" i="35"/>
  <c r="BL97" i="35"/>
  <c r="AV97" i="35"/>
  <c r="AH97" i="35"/>
  <c r="AX97" i="35"/>
  <c r="BN97" i="35"/>
  <c r="AR97" i="35"/>
  <c r="X97" i="35"/>
  <c r="BB97" i="35"/>
  <c r="AZ97" i="35"/>
  <c r="AT97" i="35"/>
  <c r="AJ97" i="35"/>
  <c r="W97" i="35"/>
  <c r="AE97" i="35"/>
  <c r="AM97" i="35"/>
  <c r="AU97" i="35"/>
  <c r="BC97" i="35"/>
  <c r="BK97" i="35"/>
  <c r="Y97" i="35"/>
  <c r="AG97" i="35"/>
  <c r="AO97" i="35"/>
  <c r="AW97" i="35"/>
  <c r="BE97" i="35"/>
  <c r="BM97" i="35"/>
  <c r="AF97" i="35"/>
  <c r="BD97" i="35"/>
  <c r="Z97" i="35"/>
  <c r="AP97" i="35"/>
  <c r="BF97" i="35"/>
  <c r="AB97" i="35"/>
  <c r="BH97" i="35"/>
  <c r="AL97" i="35"/>
  <c r="BR97" i="35"/>
  <c r="AD97" i="35"/>
  <c r="BJ97" i="35"/>
  <c r="BP97" i="35"/>
  <c r="AA97" i="35"/>
  <c r="AI97" i="35"/>
  <c r="AQ97" i="35"/>
  <c r="AY97" i="35"/>
  <c r="BG97" i="35"/>
  <c r="BO97" i="35"/>
  <c r="AC97" i="35"/>
  <c r="AK97" i="35"/>
  <c r="AS97" i="35"/>
  <c r="BA97" i="35"/>
  <c r="BI97" i="35"/>
  <c r="BQ97" i="35"/>
  <c r="W5" i="35"/>
  <c r="AG20" i="34"/>
  <c r="AG24" i="34" s="1"/>
  <c r="V18" i="36" s="1"/>
  <c r="V19" i="36" s="1"/>
  <c r="Y55" i="33" s="1"/>
  <c r="AG14" i="34"/>
  <c r="CB20" i="37"/>
  <c r="CA21" i="37"/>
  <c r="BT33" i="36" s="1"/>
  <c r="V19" i="47"/>
  <c r="V20" i="47" s="1"/>
  <c r="V7" i="36"/>
  <c r="V9" i="36" s="1"/>
  <c r="Q102" i="33"/>
  <c r="Q9" i="33" s="1"/>
  <c r="W14" i="47"/>
  <c r="W18" i="47"/>
  <c r="W8" i="36" s="1"/>
  <c r="P39" i="33"/>
  <c r="P43" i="33" s="1"/>
  <c r="W14" i="33"/>
  <c r="E54" i="33"/>
  <c r="Q15" i="36"/>
  <c r="Q16" i="36" s="1"/>
  <c r="T56" i="33" s="1"/>
  <c r="T52" i="33"/>
  <c r="T15" i="33" s="1"/>
  <c r="P16" i="36"/>
  <c r="S56" i="33" s="1"/>
  <c r="V14" i="33"/>
  <c r="R15" i="36"/>
  <c r="R16" i="36" s="1"/>
  <c r="U56" i="33" s="1"/>
  <c r="U52" i="33"/>
  <c r="U15" i="33" s="1"/>
  <c r="S15" i="33"/>
  <c r="D72" i="33"/>
  <c r="D76" i="33" s="1"/>
  <c r="D83" i="33" s="1"/>
  <c r="Y7" i="47"/>
  <c r="Y10" i="47" s="1"/>
  <c r="Y12" i="47" s="1"/>
  <c r="X10" i="47"/>
  <c r="X12" i="47" s="1"/>
  <c r="BT34" i="36" l="1"/>
  <c r="BW62" i="33" s="1"/>
  <c r="BX34" i="33"/>
  <c r="BW79" i="33"/>
  <c r="BW37" i="33"/>
  <c r="GM97" i="35"/>
  <c r="AI11" i="34"/>
  <c r="DC20" i="34"/>
  <c r="DC24" i="34" s="1"/>
  <c r="DC26" i="34" s="1"/>
  <c r="E100" i="35" s="1"/>
  <c r="DC14" i="34"/>
  <c r="W160" i="35"/>
  <c r="W7" i="35" s="1"/>
  <c r="X61" i="33" s="1"/>
  <c r="W159" i="35"/>
  <c r="U28" i="36" s="1"/>
  <c r="Y4" i="35"/>
  <c r="Z7" i="33" s="1"/>
  <c r="H99" i="35"/>
  <c r="AN98" i="35"/>
  <c r="BP98" i="35"/>
  <c r="AZ98" i="35"/>
  <c r="AE98" i="35"/>
  <c r="AM98" i="35"/>
  <c r="AU98" i="35"/>
  <c r="AL98" i="35"/>
  <c r="AY98" i="35"/>
  <c r="BG98" i="35"/>
  <c r="BO98" i="35"/>
  <c r="AJ98" i="35"/>
  <c r="BF98" i="35"/>
  <c r="Y98" i="35"/>
  <c r="AG98" i="35"/>
  <c r="AO98" i="35"/>
  <c r="Z98" i="35"/>
  <c r="AP98" i="35"/>
  <c r="BA98" i="35"/>
  <c r="BI98" i="35"/>
  <c r="BQ98" i="35"/>
  <c r="AR98" i="35"/>
  <c r="BJ98" i="35"/>
  <c r="BD98" i="35"/>
  <c r="BL98" i="35"/>
  <c r="X98" i="35"/>
  <c r="BH98" i="35"/>
  <c r="AA98" i="35"/>
  <c r="AI98" i="35"/>
  <c r="AQ98" i="35"/>
  <c r="AD98" i="35"/>
  <c r="AT98" i="35"/>
  <c r="BC98" i="35"/>
  <c r="BK98" i="35"/>
  <c r="BS98" i="35"/>
  <c r="AX98" i="35"/>
  <c r="BN98" i="35"/>
  <c r="AC98" i="35"/>
  <c r="AK98" i="35"/>
  <c r="AS98" i="35"/>
  <c r="AH98" i="35"/>
  <c r="AW98" i="35"/>
  <c r="BE98" i="35"/>
  <c r="BM98" i="35"/>
  <c r="AB98" i="35"/>
  <c r="BB98" i="35"/>
  <c r="BR98" i="35"/>
  <c r="AF98" i="35"/>
  <c r="AV98" i="35"/>
  <c r="U161" i="35"/>
  <c r="T8" i="35"/>
  <c r="U11" i="33" s="1"/>
  <c r="AJ11" i="34"/>
  <c r="DD20" i="34"/>
  <c r="DD24" i="34" s="1"/>
  <c r="DD14" i="34"/>
  <c r="AH20" i="34"/>
  <c r="AH24" i="34" s="1"/>
  <c r="W18" i="36" s="1"/>
  <c r="W19" i="36" s="1"/>
  <c r="Z55" i="33" s="1"/>
  <c r="AH14" i="34"/>
  <c r="X5" i="35"/>
  <c r="CB22" i="37"/>
  <c r="CB21" i="37" s="1"/>
  <c r="BU33" i="36" s="1"/>
  <c r="BU34" i="36" s="1"/>
  <c r="BX62" i="33" s="1"/>
  <c r="BX82" i="33" s="1"/>
  <c r="W19" i="47"/>
  <c r="W20" i="47" s="1"/>
  <c r="W7" i="36"/>
  <c r="W9" i="36" s="1"/>
  <c r="Q39" i="33"/>
  <c r="Q43" i="33" s="1"/>
  <c r="Y14" i="47"/>
  <c r="Y18" i="47"/>
  <c r="Y8" i="36" s="1"/>
  <c r="X14" i="47"/>
  <c r="X18" i="47"/>
  <c r="X8" i="36" s="1"/>
  <c r="X54" i="33"/>
  <c r="U41" i="33"/>
  <c r="U104" i="33" s="1"/>
  <c r="U59" i="33"/>
  <c r="U60" i="33" s="1"/>
  <c r="U63" i="33" s="1"/>
  <c r="U64" i="33" s="1"/>
  <c r="S41" i="33"/>
  <c r="S104" i="33" s="1"/>
  <c r="S105" i="33" s="1"/>
  <c r="S75" i="33" s="1"/>
  <c r="S59" i="33"/>
  <c r="S60" i="33" s="1"/>
  <c r="S63" i="33" s="1"/>
  <c r="E14" i="33"/>
  <c r="T41" i="33"/>
  <c r="T104" i="33" s="1"/>
  <c r="T59" i="33"/>
  <c r="T60" i="33" s="1"/>
  <c r="T63" i="33" s="1"/>
  <c r="T64" i="33" s="1"/>
  <c r="D77" i="33"/>
  <c r="P32" i="33"/>
  <c r="P44" i="33" s="1"/>
  <c r="Q32" i="33"/>
  <c r="P31" i="36"/>
  <c r="R31" i="36"/>
  <c r="Z7" i="47"/>
  <c r="DD26" i="34" l="1"/>
  <c r="E101" i="35" s="1"/>
  <c r="H101" i="35" s="1"/>
  <c r="BX79" i="33"/>
  <c r="BX37" i="33"/>
  <c r="BW82" i="33"/>
  <c r="GM98" i="35"/>
  <c r="AJ20" i="34"/>
  <c r="AJ24" i="34" s="1"/>
  <c r="Y18" i="36" s="1"/>
  <c r="Y19" i="36" s="1"/>
  <c r="AB55" i="33" s="1"/>
  <c r="AJ14" i="34"/>
  <c r="BF99" i="35"/>
  <c r="AL99" i="35"/>
  <c r="BR99" i="35"/>
  <c r="AH99" i="35"/>
  <c r="AD99" i="35"/>
  <c r="BJ99" i="35"/>
  <c r="AJ99" i="35"/>
  <c r="AZ99" i="35"/>
  <c r="BP99" i="35"/>
  <c r="AN99" i="35"/>
  <c r="BD99" i="35"/>
  <c r="BT99" i="35"/>
  <c r="AC99" i="35"/>
  <c r="AK99" i="35"/>
  <c r="AS99" i="35"/>
  <c r="BA99" i="35"/>
  <c r="BI99" i="35"/>
  <c r="BQ99" i="35"/>
  <c r="AE99" i="35"/>
  <c r="AM99" i="35"/>
  <c r="AU99" i="35"/>
  <c r="BC99" i="35"/>
  <c r="BK99" i="35"/>
  <c r="BS99" i="35"/>
  <c r="Z99" i="35"/>
  <c r="AX99" i="35"/>
  <c r="BB99" i="35"/>
  <c r="AP99" i="35"/>
  <c r="BN99" i="35"/>
  <c r="AT99" i="35"/>
  <c r="AB99" i="35"/>
  <c r="AR99" i="35"/>
  <c r="BH99" i="35"/>
  <c r="AF99" i="35"/>
  <c r="AV99" i="35"/>
  <c r="BL99" i="35"/>
  <c r="Y99" i="35"/>
  <c r="AG99" i="35"/>
  <c r="AO99" i="35"/>
  <c r="AW99" i="35"/>
  <c r="BE99" i="35"/>
  <c r="BM99" i="35"/>
  <c r="AA99" i="35"/>
  <c r="AI99" i="35"/>
  <c r="AQ99" i="35"/>
  <c r="AY99" i="35"/>
  <c r="BG99" i="35"/>
  <c r="BO99" i="35"/>
  <c r="U29" i="36"/>
  <c r="H100" i="35"/>
  <c r="Z4" i="35"/>
  <c r="AA7" i="33" s="1"/>
  <c r="AA4" i="35"/>
  <c r="U8" i="35"/>
  <c r="V11" i="33" s="1"/>
  <c r="V161" i="35"/>
  <c r="X160" i="35"/>
  <c r="X7" i="35" s="1"/>
  <c r="Y61" i="33" s="1"/>
  <c r="X159" i="35"/>
  <c r="V28" i="36" s="1"/>
  <c r="V29" i="36" s="1"/>
  <c r="Y5" i="35"/>
  <c r="AI20" i="34"/>
  <c r="AI24" i="34" s="1"/>
  <c r="X18" i="36" s="1"/>
  <c r="X19" i="36" s="1"/>
  <c r="AA55" i="33" s="1"/>
  <c r="AI14" i="34"/>
  <c r="CC20" i="37"/>
  <c r="CC22" i="37" s="1"/>
  <c r="X19" i="47"/>
  <c r="X20" i="47" s="1"/>
  <c r="X7" i="36"/>
  <c r="X9" i="36" s="1"/>
  <c r="Y19" i="47"/>
  <c r="Y20" i="47" s="1"/>
  <c r="Y7" i="36"/>
  <c r="Y9" i="36" s="1"/>
  <c r="Q44" i="33"/>
  <c r="U72" i="33"/>
  <c r="T105" i="33"/>
  <c r="T75" i="33" s="1"/>
  <c r="S72" i="33"/>
  <c r="Y54" i="33"/>
  <c r="T15" i="36"/>
  <c r="T16" i="36" s="1"/>
  <c r="W56" i="33" s="1"/>
  <c r="W52" i="33"/>
  <c r="W15" i="33" s="1"/>
  <c r="X14" i="33"/>
  <c r="Z54" i="33"/>
  <c r="U105" i="33"/>
  <c r="U75" i="33" s="1"/>
  <c r="S15" i="36"/>
  <c r="V52" i="33"/>
  <c r="S64" i="33"/>
  <c r="S29" i="33" s="1"/>
  <c r="T29" i="33" s="1"/>
  <c r="U29" i="33" s="1"/>
  <c r="D87" i="33"/>
  <c r="D88" i="33" s="1"/>
  <c r="D84" i="33"/>
  <c r="R32" i="33"/>
  <c r="Q31" i="36"/>
  <c r="Z10" i="47"/>
  <c r="Z12" i="47" s="1"/>
  <c r="AA7" i="47"/>
  <c r="BY34" i="33" l="1"/>
  <c r="AB7" i="33"/>
  <c r="GM99" i="35"/>
  <c r="AK11" i="34"/>
  <c r="DE14" i="34"/>
  <c r="DE20" i="34"/>
  <c r="DE24" i="34" s="1"/>
  <c r="DE26" i="34" s="1"/>
  <c r="E102" i="35" s="1"/>
  <c r="AA5" i="35"/>
  <c r="AO100" i="35"/>
  <c r="BE100" i="35"/>
  <c r="BM100" i="35"/>
  <c r="AC100" i="35"/>
  <c r="BI100" i="35"/>
  <c r="BA100" i="35"/>
  <c r="AB100" i="35"/>
  <c r="AJ100" i="35"/>
  <c r="AR100" i="35"/>
  <c r="AZ100" i="35"/>
  <c r="BH100" i="35"/>
  <c r="BP100" i="35"/>
  <c r="AE100" i="35"/>
  <c r="AU100" i="35"/>
  <c r="BK100" i="35"/>
  <c r="Z100" i="35"/>
  <c r="AH100" i="35"/>
  <c r="AP100" i="35"/>
  <c r="AX100" i="35"/>
  <c r="BF100" i="35"/>
  <c r="BN100" i="35"/>
  <c r="AA100" i="35"/>
  <c r="AQ100" i="35"/>
  <c r="BG100" i="35"/>
  <c r="BU100" i="35"/>
  <c r="AG100" i="35"/>
  <c r="AW100" i="35"/>
  <c r="AS100" i="35"/>
  <c r="AK100" i="35"/>
  <c r="BQ100" i="35"/>
  <c r="AF100" i="35"/>
  <c r="AN100" i="35"/>
  <c r="AV100" i="35"/>
  <c r="BD100" i="35"/>
  <c r="BL100" i="35"/>
  <c r="BT100" i="35"/>
  <c r="AM100" i="35"/>
  <c r="BC100" i="35"/>
  <c r="BS100" i="35"/>
  <c r="AD100" i="35"/>
  <c r="AL100" i="35"/>
  <c r="AT100" i="35"/>
  <c r="BB100" i="35"/>
  <c r="BJ100" i="35"/>
  <c r="BR100" i="35"/>
  <c r="AI100" i="35"/>
  <c r="AY100" i="35"/>
  <c r="BO100" i="35"/>
  <c r="Y159" i="35"/>
  <c r="W28" i="36" s="1"/>
  <c r="W29" i="36" s="1"/>
  <c r="Y160" i="35"/>
  <c r="Y7" i="35" s="1"/>
  <c r="Z61" i="33" s="1"/>
  <c r="W161" i="35"/>
  <c r="V8" i="35"/>
  <c r="W11" i="33" s="1"/>
  <c r="E11" i="33" s="1"/>
  <c r="AG101" i="35"/>
  <c r="AC101" i="35"/>
  <c r="AK101" i="35"/>
  <c r="AP101" i="35"/>
  <c r="BF101" i="35"/>
  <c r="BV101" i="35"/>
  <c r="BC101" i="35"/>
  <c r="AF101" i="35"/>
  <c r="AV101" i="35"/>
  <c r="BL101" i="35"/>
  <c r="AI101" i="35"/>
  <c r="BO101" i="35"/>
  <c r="AW101" i="35"/>
  <c r="BQ101" i="35"/>
  <c r="BI101" i="35"/>
  <c r="AL101" i="35"/>
  <c r="BB101" i="35"/>
  <c r="BR101" i="35"/>
  <c r="AU101" i="35"/>
  <c r="AB101" i="35"/>
  <c r="AR101" i="35"/>
  <c r="BH101" i="35"/>
  <c r="AA101" i="35"/>
  <c r="BG101" i="35"/>
  <c r="BE101" i="35"/>
  <c r="BA101" i="35"/>
  <c r="AO101" i="35"/>
  <c r="AH101" i="35"/>
  <c r="AX101" i="35"/>
  <c r="BN101" i="35"/>
  <c r="AM101" i="35"/>
  <c r="BS101" i="35"/>
  <c r="AN101" i="35"/>
  <c r="BD101" i="35"/>
  <c r="BT101" i="35"/>
  <c r="AY101" i="35"/>
  <c r="BM101" i="35"/>
  <c r="BU101" i="35"/>
  <c r="AS101" i="35"/>
  <c r="AD101" i="35"/>
  <c r="AT101" i="35"/>
  <c r="BJ101" i="35"/>
  <c r="AE101" i="35"/>
  <c r="BK101" i="35"/>
  <c r="AJ101" i="35"/>
  <c r="AZ101" i="35"/>
  <c r="BP101" i="35"/>
  <c r="AQ101" i="35"/>
  <c r="Z5" i="35"/>
  <c r="CD20" i="37"/>
  <c r="CC21" i="37"/>
  <c r="BV33" i="36" s="1"/>
  <c r="Z14" i="47"/>
  <c r="Z18" i="47"/>
  <c r="Z8" i="36" s="1"/>
  <c r="S16" i="36"/>
  <c r="V56" i="33" s="1"/>
  <c r="B15" i="36"/>
  <c r="B16" i="36" s="1"/>
  <c r="Z14" i="33"/>
  <c r="W41" i="33"/>
  <c r="E41" i="33" s="1"/>
  <c r="W59" i="33"/>
  <c r="W60" i="33" s="1"/>
  <c r="W63" i="33" s="1"/>
  <c r="W64" i="33" s="1"/>
  <c r="Y14" i="33"/>
  <c r="V15" i="33"/>
  <c r="E52" i="33"/>
  <c r="E18" i="32" s="1"/>
  <c r="E15" i="33"/>
  <c r="L88" i="33"/>
  <c r="S32" i="33"/>
  <c r="T72" i="33"/>
  <c r="AA10" i="47"/>
  <c r="AA12" i="47" s="1"/>
  <c r="AB7" i="47"/>
  <c r="S31" i="36" l="1"/>
  <c r="BV34" i="36"/>
  <c r="BY62" i="33" s="1"/>
  <c r="BZ34" i="33"/>
  <c r="BY79" i="33"/>
  <c r="BY37" i="33"/>
  <c r="GM101" i="35"/>
  <c r="GM100" i="35"/>
  <c r="AL11" i="34"/>
  <c r="DF14" i="34"/>
  <c r="DF20" i="34"/>
  <c r="DF24" i="34" s="1"/>
  <c r="DF26" i="34" s="1"/>
  <c r="E103" i="35" s="1"/>
  <c r="AA159" i="35"/>
  <c r="Y28" i="36" s="1"/>
  <c r="Y29" i="36" s="1"/>
  <c r="AA160" i="35"/>
  <c r="AA7" i="35" s="1"/>
  <c r="AB61" i="33" s="1"/>
  <c r="W8" i="35"/>
  <c r="X11" i="33" s="1"/>
  <c r="X161" i="35"/>
  <c r="Z160" i="35"/>
  <c r="Z7" i="35" s="1"/>
  <c r="AA61" i="33" s="1"/>
  <c r="Z159" i="35"/>
  <c r="X28" i="36" s="1"/>
  <c r="AB4" i="35"/>
  <c r="AC7" i="33" s="1"/>
  <c r="H102" i="35"/>
  <c r="AK20" i="34"/>
  <c r="AK24" i="34" s="1"/>
  <c r="Z18" i="36" s="1"/>
  <c r="AK14" i="34"/>
  <c r="CD22" i="37"/>
  <c r="CD21" i="37" s="1"/>
  <c r="BW33" i="36" s="1"/>
  <c r="BW34" i="36" s="1"/>
  <c r="BZ62" i="33" s="1"/>
  <c r="BZ82" i="33" s="1"/>
  <c r="Z19" i="47"/>
  <c r="Z7" i="36"/>
  <c r="Z9" i="36" s="1"/>
  <c r="Z20" i="47"/>
  <c r="AA14" i="47"/>
  <c r="AA18" i="47"/>
  <c r="AA8" i="36" s="1"/>
  <c r="W104" i="33"/>
  <c r="AA54" i="33"/>
  <c r="U15" i="36"/>
  <c r="X52" i="33"/>
  <c r="V41" i="33"/>
  <c r="V104" i="33" s="1"/>
  <c r="V105" i="33" s="1"/>
  <c r="V75" i="33" s="1"/>
  <c r="V59" i="33"/>
  <c r="V60" i="33" s="1"/>
  <c r="E56" i="33"/>
  <c r="E104" i="33"/>
  <c r="E105" i="33" s="1"/>
  <c r="E75" i="33" s="1"/>
  <c r="U32" i="33"/>
  <c r="T31" i="36"/>
  <c r="AB10" i="47"/>
  <c r="AB12" i="47" s="1"/>
  <c r="AC7" i="47"/>
  <c r="BZ79" i="33" l="1"/>
  <c r="BZ37" i="33"/>
  <c r="BY82" i="33"/>
  <c r="AM11" i="34"/>
  <c r="DG14" i="34"/>
  <c r="DG20" i="34"/>
  <c r="DG24" i="34" s="1"/>
  <c r="DG26" i="34" s="1"/>
  <c r="E104" i="35" s="1"/>
  <c r="Z19" i="36"/>
  <c r="AC55" i="33" s="1"/>
  <c r="AB5" i="35"/>
  <c r="Y161" i="35"/>
  <c r="X8" i="35"/>
  <c r="Y11" i="33" s="1"/>
  <c r="AC102" i="35"/>
  <c r="BI102" i="35"/>
  <c r="BO102" i="35"/>
  <c r="AO102" i="35"/>
  <c r="BU102" i="35"/>
  <c r="AG102" i="35"/>
  <c r="AN102" i="35"/>
  <c r="BD102" i="35"/>
  <c r="BT102" i="35"/>
  <c r="AP102" i="35"/>
  <c r="BF102" i="35"/>
  <c r="BV102" i="35"/>
  <c r="AM102" i="35"/>
  <c r="BA102" i="35"/>
  <c r="AY102" i="35"/>
  <c r="AE102" i="35"/>
  <c r="BM102" i="35"/>
  <c r="BW102" i="35"/>
  <c r="AJ102" i="35"/>
  <c r="AZ102" i="35"/>
  <c r="BP102" i="35"/>
  <c r="AL102" i="35"/>
  <c r="BB102" i="35"/>
  <c r="BR102" i="35"/>
  <c r="AU102" i="35"/>
  <c r="AS102" i="35"/>
  <c r="AI102" i="35"/>
  <c r="BS102" i="35"/>
  <c r="BE102" i="35"/>
  <c r="BG102" i="35"/>
  <c r="AF102" i="35"/>
  <c r="AV102" i="35"/>
  <c r="BL102" i="35"/>
  <c r="AH102" i="35"/>
  <c r="AX102" i="35"/>
  <c r="BN102" i="35"/>
  <c r="BC102" i="35"/>
  <c r="AK102" i="35"/>
  <c r="BQ102" i="35"/>
  <c r="BK102" i="35"/>
  <c r="AW102" i="35"/>
  <c r="AQ102" i="35"/>
  <c r="AB102" i="35"/>
  <c r="AR102" i="35"/>
  <c r="BH102" i="35"/>
  <c r="AD102" i="35"/>
  <c r="AT102" i="35"/>
  <c r="BJ102" i="35"/>
  <c r="X29" i="36"/>
  <c r="H103" i="35"/>
  <c r="AC4" i="35"/>
  <c r="AD7" i="33" s="1"/>
  <c r="AL14" i="34"/>
  <c r="AL20" i="34"/>
  <c r="AL24" i="34" s="1"/>
  <c r="AA18" i="36" s="1"/>
  <c r="AA19" i="36" s="1"/>
  <c r="AD55" i="33" s="1"/>
  <c r="CE20" i="37"/>
  <c r="CE22" i="37" s="1"/>
  <c r="AA19" i="47"/>
  <c r="AA20" i="47" s="1"/>
  <c r="AA7" i="36"/>
  <c r="AA9" i="36" s="1"/>
  <c r="AB14" i="47"/>
  <c r="AB18" i="47"/>
  <c r="AB8" i="36" s="1"/>
  <c r="W105" i="33"/>
  <c r="W75" i="33" s="1"/>
  <c r="AB54" i="33"/>
  <c r="W15" i="36"/>
  <c r="W16" i="36" s="1"/>
  <c r="Z56" i="33" s="1"/>
  <c r="Z52" i="33"/>
  <c r="Z15" i="33" s="1"/>
  <c r="V15" i="36"/>
  <c r="V16" i="36" s="1"/>
  <c r="Y56" i="33" s="1"/>
  <c r="Y52" i="33"/>
  <c r="Y15" i="33" s="1"/>
  <c r="V63" i="33"/>
  <c r="V72" i="33"/>
  <c r="U16" i="36"/>
  <c r="X56" i="33" s="1"/>
  <c r="AA14" i="33"/>
  <c r="X15" i="33"/>
  <c r="T32" i="33"/>
  <c r="W72" i="33"/>
  <c r="AC10" i="47"/>
  <c r="AC12" i="47" s="1"/>
  <c r="AD7" i="47"/>
  <c r="CA34" i="33" l="1"/>
  <c r="GM102" i="35"/>
  <c r="AN11" i="34"/>
  <c r="DH14" i="34"/>
  <c r="DH20" i="34"/>
  <c r="DH24" i="34" s="1"/>
  <c r="DH26" i="34" s="1"/>
  <c r="E105" i="35" s="1"/>
  <c r="BG103" i="35"/>
  <c r="AR103" i="35"/>
  <c r="BH103" i="35"/>
  <c r="BX103" i="35"/>
  <c r="BE103" i="35"/>
  <c r="BW103" i="35"/>
  <c r="AP103" i="35"/>
  <c r="BF103" i="35"/>
  <c r="BV103" i="35"/>
  <c r="BA103" i="35"/>
  <c r="BC103" i="35"/>
  <c r="AE103" i="35"/>
  <c r="AI103" i="35"/>
  <c r="AN103" i="35"/>
  <c r="BD103" i="35"/>
  <c r="BT103" i="35"/>
  <c r="AW103" i="35"/>
  <c r="AQ103" i="35"/>
  <c r="AL103" i="35"/>
  <c r="BB103" i="35"/>
  <c r="BR103" i="35"/>
  <c r="AS103" i="35"/>
  <c r="BS103" i="35"/>
  <c r="AU103" i="35"/>
  <c r="BO103" i="35"/>
  <c r="AJ103" i="35"/>
  <c r="AZ103" i="35"/>
  <c r="BP103" i="35"/>
  <c r="AO103" i="35"/>
  <c r="BU103" i="35"/>
  <c r="AH103" i="35"/>
  <c r="AX103" i="35"/>
  <c r="BN103" i="35"/>
  <c r="AK103" i="35"/>
  <c r="BQ103" i="35"/>
  <c r="BK103" i="35"/>
  <c r="AY103" i="35"/>
  <c r="AF103" i="35"/>
  <c r="AV103" i="35"/>
  <c r="BL103" i="35"/>
  <c r="AG103" i="35"/>
  <c r="BM103" i="35"/>
  <c r="AD103" i="35"/>
  <c r="AT103" i="35"/>
  <c r="BJ103" i="35"/>
  <c r="AC103" i="35"/>
  <c r="BI103" i="35"/>
  <c r="AM103" i="35"/>
  <c r="AB159" i="35"/>
  <c r="Z28" i="36" s="1"/>
  <c r="AB160" i="35"/>
  <c r="AB7" i="35" s="1"/>
  <c r="AC61" i="33" s="1"/>
  <c r="H104" i="35"/>
  <c r="AD4" i="35"/>
  <c r="AE7" i="33" s="1"/>
  <c r="AM14" i="34"/>
  <c r="AM20" i="34"/>
  <c r="AM24" i="34" s="1"/>
  <c r="AB18" i="36" s="1"/>
  <c r="AB19" i="36" s="1"/>
  <c r="AE55" i="33" s="1"/>
  <c r="AC5" i="35"/>
  <c r="Z161" i="35"/>
  <c r="Y8" i="35"/>
  <c r="Z11" i="33" s="1"/>
  <c r="CF20" i="37"/>
  <c r="CF22" i="37" s="1"/>
  <c r="CE21" i="37"/>
  <c r="BX33" i="36" s="1"/>
  <c r="BX34" i="36" s="1"/>
  <c r="CA62" i="33" s="1"/>
  <c r="AB19" i="47"/>
  <c r="AB20" i="47" s="1"/>
  <c r="AB7" i="36"/>
  <c r="AB9" i="36" s="1"/>
  <c r="AC14" i="47"/>
  <c r="AC18" i="47"/>
  <c r="AC8" i="36" s="1"/>
  <c r="AD54" i="33"/>
  <c r="AD14" i="33" s="1"/>
  <c r="AC54" i="33"/>
  <c r="V64" i="33"/>
  <c r="V29" i="33" s="1"/>
  <c r="E63" i="33"/>
  <c r="Y41" i="33"/>
  <c r="Y104" i="33" s="1"/>
  <c r="Y59" i="33"/>
  <c r="Y60" i="33" s="1"/>
  <c r="Y63" i="33" s="1"/>
  <c r="Y64" i="33" s="1"/>
  <c r="Z59" i="33"/>
  <c r="Z60" i="33" s="1"/>
  <c r="Z63" i="33" s="1"/>
  <c r="Z64" i="33" s="1"/>
  <c r="Z41" i="33"/>
  <c r="Z104" i="33" s="1"/>
  <c r="AB14" i="33"/>
  <c r="X59" i="33"/>
  <c r="X60" i="33" s="1"/>
  <c r="X41" i="33"/>
  <c r="X104" i="33" s="1"/>
  <c r="X105" i="33" s="1"/>
  <c r="X75" i="33" s="1"/>
  <c r="U31" i="36"/>
  <c r="AD10" i="47"/>
  <c r="AD12" i="47" s="1"/>
  <c r="AE7" i="47"/>
  <c r="CA82" i="33" l="1"/>
  <c r="CB34" i="33"/>
  <c r="CA79" i="33"/>
  <c r="CA37" i="33"/>
  <c r="GM103" i="35"/>
  <c r="AO11" i="34"/>
  <c r="DI14" i="34"/>
  <c r="DI20" i="34"/>
  <c r="DI24" i="34" s="1"/>
  <c r="DI26" i="34" s="1"/>
  <c r="E106" i="35" s="1"/>
  <c r="AO104" i="35"/>
  <c r="AU104" i="35"/>
  <c r="BK104" i="35"/>
  <c r="AS104" i="35"/>
  <c r="AI104" i="35"/>
  <c r="BE104" i="35"/>
  <c r="BU104" i="35"/>
  <c r="BF104" i="35"/>
  <c r="AV104" i="35"/>
  <c r="AH104" i="35"/>
  <c r="AG104" i="35"/>
  <c r="AF104" i="35"/>
  <c r="BP104" i="35"/>
  <c r="AM104" i="35"/>
  <c r="BG104" i="35"/>
  <c r="BW104" i="35"/>
  <c r="BR104" i="35"/>
  <c r="BA104" i="35"/>
  <c r="BQ104" i="35"/>
  <c r="AX104" i="35"/>
  <c r="BL104" i="35"/>
  <c r="AL104" i="35"/>
  <c r="BD104" i="35"/>
  <c r="AJ104" i="35"/>
  <c r="BX104" i="35"/>
  <c r="AE104" i="35"/>
  <c r="BC104" i="35"/>
  <c r="BS104" i="35"/>
  <c r="BJ104" i="35"/>
  <c r="AW104" i="35"/>
  <c r="BM104" i="35"/>
  <c r="AK104" i="35"/>
  <c r="BV104" i="35"/>
  <c r="AP104" i="35"/>
  <c r="BT104" i="35"/>
  <c r="AN104" i="35"/>
  <c r="AZ104" i="35"/>
  <c r="BH104" i="35"/>
  <c r="AY104" i="35"/>
  <c r="BO104" i="35"/>
  <c r="BB104" i="35"/>
  <c r="AQ104" i="35"/>
  <c r="BI104" i="35"/>
  <c r="BY104" i="35"/>
  <c r="BN104" i="35"/>
  <c r="AT104" i="35"/>
  <c r="AD104" i="35"/>
  <c r="AR104" i="35"/>
  <c r="Z29" i="36"/>
  <c r="AC160" i="35"/>
  <c r="AC7" i="35" s="1"/>
  <c r="AD61" i="33" s="1"/>
  <c r="AC159" i="35"/>
  <c r="AA28" i="36" s="1"/>
  <c r="AA29" i="36" s="1"/>
  <c r="AE4" i="35"/>
  <c r="AF7" i="33" s="1"/>
  <c r="H105" i="35"/>
  <c r="AN14" i="34"/>
  <c r="AN20" i="34"/>
  <c r="AN24" i="34" s="1"/>
  <c r="AC18" i="36" s="1"/>
  <c r="AC19" i="36" s="1"/>
  <c r="AF55" i="33" s="1"/>
  <c r="AA161" i="35"/>
  <c r="Z8" i="35"/>
  <c r="AA11" i="33" s="1"/>
  <c r="AD5" i="35"/>
  <c r="CF21" i="37"/>
  <c r="BY33" i="36" s="1"/>
  <c r="BY34" i="36" s="1"/>
  <c r="CB62" i="33" s="1"/>
  <c r="CB82" i="33" s="1"/>
  <c r="CG20" i="37"/>
  <c r="AC19" i="47"/>
  <c r="AC7" i="36"/>
  <c r="AC9" i="36" s="1"/>
  <c r="AC20" i="47"/>
  <c r="AD14" i="47"/>
  <c r="AD18" i="47"/>
  <c r="AD8" i="36" s="1"/>
  <c r="Y105" i="33"/>
  <c r="Y75" i="33" s="1"/>
  <c r="X15" i="36"/>
  <c r="AA52" i="33"/>
  <c r="Y15" i="36"/>
  <c r="Y16" i="36" s="1"/>
  <c r="AB56" i="33" s="1"/>
  <c r="AB52" i="33"/>
  <c r="AB15" i="33" s="1"/>
  <c r="X63" i="33"/>
  <c r="X64" i="33" s="1"/>
  <c r="V32" i="33"/>
  <c r="W29" i="33"/>
  <c r="AC14" i="33"/>
  <c r="E102" i="33"/>
  <c r="E39" i="33" s="1"/>
  <c r="F73" i="33" s="1"/>
  <c r="Z105" i="33"/>
  <c r="Z75" i="33" s="1"/>
  <c r="Z72" i="33"/>
  <c r="W31" i="36"/>
  <c r="V31" i="36"/>
  <c r="X72" i="33"/>
  <c r="AE10" i="47"/>
  <c r="AE12" i="47" s="1"/>
  <c r="AF7" i="47"/>
  <c r="Y72" i="33"/>
  <c r="AE54" i="33"/>
  <c r="R73" i="33" l="1"/>
  <c r="R102" i="33" s="1"/>
  <c r="CC34" i="33"/>
  <c r="CB79" i="33"/>
  <c r="CB37" i="33"/>
  <c r="GM104" i="35"/>
  <c r="AA8" i="35"/>
  <c r="AB11" i="33" s="1"/>
  <c r="AB161" i="35"/>
  <c r="AD160" i="35"/>
  <c r="AD7" i="35" s="1"/>
  <c r="AE61" i="33" s="1"/>
  <c r="AD159" i="35"/>
  <c r="AB28" i="36" s="1"/>
  <c r="AB29" i="36" s="1"/>
  <c r="AQ105" i="35"/>
  <c r="AY105" i="35"/>
  <c r="BS105" i="35"/>
  <c r="BE105" i="35"/>
  <c r="BV105" i="35"/>
  <c r="BF105" i="35"/>
  <c r="AP105" i="35"/>
  <c r="AS105" i="35"/>
  <c r="BY105" i="35"/>
  <c r="BL105" i="35"/>
  <c r="AV105" i="35"/>
  <c r="AF105" i="35"/>
  <c r="AE105" i="35"/>
  <c r="BC105" i="35"/>
  <c r="BO105" i="35"/>
  <c r="AW105" i="35"/>
  <c r="BZ105" i="35"/>
  <c r="BJ105" i="35"/>
  <c r="AT105" i="35"/>
  <c r="AK105" i="35"/>
  <c r="BQ105" i="35"/>
  <c r="BP105" i="35"/>
  <c r="AZ105" i="35"/>
  <c r="AJ105" i="35"/>
  <c r="BK105" i="35"/>
  <c r="BW105" i="35"/>
  <c r="AI105" i="35"/>
  <c r="AO105" i="35"/>
  <c r="BU105" i="35"/>
  <c r="BN105" i="35"/>
  <c r="AX105" i="35"/>
  <c r="AH105" i="35"/>
  <c r="BI105" i="35"/>
  <c r="BT105" i="35"/>
  <c r="BD105" i="35"/>
  <c r="AN105" i="35"/>
  <c r="AU105" i="35"/>
  <c r="BG105" i="35"/>
  <c r="AM105" i="35"/>
  <c r="AG105" i="35"/>
  <c r="BM105" i="35"/>
  <c r="BR105" i="35"/>
  <c r="BB105" i="35"/>
  <c r="AL105" i="35"/>
  <c r="BA105" i="35"/>
  <c r="BX105" i="35"/>
  <c r="BH105" i="35"/>
  <c r="AR105" i="35"/>
  <c r="AP11" i="34"/>
  <c r="DJ14" i="34"/>
  <c r="DJ20" i="34"/>
  <c r="DJ24" i="34" s="1"/>
  <c r="DJ26" i="34" s="1"/>
  <c r="E107" i="35" s="1"/>
  <c r="AE5" i="35"/>
  <c r="H106" i="35"/>
  <c r="AF4" i="35"/>
  <c r="AG7" i="33" s="1"/>
  <c r="AO14" i="34"/>
  <c r="AO20" i="34"/>
  <c r="AO24" i="34" s="1"/>
  <c r="AD18" i="36" s="1"/>
  <c r="AD19" i="36" s="1"/>
  <c r="AG55" i="33" s="1"/>
  <c r="CG22" i="37"/>
  <c r="CG21" i="37" s="1"/>
  <c r="BZ33" i="36" s="1"/>
  <c r="BZ34" i="36" s="1"/>
  <c r="CC62" i="33" s="1"/>
  <c r="CC82" i="33" s="1"/>
  <c r="AD19" i="47"/>
  <c r="AD20" i="47" s="1"/>
  <c r="AD7" i="36"/>
  <c r="AD9" i="36" s="1"/>
  <c r="AE14" i="47"/>
  <c r="AE18" i="47"/>
  <c r="AE8" i="36" s="1"/>
  <c r="X29" i="33"/>
  <c r="X32" i="33" s="1"/>
  <c r="AE14" i="33"/>
  <c r="E29" i="33"/>
  <c r="E32" i="33" s="1"/>
  <c r="W32" i="33"/>
  <c r="AB41" i="33"/>
  <c r="AB104" i="33" s="1"/>
  <c r="AB59" i="33"/>
  <c r="AB60" i="33" s="1"/>
  <c r="AB63" i="33" s="1"/>
  <c r="AB64" i="33" s="1"/>
  <c r="X16" i="36"/>
  <c r="AA56" i="33" s="1"/>
  <c r="AF54" i="33"/>
  <c r="AA15" i="33"/>
  <c r="C7" i="47"/>
  <c r="AF10" i="47"/>
  <c r="AF12" i="47" s="1"/>
  <c r="AG7" i="47"/>
  <c r="R39" i="33" l="1"/>
  <c r="R43" i="33" s="1"/>
  <c r="R44" i="33" s="1"/>
  <c r="R9" i="33"/>
  <c r="S102" i="33"/>
  <c r="E11" i="32"/>
  <c r="CC79" i="33"/>
  <c r="CC37" i="33"/>
  <c r="GM105" i="35"/>
  <c r="AO106" i="35"/>
  <c r="AG106" i="35"/>
  <c r="BQ106" i="35"/>
  <c r="AQ106" i="35"/>
  <c r="BW106" i="35"/>
  <c r="BN106" i="35"/>
  <c r="AX106" i="35"/>
  <c r="AH106" i="35"/>
  <c r="BK106" i="35"/>
  <c r="BT106" i="35"/>
  <c r="BD106" i="35"/>
  <c r="AN106" i="35"/>
  <c r="BU106" i="35"/>
  <c r="BY106" i="35"/>
  <c r="BA106" i="35"/>
  <c r="AI106" i="35"/>
  <c r="BO106" i="35"/>
  <c r="BR106" i="35"/>
  <c r="BB106" i="35"/>
  <c r="AL106" i="35"/>
  <c r="BC106" i="35"/>
  <c r="BX106" i="35"/>
  <c r="BH106" i="35"/>
  <c r="AR106" i="35"/>
  <c r="BI106" i="35"/>
  <c r="AK106" i="35"/>
  <c r="BE106" i="35"/>
  <c r="BG106" i="35"/>
  <c r="BV106" i="35"/>
  <c r="BF106" i="35"/>
  <c r="AP106" i="35"/>
  <c r="AU106" i="35"/>
  <c r="CA106" i="35"/>
  <c r="BL106" i="35"/>
  <c r="AV106" i="35"/>
  <c r="AF106" i="35"/>
  <c r="AS106" i="35"/>
  <c r="BM106" i="35"/>
  <c r="AW106" i="35"/>
  <c r="AY106" i="35"/>
  <c r="BZ106" i="35"/>
  <c r="BJ106" i="35"/>
  <c r="AT106" i="35"/>
  <c r="AM106" i="35"/>
  <c r="BS106" i="35"/>
  <c r="BP106" i="35"/>
  <c r="AZ106" i="35"/>
  <c r="AJ106" i="35"/>
  <c r="AQ11" i="34"/>
  <c r="DK14" i="34"/>
  <c r="DK20" i="34"/>
  <c r="DK24" i="34" s="1"/>
  <c r="DK26" i="34" s="1"/>
  <c r="E108" i="35" s="1"/>
  <c r="AF5" i="35"/>
  <c r="AG4" i="35"/>
  <c r="AH7" i="33" s="1"/>
  <c r="H107" i="35"/>
  <c r="AP14" i="34"/>
  <c r="AP20" i="34"/>
  <c r="AP24" i="34" s="1"/>
  <c r="AE18" i="36" s="1"/>
  <c r="AE19" i="36" s="1"/>
  <c r="AH55" i="33" s="1"/>
  <c r="AE159" i="35"/>
  <c r="AC28" i="36" s="1"/>
  <c r="AC29" i="36" s="1"/>
  <c r="AE160" i="35"/>
  <c r="AE7" i="35" s="1"/>
  <c r="AF61" i="33" s="1"/>
  <c r="AB8" i="35"/>
  <c r="AC11" i="33" s="1"/>
  <c r="AC161" i="35"/>
  <c r="CH20" i="37"/>
  <c r="CD34" i="33" s="1"/>
  <c r="AE19" i="47"/>
  <c r="AE20" i="47" s="1"/>
  <c r="AE7" i="36"/>
  <c r="AE9" i="36" s="1"/>
  <c r="AF14" i="47"/>
  <c r="AF18" i="47"/>
  <c r="AF8" i="36" s="1"/>
  <c r="Y29" i="33"/>
  <c r="Y32" i="33" s="1"/>
  <c r="AA15" i="36"/>
  <c r="AA16" i="36" s="1"/>
  <c r="AD56" i="33" s="1"/>
  <c r="AD52" i="33"/>
  <c r="AD15" i="33" s="1"/>
  <c r="AF14" i="33"/>
  <c r="AA41" i="33"/>
  <c r="AA104" i="33" s="1"/>
  <c r="AA105" i="33" s="1"/>
  <c r="AA75" i="33" s="1"/>
  <c r="AA59" i="33"/>
  <c r="AA60" i="33" s="1"/>
  <c r="AA63" i="33" s="1"/>
  <c r="Z15" i="36"/>
  <c r="AC52" i="33"/>
  <c r="AB72" i="33"/>
  <c r="Y31" i="36"/>
  <c r="X31" i="36"/>
  <c r="AG10" i="47"/>
  <c r="AG12" i="47" s="1"/>
  <c r="AH7" i="47"/>
  <c r="C10" i="47"/>
  <c r="C12" i="47" s="1"/>
  <c r="AG54" i="33"/>
  <c r="T102" i="33" l="1"/>
  <c r="S39" i="33"/>
  <c r="S43" i="33" s="1"/>
  <c r="S44" i="33" s="1"/>
  <c r="S9" i="33"/>
  <c r="CD79" i="33"/>
  <c r="CD37" i="33"/>
  <c r="GM106" i="35"/>
  <c r="AR11" i="34"/>
  <c r="DL14" i="34"/>
  <c r="DL20" i="34"/>
  <c r="DL24" i="34" s="1"/>
  <c r="DL26" i="34" s="1"/>
  <c r="E109" i="35" s="1"/>
  <c r="AC8" i="35"/>
  <c r="AD11" i="33" s="1"/>
  <c r="AD161" i="35"/>
  <c r="AG5" i="35"/>
  <c r="AF159" i="35"/>
  <c r="AD28" i="36" s="1"/>
  <c r="AD29" i="36" s="1"/>
  <c r="AF160" i="35"/>
  <c r="AF7" i="35" s="1"/>
  <c r="AG61" i="33" s="1"/>
  <c r="BK107" i="35"/>
  <c r="AI107" i="35"/>
  <c r="BG107" i="35"/>
  <c r="BA107" i="35"/>
  <c r="AJ107" i="35"/>
  <c r="AZ107" i="35"/>
  <c r="BP107" i="35"/>
  <c r="AG107" i="35"/>
  <c r="BM107" i="35"/>
  <c r="AP107" i="35"/>
  <c r="BF107" i="35"/>
  <c r="BV107" i="35"/>
  <c r="CA107" i="35"/>
  <c r="AY107" i="35"/>
  <c r="BW107" i="35"/>
  <c r="BI107" i="35"/>
  <c r="AN107" i="35"/>
  <c r="BD107" i="35"/>
  <c r="BT107" i="35"/>
  <c r="AO107" i="35"/>
  <c r="BU107" i="35"/>
  <c r="AT107" i="35"/>
  <c r="BJ107" i="35"/>
  <c r="BZ107" i="35"/>
  <c r="AU107" i="35"/>
  <c r="AM107" i="35"/>
  <c r="BO107" i="35"/>
  <c r="AK107" i="35"/>
  <c r="BQ107" i="35"/>
  <c r="AR107" i="35"/>
  <c r="BH107" i="35"/>
  <c r="BX107" i="35"/>
  <c r="AW107" i="35"/>
  <c r="AH107" i="35"/>
  <c r="AX107" i="35"/>
  <c r="BN107" i="35"/>
  <c r="BC107" i="35"/>
  <c r="BS107" i="35"/>
  <c r="AQ107" i="35"/>
  <c r="AS107" i="35"/>
  <c r="BY107" i="35"/>
  <c r="AV107" i="35"/>
  <c r="BL107" i="35"/>
  <c r="CB107" i="35"/>
  <c r="BE107" i="35"/>
  <c r="AL107" i="35"/>
  <c r="BB107" i="35"/>
  <c r="BR107" i="35"/>
  <c r="H108" i="35"/>
  <c r="AH4" i="35"/>
  <c r="AI7" i="33" s="1"/>
  <c r="AQ14" i="34"/>
  <c r="AQ20" i="34"/>
  <c r="AQ24" i="34" s="1"/>
  <c r="AF18" i="36" s="1"/>
  <c r="AF19" i="36" s="1"/>
  <c r="AI55" i="33" s="1"/>
  <c r="CH22" i="37"/>
  <c r="CH21" i="37" s="1"/>
  <c r="CA33" i="36" s="1"/>
  <c r="CA34" i="36" s="1"/>
  <c r="CD62" i="33" s="1"/>
  <c r="CD82" i="33" s="1"/>
  <c r="AF19" i="47"/>
  <c r="AF20" i="47" s="1"/>
  <c r="AF7" i="36"/>
  <c r="AF9" i="36" s="1"/>
  <c r="Z29" i="33"/>
  <c r="Z32" i="33" s="1"/>
  <c r="AG14" i="47"/>
  <c r="AG18" i="47"/>
  <c r="AG8" i="36" s="1"/>
  <c r="AB105" i="33"/>
  <c r="AB75" i="33" s="1"/>
  <c r="AG14" i="33"/>
  <c r="E43" i="33"/>
  <c r="E13" i="32" s="1"/>
  <c r="E15" i="32" s="1"/>
  <c r="Z16" i="36"/>
  <c r="AC56" i="33" s="1"/>
  <c r="AD41" i="33"/>
  <c r="AD104" i="33" s="1"/>
  <c r="AD59" i="33"/>
  <c r="AD60" i="33" s="1"/>
  <c r="AD63" i="33" s="1"/>
  <c r="AD64" i="33" s="1"/>
  <c r="AC15" i="33"/>
  <c r="AA64" i="33"/>
  <c r="AH54" i="33"/>
  <c r="AA72" i="33"/>
  <c r="AH10" i="47"/>
  <c r="AH12" i="47" s="1"/>
  <c r="AI7" i="47"/>
  <c r="U102" i="33" l="1"/>
  <c r="T9" i="33"/>
  <c r="T39" i="33"/>
  <c r="T43" i="33" s="1"/>
  <c r="T44" i="33" s="1"/>
  <c r="GM107" i="35"/>
  <c r="AS11" i="34"/>
  <c r="DM14" i="34"/>
  <c r="DM20" i="34"/>
  <c r="DM24" i="34" s="1"/>
  <c r="DM26" i="34" s="1"/>
  <c r="E110" i="35" s="1"/>
  <c r="AW108" i="35"/>
  <c r="BA108" i="35"/>
  <c r="BO108" i="35"/>
  <c r="AI108" i="35"/>
  <c r="AT108" i="35"/>
  <c r="BJ108" i="35"/>
  <c r="BZ108" i="35"/>
  <c r="CA108" i="35"/>
  <c r="AU108" i="35"/>
  <c r="AR108" i="35"/>
  <c r="BH108" i="35"/>
  <c r="BX108" i="35"/>
  <c r="CB108" i="35"/>
  <c r="BG108" i="35"/>
  <c r="AX108" i="35"/>
  <c r="AS108" i="35"/>
  <c r="AM108" i="35"/>
  <c r="BL108" i="35"/>
  <c r="AK108" i="35"/>
  <c r="AQ108" i="35"/>
  <c r="BF108" i="35"/>
  <c r="BY108" i="35"/>
  <c r="AN108" i="35"/>
  <c r="BT108" i="35"/>
  <c r="BU108" i="35"/>
  <c r="BM108" i="35"/>
  <c r="CC108" i="35"/>
  <c r="AY108" i="35"/>
  <c r="AL108" i="35"/>
  <c r="BB108" i="35"/>
  <c r="BR108" i="35"/>
  <c r="BI108" i="35"/>
  <c r="BK108" i="35"/>
  <c r="AJ108" i="35"/>
  <c r="AZ108" i="35"/>
  <c r="BP108" i="35"/>
  <c r="BE108" i="35"/>
  <c r="BQ108" i="35"/>
  <c r="AH108" i="35"/>
  <c r="BN108" i="35"/>
  <c r="BS108" i="35"/>
  <c r="AV108" i="35"/>
  <c r="AO108" i="35"/>
  <c r="BW108" i="35"/>
  <c r="AP108" i="35"/>
  <c r="BV108" i="35"/>
  <c r="BC108" i="35"/>
  <c r="BD108" i="35"/>
  <c r="AR14" i="34"/>
  <c r="AR20" i="34"/>
  <c r="AR24" i="34" s="1"/>
  <c r="AG18" i="36" s="1"/>
  <c r="AH5" i="35"/>
  <c r="AG160" i="35"/>
  <c r="AG7" i="35" s="1"/>
  <c r="AH61" i="33" s="1"/>
  <c r="AG159" i="35"/>
  <c r="AE28" i="36" s="1"/>
  <c r="AE29" i="36" s="1"/>
  <c r="AD8" i="35"/>
  <c r="AE11" i="33" s="1"/>
  <c r="AE161" i="35"/>
  <c r="H109" i="35"/>
  <c r="AI4" i="35"/>
  <c r="AJ7" i="33" s="1"/>
  <c r="CI20" i="37"/>
  <c r="AG19" i="47"/>
  <c r="AG20" i="47" s="1"/>
  <c r="AG7" i="36"/>
  <c r="AG9" i="36" s="1"/>
  <c r="AA29" i="33"/>
  <c r="AA32" i="33" s="1"/>
  <c r="AH14" i="47"/>
  <c r="AH18" i="47"/>
  <c r="AH8" i="36" s="1"/>
  <c r="AC41" i="33"/>
  <c r="AC104" i="33" s="1"/>
  <c r="AC105" i="33" s="1"/>
  <c r="AC75" i="33" s="1"/>
  <c r="AC59" i="33"/>
  <c r="AC60" i="33" s="1"/>
  <c r="AC63" i="33" s="1"/>
  <c r="AB15" i="36"/>
  <c r="AE52" i="33"/>
  <c r="AC15" i="36"/>
  <c r="AC16" i="36" s="1"/>
  <c r="AF56" i="33" s="1"/>
  <c r="AF52" i="33"/>
  <c r="AF15" i="33" s="1"/>
  <c r="AH14" i="33"/>
  <c r="E44" i="33"/>
  <c r="Z31" i="36"/>
  <c r="AA31" i="36"/>
  <c r="AI10" i="47"/>
  <c r="AI12" i="47" s="1"/>
  <c r="AJ7" i="47"/>
  <c r="AD72" i="33"/>
  <c r="AI54" i="33"/>
  <c r="U9" i="33" l="1"/>
  <c r="U39" i="33"/>
  <c r="U43" i="33" s="1"/>
  <c r="U44" i="33" s="1"/>
  <c r="V102" i="33"/>
  <c r="CI22" i="37"/>
  <c r="CE34" i="33"/>
  <c r="GM108" i="35"/>
  <c r="AI5" i="35"/>
  <c r="AE8" i="35"/>
  <c r="AF11" i="33" s="1"/>
  <c r="AF161" i="35"/>
  <c r="AT11" i="34"/>
  <c r="DN14" i="34"/>
  <c r="DN20" i="34"/>
  <c r="DN24" i="34" s="1"/>
  <c r="DN26" i="34" s="1"/>
  <c r="E111" i="35" s="1"/>
  <c r="AP109" i="35"/>
  <c r="BJ109" i="35"/>
  <c r="BR109" i="35"/>
  <c r="AZ109" i="35"/>
  <c r="CB109" i="35"/>
  <c r="BI109" i="35"/>
  <c r="AS109" i="35"/>
  <c r="AN109" i="35"/>
  <c r="BT109" i="35"/>
  <c r="BS109" i="35"/>
  <c r="BC109" i="35"/>
  <c r="AM109" i="35"/>
  <c r="CA109" i="35"/>
  <c r="AT109" i="35"/>
  <c r="BB109" i="35"/>
  <c r="AR109" i="35"/>
  <c r="BX109" i="35"/>
  <c r="BM109" i="35"/>
  <c r="AW109" i="35"/>
  <c r="AI109" i="35"/>
  <c r="BL109" i="35"/>
  <c r="BW109" i="35"/>
  <c r="BG109" i="35"/>
  <c r="AQ109" i="35"/>
  <c r="BF109" i="35"/>
  <c r="AX109" i="35"/>
  <c r="AL109" i="35"/>
  <c r="AJ109" i="35"/>
  <c r="BP109" i="35"/>
  <c r="BQ109" i="35"/>
  <c r="BA109" i="35"/>
  <c r="AK109" i="35"/>
  <c r="BD109" i="35"/>
  <c r="CD109" i="35"/>
  <c r="BK109" i="35"/>
  <c r="AU109" i="35"/>
  <c r="BN109" i="35"/>
  <c r="BV109" i="35"/>
  <c r="BY109" i="35"/>
  <c r="CC109" i="35"/>
  <c r="BH109" i="35"/>
  <c r="BU109" i="35"/>
  <c r="BE109" i="35"/>
  <c r="AO109" i="35"/>
  <c r="AV109" i="35"/>
  <c r="BZ109" i="35"/>
  <c r="BO109" i="35"/>
  <c r="AY109" i="35"/>
  <c r="AG19" i="36"/>
  <c r="AJ55" i="33" s="1"/>
  <c r="AH160" i="35"/>
  <c r="AH7" i="35" s="1"/>
  <c r="AI61" i="33" s="1"/>
  <c r="AH159" i="35"/>
  <c r="AF28" i="36" s="1"/>
  <c r="AF29" i="36" s="1"/>
  <c r="H110" i="35"/>
  <c r="AJ4" i="35"/>
  <c r="AK7" i="33" s="1"/>
  <c r="AS14" i="34"/>
  <c r="AS20" i="34"/>
  <c r="AS24" i="34" s="1"/>
  <c r="AH18" i="36" s="1"/>
  <c r="AH19" i="36" s="1"/>
  <c r="AK55" i="33" s="1"/>
  <c r="CI21" i="37"/>
  <c r="CB33" i="36" s="1"/>
  <c r="AH19" i="47"/>
  <c r="AH20" i="47" s="1"/>
  <c r="AH7" i="36"/>
  <c r="AH9" i="36" s="1"/>
  <c r="AB29" i="33"/>
  <c r="AB32" i="33" s="1"/>
  <c r="AD105" i="33"/>
  <c r="AD75" i="33" s="1"/>
  <c r="AI14" i="47"/>
  <c r="AI18" i="47"/>
  <c r="AI8" i="36" s="1"/>
  <c r="AC72" i="33"/>
  <c r="AI14" i="33"/>
  <c r="AD15" i="36"/>
  <c r="AD16" i="36" s="1"/>
  <c r="AG52" i="33"/>
  <c r="AG15" i="33" s="1"/>
  <c r="AE15" i="33"/>
  <c r="AF59" i="33"/>
  <c r="AF60" i="33" s="1"/>
  <c r="AF63" i="33" s="1"/>
  <c r="AF64" i="33" s="1"/>
  <c r="AF41" i="33"/>
  <c r="AF104" i="33" s="1"/>
  <c r="AB16" i="36"/>
  <c r="AE56" i="33" s="1"/>
  <c r="AC64" i="33"/>
  <c r="AC31" i="36"/>
  <c r="AJ10" i="47"/>
  <c r="AJ12" i="47" s="1"/>
  <c r="AK7" i="47"/>
  <c r="W102" i="33" l="1"/>
  <c r="V9" i="33"/>
  <c r="V39" i="33"/>
  <c r="V43" i="33" s="1"/>
  <c r="V44" i="33" s="1"/>
  <c r="CB34" i="36"/>
  <c r="CE62" i="33" s="1"/>
  <c r="B33" i="36"/>
  <c r="B34" i="36" s="1"/>
  <c r="C33" i="36"/>
  <c r="C34" i="36" s="1"/>
  <c r="D33" i="36"/>
  <c r="D34" i="36" s="1"/>
  <c r="E33" i="36"/>
  <c r="E34" i="36" s="1"/>
  <c r="F33" i="36"/>
  <c r="F34" i="36" s="1"/>
  <c r="G33" i="36"/>
  <c r="G34" i="36" s="1"/>
  <c r="J34" i="33"/>
  <c r="CE79" i="33"/>
  <c r="CE37" i="33"/>
  <c r="GM109" i="35"/>
  <c r="AU11" i="34"/>
  <c r="DO20" i="34"/>
  <c r="DO24" i="34" s="1"/>
  <c r="DO26" i="34" s="1"/>
  <c r="E112" i="35" s="1"/>
  <c r="DO14" i="34"/>
  <c r="AJ5" i="35"/>
  <c r="AI160" i="35"/>
  <c r="AI7" i="35" s="1"/>
  <c r="AJ61" i="33" s="1"/>
  <c r="AI159" i="35"/>
  <c r="AG28" i="36" s="1"/>
  <c r="AK4" i="35"/>
  <c r="AL7" i="33" s="1"/>
  <c r="H111" i="35"/>
  <c r="AT14" i="34"/>
  <c r="AT20" i="34"/>
  <c r="AT24" i="34" s="1"/>
  <c r="AI18" i="36" s="1"/>
  <c r="AI19" i="36" s="1"/>
  <c r="AL55" i="33" s="1"/>
  <c r="BY110" i="35"/>
  <c r="AL110" i="35"/>
  <c r="BV110" i="35"/>
  <c r="BJ110" i="35"/>
  <c r="BH110" i="35"/>
  <c r="BW110" i="35"/>
  <c r="BG110" i="35"/>
  <c r="AQ110" i="35"/>
  <c r="BD110" i="35"/>
  <c r="CD110" i="35"/>
  <c r="BM110" i="35"/>
  <c r="AW110" i="35"/>
  <c r="AT110" i="35"/>
  <c r="CA110" i="35"/>
  <c r="BF110" i="35"/>
  <c r="CC110" i="35"/>
  <c r="AZ110" i="35"/>
  <c r="CB110" i="35"/>
  <c r="BK110" i="35"/>
  <c r="AU110" i="35"/>
  <c r="AV110" i="35"/>
  <c r="BZ110" i="35"/>
  <c r="BQ110" i="35"/>
  <c r="BA110" i="35"/>
  <c r="BN110" i="35"/>
  <c r="AP110" i="35"/>
  <c r="BB110" i="35"/>
  <c r="AR110" i="35"/>
  <c r="BX110" i="35"/>
  <c r="BO110" i="35"/>
  <c r="AY110" i="35"/>
  <c r="AN110" i="35"/>
  <c r="BT110" i="35"/>
  <c r="BU110" i="35"/>
  <c r="BE110" i="35"/>
  <c r="AO110" i="35"/>
  <c r="AX110" i="35"/>
  <c r="BR110" i="35"/>
  <c r="CE110" i="35"/>
  <c r="AJ110" i="35"/>
  <c r="BP110" i="35"/>
  <c r="BS110" i="35"/>
  <c r="BC110" i="35"/>
  <c r="AM110" i="35"/>
  <c r="BL110" i="35"/>
  <c r="AK110" i="35"/>
  <c r="BI110" i="35"/>
  <c r="AS110" i="35"/>
  <c r="AF8" i="35"/>
  <c r="AG11" i="33" s="1"/>
  <c r="AG161" i="35"/>
  <c r="AI19" i="47"/>
  <c r="AI20" i="47" s="1"/>
  <c r="AI7" i="36"/>
  <c r="AI9" i="36" s="1"/>
  <c r="AC29" i="33"/>
  <c r="AC32" i="33" s="1"/>
  <c r="AJ14" i="47"/>
  <c r="AJ18" i="47"/>
  <c r="AJ8" i="36" s="1"/>
  <c r="AJ54" i="33"/>
  <c r="AE15" i="36"/>
  <c r="AH52" i="33"/>
  <c r="AH15" i="33" s="1"/>
  <c r="AE59" i="33"/>
  <c r="AE60" i="33" s="1"/>
  <c r="AE63" i="33" s="1"/>
  <c r="AE41" i="33"/>
  <c r="AE104" i="33" s="1"/>
  <c r="AE105" i="33" s="1"/>
  <c r="AE75" i="33" s="1"/>
  <c r="F14" i="33"/>
  <c r="AG56" i="33"/>
  <c r="AD31" i="36"/>
  <c r="AB31" i="36"/>
  <c r="AK54" i="33"/>
  <c r="AK10" i="47"/>
  <c r="AK12" i="47" s="1"/>
  <c r="AL7" i="47"/>
  <c r="AF105" i="33" l="1"/>
  <c r="AF75" i="33" s="1"/>
  <c r="X102" i="33"/>
  <c r="W39" i="33"/>
  <c r="W43" i="33" s="1"/>
  <c r="W44" i="33" s="1"/>
  <c r="W9" i="33"/>
  <c r="E9" i="33" s="1"/>
  <c r="CE82" i="33"/>
  <c r="E62" i="33"/>
  <c r="E82" i="33" s="1"/>
  <c r="F62" i="33"/>
  <c r="F82" i="33" s="1"/>
  <c r="G62" i="33"/>
  <c r="G82" i="33" s="1"/>
  <c r="H62" i="33"/>
  <c r="H82" i="33" s="1"/>
  <c r="I62" i="33"/>
  <c r="I82" i="33" s="1"/>
  <c r="J62" i="33"/>
  <c r="J82" i="33" s="1"/>
  <c r="J79" i="33"/>
  <c r="J37" i="33"/>
  <c r="J12" i="32" s="1"/>
  <c r="GM110" i="35"/>
  <c r="AV11" i="34"/>
  <c r="DP14" i="34"/>
  <c r="DP20" i="34"/>
  <c r="DP24" i="34" s="1"/>
  <c r="DP26" i="34" s="1"/>
  <c r="E113" i="35" s="1"/>
  <c r="AT111" i="35"/>
  <c r="BH111" i="35"/>
  <c r="CE111" i="35"/>
  <c r="CD111" i="35"/>
  <c r="BD111" i="35"/>
  <c r="CC111" i="35"/>
  <c r="BR111" i="35"/>
  <c r="BQ111" i="35"/>
  <c r="BA111" i="35"/>
  <c r="CB111" i="35"/>
  <c r="BK111" i="35"/>
  <c r="AU111" i="35"/>
  <c r="BX111" i="35"/>
  <c r="AZ111" i="35"/>
  <c r="CA111" i="35"/>
  <c r="BV111" i="35"/>
  <c r="AV111" i="35"/>
  <c r="BY111" i="35"/>
  <c r="BZ111" i="35"/>
  <c r="BU111" i="35"/>
  <c r="BE111" i="35"/>
  <c r="AO111" i="35"/>
  <c r="BO111" i="35"/>
  <c r="AY111" i="35"/>
  <c r="AR111" i="35"/>
  <c r="BW111" i="35"/>
  <c r="BF111" i="35"/>
  <c r="AN111" i="35"/>
  <c r="BT111" i="35"/>
  <c r="BN111" i="35"/>
  <c r="AK111" i="35"/>
  <c r="BI111" i="35"/>
  <c r="AS111" i="35"/>
  <c r="BS111" i="35"/>
  <c r="BC111" i="35"/>
  <c r="AM111" i="35"/>
  <c r="CF111" i="35"/>
  <c r="BP111" i="35"/>
  <c r="AP111" i="35"/>
  <c r="BJ111" i="35"/>
  <c r="BL111" i="35"/>
  <c r="AX111" i="35"/>
  <c r="AL111" i="35"/>
  <c r="BM111" i="35"/>
  <c r="AW111" i="35"/>
  <c r="BB111" i="35"/>
  <c r="BG111" i="35"/>
  <c r="AQ111" i="35"/>
  <c r="AH161" i="35"/>
  <c r="AG8" i="35"/>
  <c r="AH11" i="33" s="1"/>
  <c r="AJ159" i="35"/>
  <c r="AH28" i="36" s="1"/>
  <c r="AH29" i="36" s="1"/>
  <c r="AJ160" i="35"/>
  <c r="AJ7" i="35" s="1"/>
  <c r="AK61" i="33" s="1"/>
  <c r="AK5" i="35"/>
  <c r="AU14" i="34"/>
  <c r="AU20" i="34"/>
  <c r="AU24" i="34" s="1"/>
  <c r="AJ18" i="36" s="1"/>
  <c r="AJ19" i="36" s="1"/>
  <c r="AM55" i="33" s="1"/>
  <c r="AG29" i="36"/>
  <c r="AL4" i="35"/>
  <c r="AM7" i="33" s="1"/>
  <c r="H112" i="35"/>
  <c r="AJ19" i="47"/>
  <c r="AJ7" i="36"/>
  <c r="AJ9" i="36" s="1"/>
  <c r="AJ20" i="47"/>
  <c r="AD29" i="33"/>
  <c r="AD32" i="33" s="1"/>
  <c r="AK14" i="47"/>
  <c r="AK18" i="47"/>
  <c r="AK8" i="36" s="1"/>
  <c r="AE64" i="33"/>
  <c r="AE16" i="36"/>
  <c r="AJ14" i="33"/>
  <c r="AF15" i="36"/>
  <c r="AF16" i="36" s="1"/>
  <c r="AI52" i="33"/>
  <c r="AI15" i="33" s="1"/>
  <c r="AG41" i="33"/>
  <c r="AG104" i="33" s="1"/>
  <c r="AG105" i="33" s="1"/>
  <c r="AG75" i="33" s="1"/>
  <c r="AG59" i="33"/>
  <c r="AG60" i="33" s="1"/>
  <c r="AK14" i="33"/>
  <c r="AE72" i="33"/>
  <c r="AL10" i="47"/>
  <c r="AL12" i="47" s="1"/>
  <c r="AM7" i="47"/>
  <c r="X39" i="33" l="1"/>
  <c r="X43" i="33" s="1"/>
  <c r="X44" i="33" s="1"/>
  <c r="X9" i="33"/>
  <c r="Y102" i="33"/>
  <c r="GM111" i="35"/>
  <c r="AW11" i="34"/>
  <c r="DQ20" i="34"/>
  <c r="DQ24" i="34" s="1"/>
  <c r="DQ26" i="34" s="1"/>
  <c r="E114" i="35" s="1"/>
  <c r="DQ14" i="34"/>
  <c r="AL5" i="35"/>
  <c r="CG112" i="35"/>
  <c r="BJ112" i="35"/>
  <c r="BF112" i="35"/>
  <c r="CA112" i="35"/>
  <c r="AV112" i="35"/>
  <c r="BX112" i="35"/>
  <c r="BO112" i="35"/>
  <c r="AY112" i="35"/>
  <c r="AR112" i="35"/>
  <c r="BV112" i="35"/>
  <c r="BM112" i="35"/>
  <c r="AW112" i="35"/>
  <c r="BN112" i="35"/>
  <c r="AT112" i="35"/>
  <c r="CC112" i="35"/>
  <c r="BR112" i="35"/>
  <c r="AN112" i="35"/>
  <c r="BT112" i="35"/>
  <c r="BS112" i="35"/>
  <c r="BC112" i="35"/>
  <c r="AM112" i="35"/>
  <c r="BP112" i="35"/>
  <c r="BQ112" i="35"/>
  <c r="BA112" i="35"/>
  <c r="BY112" i="35"/>
  <c r="CE112" i="35"/>
  <c r="BB112" i="35"/>
  <c r="AP112" i="35"/>
  <c r="BL112" i="35"/>
  <c r="CF112" i="35"/>
  <c r="BG112" i="35"/>
  <c r="AQ112" i="35"/>
  <c r="BH112" i="35"/>
  <c r="CD112" i="35"/>
  <c r="BE112" i="35"/>
  <c r="AO112" i="35"/>
  <c r="AX112" i="35"/>
  <c r="BW112" i="35"/>
  <c r="AL112" i="35"/>
  <c r="BU112" i="35"/>
  <c r="BD112" i="35"/>
  <c r="CB112" i="35"/>
  <c r="BK112" i="35"/>
  <c r="AU112" i="35"/>
  <c r="AZ112" i="35"/>
  <c r="BZ112" i="35"/>
  <c r="BI112" i="35"/>
  <c r="AS112" i="35"/>
  <c r="H113" i="35"/>
  <c r="AM4" i="35"/>
  <c r="AN7" i="33" s="1"/>
  <c r="AV20" i="34"/>
  <c r="AV24" i="34" s="1"/>
  <c r="AK18" i="36" s="1"/>
  <c r="AV14" i="34"/>
  <c r="AH8" i="35"/>
  <c r="AI11" i="33" s="1"/>
  <c r="F11" i="33" s="1"/>
  <c r="AI161" i="35"/>
  <c r="AK159" i="35"/>
  <c r="AI28" i="36" s="1"/>
  <c r="AK160" i="35"/>
  <c r="AK7" i="35" s="1"/>
  <c r="AL61" i="33" s="1"/>
  <c r="AK19" i="47"/>
  <c r="AK20" i="47" s="1"/>
  <c r="AK7" i="36"/>
  <c r="AK9" i="36" s="1"/>
  <c r="AE29" i="33"/>
  <c r="AF29" i="33" s="1"/>
  <c r="AF32" i="33" s="1"/>
  <c r="AL14" i="47"/>
  <c r="AL18" i="47"/>
  <c r="AL8" i="36" s="1"/>
  <c r="AL54" i="33"/>
  <c r="AI56" i="33"/>
  <c r="AF31" i="36"/>
  <c r="AG72" i="33"/>
  <c r="AG63" i="33"/>
  <c r="F15" i="33"/>
  <c r="AH56" i="33"/>
  <c r="AE31" i="36"/>
  <c r="AF72" i="33"/>
  <c r="AM10" i="47"/>
  <c r="AM12" i="47" s="1"/>
  <c r="AN7" i="47"/>
  <c r="Y9" i="33" l="1"/>
  <c r="Z102" i="33"/>
  <c r="Y39" i="33"/>
  <c r="Y43" i="33" s="1"/>
  <c r="Y44" i="33" s="1"/>
  <c r="GM112" i="35"/>
  <c r="AE32" i="33"/>
  <c r="AM5" i="35"/>
  <c r="AW14" i="34"/>
  <c r="AW20" i="34"/>
  <c r="AW24" i="34" s="1"/>
  <c r="AL18" i="36" s="1"/>
  <c r="AL19" i="36" s="1"/>
  <c r="AO55" i="33" s="1"/>
  <c r="AX11" i="34"/>
  <c r="DR14" i="34"/>
  <c r="DR20" i="34"/>
  <c r="DR24" i="34" s="1"/>
  <c r="DR26" i="34" s="1"/>
  <c r="E115" i="35" s="1"/>
  <c r="AI29" i="36"/>
  <c r="AJ161" i="35"/>
  <c r="AI8" i="35"/>
  <c r="AJ11" i="33" s="1"/>
  <c r="AK19" i="36"/>
  <c r="AN55" i="33" s="1"/>
  <c r="BY113" i="35"/>
  <c r="AP113" i="35"/>
  <c r="BT113" i="35"/>
  <c r="AR113" i="35"/>
  <c r="BR113" i="35"/>
  <c r="CH113" i="35"/>
  <c r="AV113" i="35"/>
  <c r="BC113" i="35"/>
  <c r="CA113" i="35"/>
  <c r="AM113" i="35"/>
  <c r="BE113" i="35"/>
  <c r="AO113" i="35"/>
  <c r="BP113" i="35"/>
  <c r="BU113" i="35"/>
  <c r="BN113" i="35"/>
  <c r="CF113" i="35"/>
  <c r="BJ113" i="35"/>
  <c r="CD113" i="35"/>
  <c r="BL113" i="35"/>
  <c r="BG113" i="35"/>
  <c r="AQ113" i="35"/>
  <c r="AN113" i="35"/>
  <c r="BI113" i="35"/>
  <c r="AS113" i="35"/>
  <c r="CG113" i="35"/>
  <c r="CC113" i="35"/>
  <c r="BF113" i="35"/>
  <c r="CB113" i="35"/>
  <c r="BB113" i="35"/>
  <c r="BZ113" i="35"/>
  <c r="BW113" i="35"/>
  <c r="BK113" i="35"/>
  <c r="AU113" i="35"/>
  <c r="BD113" i="35"/>
  <c r="BM113" i="35"/>
  <c r="AW113" i="35"/>
  <c r="AZ113" i="35"/>
  <c r="BH113" i="35"/>
  <c r="AX113" i="35"/>
  <c r="BX113" i="35"/>
  <c r="AT113" i="35"/>
  <c r="BV113" i="35"/>
  <c r="CE113" i="35"/>
  <c r="BO113" i="35"/>
  <c r="AY113" i="35"/>
  <c r="BS113" i="35"/>
  <c r="BQ113" i="35"/>
  <c r="BA113" i="35"/>
  <c r="AL159" i="35"/>
  <c r="AJ28" i="36" s="1"/>
  <c r="AJ29" i="36" s="1"/>
  <c r="AL160" i="35"/>
  <c r="AL7" i="35" s="1"/>
  <c r="AM61" i="33" s="1"/>
  <c r="H114" i="35"/>
  <c r="AN4" i="35"/>
  <c r="AO7" i="33" s="1"/>
  <c r="AL19" i="47"/>
  <c r="AL20" i="47" s="1"/>
  <c r="AL7" i="36"/>
  <c r="AL9" i="36" s="1"/>
  <c r="AM14" i="47"/>
  <c r="AM18" i="47"/>
  <c r="AM8" i="36" s="1"/>
  <c r="AM54" i="33"/>
  <c r="AG15" i="36"/>
  <c r="AJ52" i="33"/>
  <c r="AH59" i="33"/>
  <c r="AH60" i="33" s="1"/>
  <c r="AH41" i="33"/>
  <c r="AH104" i="33" s="1"/>
  <c r="AH105" i="33" s="1"/>
  <c r="AH75" i="33" s="1"/>
  <c r="AI59" i="33"/>
  <c r="AI60" i="33" s="1"/>
  <c r="AI41" i="33"/>
  <c r="AL14" i="33"/>
  <c r="AG64" i="33"/>
  <c r="AG29" i="33" s="1"/>
  <c r="AG32" i="33" s="1"/>
  <c r="AN10" i="47"/>
  <c r="AN12" i="47" s="1"/>
  <c r="AO7" i="47"/>
  <c r="Z9" i="33" l="1"/>
  <c r="Z39" i="33"/>
  <c r="Z43" i="33" s="1"/>
  <c r="Z44" i="33" s="1"/>
  <c r="GM113" i="35"/>
  <c r="AN5" i="35"/>
  <c r="AJ8" i="35"/>
  <c r="AK11" i="33" s="1"/>
  <c r="AK161" i="35"/>
  <c r="AY11" i="34"/>
  <c r="DS20" i="34"/>
  <c r="DS24" i="34" s="1"/>
  <c r="DS26" i="34" s="1"/>
  <c r="E116" i="35" s="1"/>
  <c r="DS14" i="34"/>
  <c r="AP114" i="35"/>
  <c r="AT114" i="35"/>
  <c r="AX114" i="35"/>
  <c r="BR114" i="35"/>
  <c r="AZ114" i="35"/>
  <c r="BY114" i="35"/>
  <c r="BO114" i="35"/>
  <c r="AY114" i="35"/>
  <c r="AV114" i="35"/>
  <c r="BW114" i="35"/>
  <c r="BQ114" i="35"/>
  <c r="BA114" i="35"/>
  <c r="BT114" i="35"/>
  <c r="CB114" i="35"/>
  <c r="CD114" i="35"/>
  <c r="BB114" i="35"/>
  <c r="AR114" i="35"/>
  <c r="BU114" i="35"/>
  <c r="AO114" i="35"/>
  <c r="BC114" i="35"/>
  <c r="AN114" i="35"/>
  <c r="BS114" i="35"/>
  <c r="CI114" i="35"/>
  <c r="BE114" i="35"/>
  <c r="CF114" i="35"/>
  <c r="BV114" i="35"/>
  <c r="BF114" i="35"/>
  <c r="CH114" i="35"/>
  <c r="BP114" i="35"/>
  <c r="CG114" i="35"/>
  <c r="BG114" i="35"/>
  <c r="AQ114" i="35"/>
  <c r="BL114" i="35"/>
  <c r="CE114" i="35"/>
  <c r="BI114" i="35"/>
  <c r="AS114" i="35"/>
  <c r="BN114" i="35"/>
  <c r="BJ114" i="35"/>
  <c r="BX114" i="35"/>
  <c r="BZ114" i="35"/>
  <c r="BH114" i="35"/>
  <c r="CC114" i="35"/>
  <c r="BK114" i="35"/>
  <c r="AU114" i="35"/>
  <c r="BD114" i="35"/>
  <c r="CA114" i="35"/>
  <c r="BM114" i="35"/>
  <c r="AW114" i="35"/>
  <c r="AM159" i="35"/>
  <c r="AK28" i="36" s="1"/>
  <c r="AK29" i="36" s="1"/>
  <c r="AM160" i="35"/>
  <c r="AM7" i="35" s="1"/>
  <c r="AN61" i="33" s="1"/>
  <c r="AO4" i="35"/>
  <c r="AP7" i="33" s="1"/>
  <c r="H115" i="35"/>
  <c r="AX14" i="34"/>
  <c r="AX20" i="34"/>
  <c r="AX24" i="34" s="1"/>
  <c r="AM18" i="36" s="1"/>
  <c r="AM19" i="47"/>
  <c r="AM20" i="47" s="1"/>
  <c r="AM7" i="36"/>
  <c r="AM9" i="36" s="1"/>
  <c r="AN14" i="47"/>
  <c r="AN18" i="47"/>
  <c r="AN8" i="36" s="1"/>
  <c r="AN54" i="33"/>
  <c r="AH15" i="36"/>
  <c r="AH16" i="36" s="1"/>
  <c r="AK52" i="33"/>
  <c r="AK15" i="33" s="1"/>
  <c r="AI72" i="33"/>
  <c r="AI63" i="33"/>
  <c r="AI64" i="33" s="1"/>
  <c r="AH72" i="33"/>
  <c r="AH63" i="33"/>
  <c r="AH64" i="33" s="1"/>
  <c r="AH29" i="33" s="1"/>
  <c r="AH32" i="33" s="1"/>
  <c r="AG16" i="36"/>
  <c r="AM14" i="33"/>
  <c r="F41" i="33"/>
  <c r="F104" i="33" s="1"/>
  <c r="F105" i="33" s="1"/>
  <c r="F75" i="33" s="1"/>
  <c r="AI104" i="33"/>
  <c r="AI105" i="33" s="1"/>
  <c r="AI75" i="33" s="1"/>
  <c r="AJ15" i="33"/>
  <c r="AO54" i="33"/>
  <c r="AO10" i="47"/>
  <c r="AO12" i="47" s="1"/>
  <c r="AP7" i="47"/>
  <c r="GM114" i="35" l="1"/>
  <c r="AO5" i="35"/>
  <c r="AZ11" i="34"/>
  <c r="DT14" i="34"/>
  <c r="DT20" i="34"/>
  <c r="DT24" i="34" s="1"/>
  <c r="DT26" i="34" s="1"/>
  <c r="E117" i="35" s="1"/>
  <c r="AM19" i="36"/>
  <c r="AP55" i="33" s="1"/>
  <c r="AV115" i="35"/>
  <c r="BS115" i="35"/>
  <c r="BN115" i="35"/>
  <c r="CF115" i="35"/>
  <c r="AT115" i="35"/>
  <c r="BV115" i="35"/>
  <c r="CC115" i="35"/>
  <c r="BO115" i="35"/>
  <c r="AY115" i="35"/>
  <c r="BY115" i="35"/>
  <c r="BM115" i="35"/>
  <c r="AW115" i="35"/>
  <c r="BL115" i="35"/>
  <c r="AP115" i="35"/>
  <c r="BT115" i="35"/>
  <c r="CJ115" i="35"/>
  <c r="BB115" i="35"/>
  <c r="BZ115" i="35"/>
  <c r="BU115" i="35"/>
  <c r="BK115" i="35"/>
  <c r="AU115" i="35"/>
  <c r="BP115" i="35"/>
  <c r="BI115" i="35"/>
  <c r="AS115" i="35"/>
  <c r="CE115" i="35"/>
  <c r="BD115" i="35"/>
  <c r="AX115" i="35"/>
  <c r="BX115" i="35"/>
  <c r="CI115" i="35"/>
  <c r="BJ115" i="35"/>
  <c r="CD115" i="35"/>
  <c r="BH115" i="35"/>
  <c r="BG115" i="35"/>
  <c r="AQ115" i="35"/>
  <c r="AZ115" i="35"/>
  <c r="BE115" i="35"/>
  <c r="BW115" i="35"/>
  <c r="CA115" i="35"/>
  <c r="BF115" i="35"/>
  <c r="CB115" i="35"/>
  <c r="AO115" i="35"/>
  <c r="BR115" i="35"/>
  <c r="CH115" i="35"/>
  <c r="AR115" i="35"/>
  <c r="BC115" i="35"/>
  <c r="CG115" i="35"/>
  <c r="BQ115" i="35"/>
  <c r="BA115" i="35"/>
  <c r="AN159" i="35"/>
  <c r="AL28" i="36" s="1"/>
  <c r="AL29" i="36" s="1"/>
  <c r="AN160" i="35"/>
  <c r="AN7" i="35" s="1"/>
  <c r="AO61" i="33" s="1"/>
  <c r="AP4" i="35"/>
  <c r="AQ7" i="33" s="1"/>
  <c r="H116" i="35"/>
  <c r="AK8" i="35"/>
  <c r="AL11" i="33" s="1"/>
  <c r="AL161" i="35"/>
  <c r="AY14" i="34"/>
  <c r="AY20" i="34"/>
  <c r="AY24" i="34" s="1"/>
  <c r="AN18" i="36" s="1"/>
  <c r="AN19" i="36" s="1"/>
  <c r="AQ55" i="33" s="1"/>
  <c r="AN19" i="47"/>
  <c r="AN20" i="47" s="1"/>
  <c r="AN7" i="36"/>
  <c r="AN9" i="36" s="1"/>
  <c r="AO14" i="47"/>
  <c r="AO18" i="47"/>
  <c r="AO8" i="36" s="1"/>
  <c r="AO14" i="33"/>
  <c r="AJ56" i="33"/>
  <c r="AG31" i="36"/>
  <c r="AK56" i="33"/>
  <c r="AH31" i="36"/>
  <c r="AN14" i="33"/>
  <c r="AI15" i="36"/>
  <c r="AL52" i="33"/>
  <c r="AI29" i="33"/>
  <c r="AP10" i="47"/>
  <c r="AP12" i="47" s="1"/>
  <c r="AQ7" i="47"/>
  <c r="AP54" i="33"/>
  <c r="GM115" i="35" l="1"/>
  <c r="H117" i="35"/>
  <c r="AQ4" i="35"/>
  <c r="AR7" i="33" s="1"/>
  <c r="AZ14" i="34"/>
  <c r="AZ20" i="34"/>
  <c r="AZ24" i="34" s="1"/>
  <c r="AO18" i="36" s="1"/>
  <c r="AO19" i="36" s="1"/>
  <c r="AR55" i="33" s="1"/>
  <c r="AP5" i="35"/>
  <c r="BA11" i="34"/>
  <c r="DU14" i="34"/>
  <c r="DU20" i="34"/>
  <c r="DU24" i="34" s="1"/>
  <c r="DU26" i="34" s="1"/>
  <c r="E118" i="35" s="1"/>
  <c r="AL8" i="35"/>
  <c r="AM11" i="33" s="1"/>
  <c r="AM161" i="35"/>
  <c r="CA116" i="35"/>
  <c r="CG116" i="35"/>
  <c r="BH116" i="35"/>
  <c r="BL116" i="35"/>
  <c r="BJ116" i="35"/>
  <c r="CD116" i="35"/>
  <c r="BI116" i="35"/>
  <c r="AS116" i="35"/>
  <c r="BN116" i="35"/>
  <c r="CF116" i="35"/>
  <c r="BK116" i="35"/>
  <c r="AU116" i="35"/>
  <c r="BW116" i="35"/>
  <c r="BY116" i="35"/>
  <c r="AR116" i="35"/>
  <c r="CK116" i="35"/>
  <c r="BB116" i="35"/>
  <c r="BZ116" i="35"/>
  <c r="BM116" i="35"/>
  <c r="AW116" i="35"/>
  <c r="BF116" i="35"/>
  <c r="CB116" i="35"/>
  <c r="BO116" i="35"/>
  <c r="AY116" i="35"/>
  <c r="BS116" i="35"/>
  <c r="BP116" i="35"/>
  <c r="CE116" i="35"/>
  <c r="CC116" i="35"/>
  <c r="AT116" i="35"/>
  <c r="BV116" i="35"/>
  <c r="BQ116" i="35"/>
  <c r="BA116" i="35"/>
  <c r="AX116" i="35"/>
  <c r="BX116" i="35"/>
  <c r="AQ116" i="35"/>
  <c r="BC116" i="35"/>
  <c r="CI116" i="35"/>
  <c r="AZ116" i="35"/>
  <c r="BD116" i="35"/>
  <c r="BU116" i="35"/>
  <c r="AV116" i="35"/>
  <c r="BR116" i="35"/>
  <c r="CH116" i="35"/>
  <c r="BE116" i="35"/>
  <c r="AP116" i="35"/>
  <c r="BT116" i="35"/>
  <c r="CJ116" i="35"/>
  <c r="BG116" i="35"/>
  <c r="AO159" i="35"/>
  <c r="AM28" i="36" s="1"/>
  <c r="AO160" i="35"/>
  <c r="AO7" i="35" s="1"/>
  <c r="AP61" i="33" s="1"/>
  <c r="AO19" i="47"/>
  <c r="AO7" i="36"/>
  <c r="AO9" i="36" s="1"/>
  <c r="AO20" i="47"/>
  <c r="AP14" i="47"/>
  <c r="AP18" i="47"/>
  <c r="AP8" i="36" s="1"/>
  <c r="AP14" i="33"/>
  <c r="AK15" i="36"/>
  <c r="AK16" i="36" s="1"/>
  <c r="AN52" i="33"/>
  <c r="AN15" i="33" s="1"/>
  <c r="AL15" i="33"/>
  <c r="F29" i="33"/>
  <c r="F32" i="33" s="1"/>
  <c r="AI32" i="33"/>
  <c r="AI16" i="36"/>
  <c r="AK59" i="33"/>
  <c r="AK60" i="33" s="1"/>
  <c r="AK41" i="33"/>
  <c r="AK104" i="33" s="1"/>
  <c r="AJ41" i="33"/>
  <c r="AJ104" i="33" s="1"/>
  <c r="AJ105" i="33" s="1"/>
  <c r="AJ75" i="33" s="1"/>
  <c r="AJ59" i="33"/>
  <c r="AJ60" i="33" s="1"/>
  <c r="AQ54" i="33"/>
  <c r="AQ10" i="47"/>
  <c r="AQ12" i="47" s="1"/>
  <c r="AR7" i="47"/>
  <c r="F11" i="32" l="1"/>
  <c r="GM116" i="35"/>
  <c r="BB11" i="34"/>
  <c r="DV20" i="34"/>
  <c r="DV24" i="34" s="1"/>
  <c r="DV26" i="34" s="1"/>
  <c r="E119" i="35" s="1"/>
  <c r="DV14" i="34"/>
  <c r="AP160" i="35"/>
  <c r="AP7" i="35" s="1"/>
  <c r="AQ61" i="33" s="1"/>
  <c r="AP159" i="35"/>
  <c r="AN28" i="36" s="1"/>
  <c r="AN29" i="36" s="1"/>
  <c r="AQ5" i="35"/>
  <c r="AM29" i="36"/>
  <c r="AM8" i="35"/>
  <c r="AN11" i="33" s="1"/>
  <c r="AN161" i="35"/>
  <c r="AR4" i="35"/>
  <c r="AS7" i="33" s="1"/>
  <c r="H118" i="35"/>
  <c r="BA20" i="34"/>
  <c r="BA24" i="34" s="1"/>
  <c r="AP18" i="36" s="1"/>
  <c r="AP19" i="36" s="1"/>
  <c r="AS55" i="33" s="1"/>
  <c r="BA14" i="34"/>
  <c r="BS117" i="35"/>
  <c r="BD117" i="35"/>
  <c r="BP117" i="35"/>
  <c r="CC117" i="35"/>
  <c r="BR117" i="35"/>
  <c r="CH117" i="35"/>
  <c r="CK117" i="35"/>
  <c r="CF117" i="35"/>
  <c r="BG117" i="35"/>
  <c r="BF117" i="35"/>
  <c r="BQ117" i="35"/>
  <c r="BA117" i="35"/>
  <c r="BW117" i="35"/>
  <c r="AV117" i="35"/>
  <c r="AZ117" i="35"/>
  <c r="BH117" i="35"/>
  <c r="BJ117" i="35"/>
  <c r="CD117" i="35"/>
  <c r="BU117" i="35"/>
  <c r="BX117" i="35"/>
  <c r="BK117" i="35"/>
  <c r="AU117" i="35"/>
  <c r="CJ117" i="35"/>
  <c r="BE117" i="35"/>
  <c r="CE117" i="35"/>
  <c r="BL117" i="35"/>
  <c r="CG117" i="35"/>
  <c r="BB117" i="35"/>
  <c r="BZ117" i="35"/>
  <c r="AR117" i="35"/>
  <c r="BN117" i="35"/>
  <c r="BO117" i="35"/>
  <c r="AY117" i="35"/>
  <c r="CB117" i="35"/>
  <c r="BI117" i="35"/>
  <c r="AS117" i="35"/>
  <c r="CI117" i="35"/>
  <c r="CA117" i="35"/>
  <c r="BY117" i="35"/>
  <c r="AT117" i="35"/>
  <c r="BV117" i="35"/>
  <c r="CL117" i="35"/>
  <c r="AX117" i="35"/>
  <c r="AQ117" i="35"/>
  <c r="BC117" i="35"/>
  <c r="BT117" i="35"/>
  <c r="BM117" i="35"/>
  <c r="AW117" i="35"/>
  <c r="AP19" i="47"/>
  <c r="AP20" i="47" s="1"/>
  <c r="AP7" i="36"/>
  <c r="AP9" i="36" s="1"/>
  <c r="AQ14" i="47"/>
  <c r="AQ18" i="47"/>
  <c r="AQ8" i="36" s="1"/>
  <c r="AR54" i="33"/>
  <c r="AR14" i="33" s="1"/>
  <c r="AQ14" i="33"/>
  <c r="AJ15" i="36"/>
  <c r="AM52" i="33"/>
  <c r="AN56" i="33"/>
  <c r="AK31" i="36"/>
  <c r="AK105" i="33"/>
  <c r="AK75" i="33" s="1"/>
  <c r="AJ72" i="33"/>
  <c r="AJ63" i="33"/>
  <c r="AJ64" i="33" s="1"/>
  <c r="AJ29" i="33" s="1"/>
  <c r="AJ32" i="33" s="1"/>
  <c r="AK72" i="33"/>
  <c r="AK63" i="33"/>
  <c r="AK64" i="33" s="1"/>
  <c r="AL56" i="33"/>
  <c r="AI31" i="36"/>
  <c r="D7" i="47"/>
  <c r="AR10" i="47"/>
  <c r="AR12" i="47" s="1"/>
  <c r="AS7" i="47"/>
  <c r="F29" i="32" l="1"/>
  <c r="GM117" i="35"/>
  <c r="BC11" i="34"/>
  <c r="DW20" i="34"/>
  <c r="DW24" i="34" s="1"/>
  <c r="DW26" i="34" s="1"/>
  <c r="E120" i="35" s="1"/>
  <c r="DW14" i="34"/>
  <c r="AS4" i="35"/>
  <c r="AT7" i="33" s="1"/>
  <c r="H119" i="35"/>
  <c r="AR5" i="35"/>
  <c r="AQ159" i="35"/>
  <c r="AO28" i="36" s="1"/>
  <c r="AO29" i="36" s="1"/>
  <c r="AQ160" i="35"/>
  <c r="AQ7" i="35" s="1"/>
  <c r="AR61" i="33" s="1"/>
  <c r="CB118" i="35"/>
  <c r="CH118" i="35"/>
  <c r="BV118" i="35"/>
  <c r="BN118" i="35"/>
  <c r="BP118" i="35"/>
  <c r="CG118" i="35"/>
  <c r="AT118" i="35"/>
  <c r="CI118" i="35"/>
  <c r="BC118" i="35"/>
  <c r="BL118" i="35"/>
  <c r="AS118" i="35"/>
  <c r="BE118" i="35"/>
  <c r="BT118" i="35"/>
  <c r="BZ118" i="35"/>
  <c r="BJ118" i="35"/>
  <c r="CF118" i="35"/>
  <c r="BH118" i="35"/>
  <c r="CC118" i="35"/>
  <c r="AX118" i="35"/>
  <c r="CA118" i="35"/>
  <c r="BG118" i="35"/>
  <c r="AV118" i="35"/>
  <c r="CM118" i="35"/>
  <c r="BI118" i="35"/>
  <c r="BR118" i="35"/>
  <c r="CJ118" i="35"/>
  <c r="CL118" i="35"/>
  <c r="AZ118" i="35"/>
  <c r="BY118" i="35"/>
  <c r="BX118" i="35"/>
  <c r="BS118" i="35"/>
  <c r="BK118" i="35"/>
  <c r="AU118" i="35"/>
  <c r="CE118" i="35"/>
  <c r="BM118" i="35"/>
  <c r="AW118" i="35"/>
  <c r="BB118" i="35"/>
  <c r="BF118" i="35"/>
  <c r="CD118" i="35"/>
  <c r="AR118" i="35"/>
  <c r="BU118" i="35"/>
  <c r="CK118" i="35"/>
  <c r="BD118" i="35"/>
  <c r="BO118" i="35"/>
  <c r="AY118" i="35"/>
  <c r="BW118" i="35"/>
  <c r="BQ118" i="35"/>
  <c r="BA118" i="35"/>
  <c r="AN8" i="35"/>
  <c r="AO11" i="33" s="1"/>
  <c r="AO161" i="35"/>
  <c r="BB20" i="34"/>
  <c r="BB24" i="34" s="1"/>
  <c r="AQ18" i="36" s="1"/>
  <c r="AQ19" i="36" s="1"/>
  <c r="AT55" i="33" s="1"/>
  <c r="BB14" i="34"/>
  <c r="AQ19" i="47"/>
  <c r="AQ7" i="36"/>
  <c r="AQ9" i="36" s="1"/>
  <c r="AQ20" i="47"/>
  <c r="AR14" i="47"/>
  <c r="AR18" i="47"/>
  <c r="AR8" i="36" s="1"/>
  <c r="AM15" i="36"/>
  <c r="AM16" i="36" s="1"/>
  <c r="AP52" i="33"/>
  <c r="AP15" i="33" s="1"/>
  <c r="AL59" i="33"/>
  <c r="AL60" i="33" s="1"/>
  <c r="AL41" i="33"/>
  <c r="AL104" i="33" s="1"/>
  <c r="AL105" i="33" s="1"/>
  <c r="AL75" i="33" s="1"/>
  <c r="AJ16" i="36"/>
  <c r="AK29" i="33"/>
  <c r="AK32" i="33" s="1"/>
  <c r="AN59" i="33"/>
  <c r="AN60" i="33" s="1"/>
  <c r="AN41" i="33"/>
  <c r="AN104" i="33" s="1"/>
  <c r="AM15" i="33"/>
  <c r="D10" i="47"/>
  <c r="D12" i="47" s="1"/>
  <c r="AS54" i="33"/>
  <c r="AS10" i="47"/>
  <c r="AS12" i="47" s="1"/>
  <c r="AT7" i="47"/>
  <c r="GM118" i="35" l="1"/>
  <c r="AO8" i="35"/>
  <c r="AP11" i="33" s="1"/>
  <c r="AP161" i="35"/>
  <c r="BD11" i="34"/>
  <c r="DX20" i="34"/>
  <c r="DX24" i="34" s="1"/>
  <c r="DX26" i="34" s="1"/>
  <c r="E121" i="35" s="1"/>
  <c r="DX14" i="34"/>
  <c r="CG119" i="35"/>
  <c r="BL119" i="35"/>
  <c r="AZ119" i="35"/>
  <c r="CM119" i="35"/>
  <c r="BB119" i="35"/>
  <c r="BX119" i="35"/>
  <c r="CN119" i="35"/>
  <c r="AX119" i="35"/>
  <c r="BV119" i="35"/>
  <c r="CL119" i="35"/>
  <c r="AY119" i="35"/>
  <c r="BE119" i="35"/>
  <c r="AV119" i="35"/>
  <c r="CC119" i="35"/>
  <c r="BU119" i="35"/>
  <c r="CE119" i="35"/>
  <c r="AT119" i="35"/>
  <c r="BT119" i="35"/>
  <c r="CJ119" i="35"/>
  <c r="AS119" i="35"/>
  <c r="BR119" i="35"/>
  <c r="CH119" i="35"/>
  <c r="BC119" i="35"/>
  <c r="BI119" i="35"/>
  <c r="BY119" i="35"/>
  <c r="CK119" i="35"/>
  <c r="BW119" i="35"/>
  <c r="CI119" i="35"/>
  <c r="BP119" i="35"/>
  <c r="CF119" i="35"/>
  <c r="CA119" i="35"/>
  <c r="BN119" i="35"/>
  <c r="CD119" i="35"/>
  <c r="BG119" i="35"/>
  <c r="BM119" i="35"/>
  <c r="AW119" i="35"/>
  <c r="BQ119" i="35"/>
  <c r="BD119" i="35"/>
  <c r="BO119" i="35"/>
  <c r="BS119" i="35"/>
  <c r="BJ119" i="35"/>
  <c r="CB119" i="35"/>
  <c r="BH119" i="35"/>
  <c r="BF119" i="35"/>
  <c r="BZ119" i="35"/>
  <c r="BK119" i="35"/>
  <c r="AU119" i="35"/>
  <c r="BA119" i="35"/>
  <c r="BC20" i="34"/>
  <c r="BC24" i="34" s="1"/>
  <c r="AR18" i="36" s="1"/>
  <c r="AR19" i="36" s="1"/>
  <c r="AU55" i="33" s="1"/>
  <c r="BC14" i="34"/>
  <c r="AR160" i="35"/>
  <c r="AR7" i="35" s="1"/>
  <c r="AS61" i="33" s="1"/>
  <c r="AR159" i="35"/>
  <c r="AP28" i="36" s="1"/>
  <c r="AP29" i="36" s="1"/>
  <c r="AS5" i="35"/>
  <c r="AT4" i="35"/>
  <c r="AU7" i="33" s="1"/>
  <c r="H120" i="35"/>
  <c r="AR19" i="47"/>
  <c r="AR7" i="36"/>
  <c r="AR9" i="36" s="1"/>
  <c r="AR20" i="47"/>
  <c r="AS14" i="47"/>
  <c r="AS18" i="47"/>
  <c r="AS8" i="36" s="1"/>
  <c r="AS14" i="33"/>
  <c r="AL72" i="33"/>
  <c r="AL63" i="33"/>
  <c r="AP56" i="33"/>
  <c r="AM31" i="36"/>
  <c r="AL15" i="36"/>
  <c r="AO52" i="33"/>
  <c r="AN72" i="33"/>
  <c r="AN63" i="33"/>
  <c r="AN64" i="33" s="1"/>
  <c r="AM56" i="33"/>
  <c r="AJ31" i="36"/>
  <c r="AT54" i="33"/>
  <c r="AU7" i="47"/>
  <c r="AT10" i="47"/>
  <c r="AT12" i="47" s="1"/>
  <c r="GM119" i="35" l="1"/>
  <c r="AT5" i="35"/>
  <c r="H121" i="35"/>
  <c r="AU4" i="35"/>
  <c r="AV7" i="33" s="1"/>
  <c r="BD20" i="34"/>
  <c r="BD24" i="34" s="1"/>
  <c r="AS18" i="36" s="1"/>
  <c r="BD14" i="34"/>
  <c r="BE11" i="34"/>
  <c r="DY20" i="34"/>
  <c r="DY24" i="34" s="1"/>
  <c r="DY26" i="34" s="1"/>
  <c r="E122" i="35" s="1"/>
  <c r="DY14" i="34"/>
  <c r="AZ120" i="35"/>
  <c r="BU120" i="35"/>
  <c r="BF120" i="35"/>
  <c r="CB120" i="35"/>
  <c r="CC120" i="35"/>
  <c r="BR120" i="35"/>
  <c r="CH120" i="35"/>
  <c r="BS120" i="35"/>
  <c r="BM120" i="35"/>
  <c r="AW120" i="35"/>
  <c r="BL120" i="35"/>
  <c r="BG120" i="35"/>
  <c r="CG120" i="35"/>
  <c r="BY120" i="35"/>
  <c r="AX120" i="35"/>
  <c r="BX120" i="35"/>
  <c r="CN120" i="35"/>
  <c r="BJ120" i="35"/>
  <c r="CD120" i="35"/>
  <c r="CA120" i="35"/>
  <c r="BQ120" i="35"/>
  <c r="BA120" i="35"/>
  <c r="BW120" i="35"/>
  <c r="BK120" i="35"/>
  <c r="BP120" i="35"/>
  <c r="BH120" i="35"/>
  <c r="BT120" i="35"/>
  <c r="CJ120" i="35"/>
  <c r="BB120" i="35"/>
  <c r="BZ120" i="35"/>
  <c r="CI120" i="35"/>
  <c r="AU120" i="35"/>
  <c r="BE120" i="35"/>
  <c r="CE120" i="35"/>
  <c r="BO120" i="35"/>
  <c r="AY120" i="35"/>
  <c r="CO120" i="35"/>
  <c r="CK120" i="35"/>
  <c r="BN120" i="35"/>
  <c r="CF120" i="35"/>
  <c r="AT120" i="35"/>
  <c r="BV120" i="35"/>
  <c r="CL120" i="35"/>
  <c r="BD120" i="35"/>
  <c r="BI120" i="35"/>
  <c r="CM120" i="35"/>
  <c r="AV120" i="35"/>
  <c r="BC120" i="35"/>
  <c r="AS160" i="35"/>
  <c r="AS7" i="35" s="1"/>
  <c r="AT61" i="33" s="1"/>
  <c r="AS159" i="35"/>
  <c r="AQ28" i="36" s="1"/>
  <c r="AQ29" i="36" s="1"/>
  <c r="AP8" i="35"/>
  <c r="AQ11" i="33" s="1"/>
  <c r="AQ161" i="35"/>
  <c r="AS19" i="47"/>
  <c r="AS7" i="36"/>
  <c r="AS9" i="36" s="1"/>
  <c r="AS20" i="47"/>
  <c r="AT14" i="47"/>
  <c r="AT18" i="47"/>
  <c r="AT8" i="36" s="1"/>
  <c r="AN15" i="36"/>
  <c r="AN16" i="36" s="1"/>
  <c r="AQ52" i="33"/>
  <c r="AQ15" i="33" s="1"/>
  <c r="AO15" i="36"/>
  <c r="AO16" i="36" s="1"/>
  <c r="AR52" i="33"/>
  <c r="AR15" i="33" s="1"/>
  <c r="AT14" i="33"/>
  <c r="AM59" i="33"/>
  <c r="AM60" i="33" s="1"/>
  <c r="AM41" i="33"/>
  <c r="AM104" i="33" s="1"/>
  <c r="AL16" i="36"/>
  <c r="AL64" i="33"/>
  <c r="AL29" i="33" s="1"/>
  <c r="AL32" i="33" s="1"/>
  <c r="AO15" i="33"/>
  <c r="AP41" i="33"/>
  <c r="AP104" i="33" s="1"/>
  <c r="AP59" i="33"/>
  <c r="AP60" i="33" s="1"/>
  <c r="AU54" i="33"/>
  <c r="AV7" i="47"/>
  <c r="AU10" i="47"/>
  <c r="AU12" i="47" s="1"/>
  <c r="GM120" i="35" l="1"/>
  <c r="AT160" i="35"/>
  <c r="AT7" i="35" s="1"/>
  <c r="AU61" i="33" s="1"/>
  <c r="AT159" i="35"/>
  <c r="AR28" i="36" s="1"/>
  <c r="AR29" i="36" s="1"/>
  <c r="AV4" i="35"/>
  <c r="AW7" i="33" s="1"/>
  <c r="H122" i="35"/>
  <c r="AS19" i="36"/>
  <c r="AV55" i="33" s="1"/>
  <c r="BF11" i="34"/>
  <c r="DZ20" i="34"/>
  <c r="DZ24" i="34" s="1"/>
  <c r="DZ26" i="34" s="1"/>
  <c r="E123" i="35" s="1"/>
  <c r="DZ14" i="34"/>
  <c r="BE20" i="34"/>
  <c r="BE24" i="34" s="1"/>
  <c r="AT18" i="36" s="1"/>
  <c r="AT19" i="36" s="1"/>
  <c r="AW55" i="33" s="1"/>
  <c r="BE14" i="34"/>
  <c r="CB121" i="35"/>
  <c r="BT121" i="35"/>
  <c r="AV121" i="35"/>
  <c r="CL121" i="35"/>
  <c r="BB121" i="35"/>
  <c r="BY121" i="35"/>
  <c r="CO121" i="35"/>
  <c r="BF121" i="35"/>
  <c r="CA121" i="35"/>
  <c r="BO121" i="35"/>
  <c r="AY121" i="35"/>
  <c r="BE121" i="35"/>
  <c r="BH121" i="35"/>
  <c r="CN121" i="35"/>
  <c r="CF121" i="35"/>
  <c r="CD121" i="35"/>
  <c r="CP121" i="35"/>
  <c r="BU121" i="35"/>
  <c r="CK121" i="35"/>
  <c r="AX121" i="35"/>
  <c r="BW121" i="35"/>
  <c r="CM121" i="35"/>
  <c r="BC121" i="35"/>
  <c r="BI121" i="35"/>
  <c r="BX121" i="35"/>
  <c r="BP121" i="35"/>
  <c r="BV121" i="35"/>
  <c r="BZ121" i="35"/>
  <c r="BQ121" i="35"/>
  <c r="CG121" i="35"/>
  <c r="CH121" i="35"/>
  <c r="BS121" i="35"/>
  <c r="CI121" i="35"/>
  <c r="BG121" i="35"/>
  <c r="BM121" i="35"/>
  <c r="AW121" i="35"/>
  <c r="AZ121" i="35"/>
  <c r="CJ121" i="35"/>
  <c r="BL121" i="35"/>
  <c r="BD121" i="35"/>
  <c r="BJ121" i="35"/>
  <c r="CC121" i="35"/>
  <c r="BR121" i="35"/>
  <c r="BN121" i="35"/>
  <c r="CE121" i="35"/>
  <c r="BK121" i="35"/>
  <c r="AU121" i="35"/>
  <c r="BA121" i="35"/>
  <c r="AQ8" i="35"/>
  <c r="AR11" i="33" s="1"/>
  <c r="AR161" i="35"/>
  <c r="AU5" i="35"/>
  <c r="AT19" i="47"/>
  <c r="AT20" i="47" s="1"/>
  <c r="AT7" i="36"/>
  <c r="AT9" i="36" s="1"/>
  <c r="AU14" i="47"/>
  <c r="AU18" i="47"/>
  <c r="AU8" i="36" s="1"/>
  <c r="AP15" i="36"/>
  <c r="AS52" i="33"/>
  <c r="AS15" i="33" s="1"/>
  <c r="AP72" i="33"/>
  <c r="AP63" i="33"/>
  <c r="AP64" i="33" s="1"/>
  <c r="AO56" i="33"/>
  <c r="AL31" i="36"/>
  <c r="AM105" i="33"/>
  <c r="AM75" i="33" s="1"/>
  <c r="AN105" i="33"/>
  <c r="AN75" i="33" s="1"/>
  <c r="AR56" i="33"/>
  <c r="AO31" i="36"/>
  <c r="AQ56" i="33"/>
  <c r="AN31" i="36"/>
  <c r="AU14" i="33"/>
  <c r="AM72" i="33"/>
  <c r="AM63" i="33"/>
  <c r="L84" i="33"/>
  <c r="AV10" i="47"/>
  <c r="AV12" i="47" s="1"/>
  <c r="AW7" i="47"/>
  <c r="GM121" i="35" l="1"/>
  <c r="BG11" i="34"/>
  <c r="EA20" i="34"/>
  <c r="EA24" i="34" s="1"/>
  <c r="EA26" i="34" s="1"/>
  <c r="E124" i="35" s="1"/>
  <c r="EA14" i="34"/>
  <c r="AR8" i="35"/>
  <c r="AS11" i="33" s="1"/>
  <c r="AS161" i="35"/>
  <c r="BF20" i="34"/>
  <c r="BF24" i="34" s="1"/>
  <c r="AU18" i="36" s="1"/>
  <c r="AU19" i="36" s="1"/>
  <c r="AX55" i="33" s="1"/>
  <c r="BF14" i="34"/>
  <c r="AV5" i="35"/>
  <c r="AU160" i="35"/>
  <c r="AU7" i="35" s="1"/>
  <c r="AV61" i="33" s="1"/>
  <c r="AU159" i="35"/>
  <c r="AS28" i="36" s="1"/>
  <c r="H123" i="35"/>
  <c r="AW4" i="35"/>
  <c r="AX7" i="33" s="1"/>
  <c r="BD122" i="35"/>
  <c r="BL122" i="35"/>
  <c r="BF122" i="35"/>
  <c r="CA122" i="35"/>
  <c r="CQ122" i="35"/>
  <c r="BB122" i="35"/>
  <c r="BY122" i="35"/>
  <c r="CO122" i="35"/>
  <c r="BH122" i="35"/>
  <c r="BA122" i="35"/>
  <c r="BP122" i="35"/>
  <c r="BG122" i="35"/>
  <c r="CP122" i="35"/>
  <c r="BZ122" i="35"/>
  <c r="AX122" i="35"/>
  <c r="BW122" i="35"/>
  <c r="CM122" i="35"/>
  <c r="AW122" i="35"/>
  <c r="BU122" i="35"/>
  <c r="CK122" i="35"/>
  <c r="BT122" i="35"/>
  <c r="BE122" i="35"/>
  <c r="BX122" i="35"/>
  <c r="BK122" i="35"/>
  <c r="CH122" i="35"/>
  <c r="BV122" i="35"/>
  <c r="BS122" i="35"/>
  <c r="CI122" i="35"/>
  <c r="CL122" i="35"/>
  <c r="BQ122" i="35"/>
  <c r="CG122" i="35"/>
  <c r="CB122" i="35"/>
  <c r="BI122" i="35"/>
  <c r="CF122" i="35"/>
  <c r="BO122" i="35"/>
  <c r="AY122" i="35"/>
  <c r="BR122" i="35"/>
  <c r="CD122" i="35"/>
  <c r="BN122" i="35"/>
  <c r="CE122" i="35"/>
  <c r="AV122" i="35"/>
  <c r="BJ122" i="35"/>
  <c r="CC122" i="35"/>
  <c r="CJ122" i="35"/>
  <c r="BM122" i="35"/>
  <c r="CN122" i="35"/>
  <c r="AZ122" i="35"/>
  <c r="BC122" i="35"/>
  <c r="AU19" i="47"/>
  <c r="AU20" i="47" s="1"/>
  <c r="AU7" i="36"/>
  <c r="AU9" i="36" s="1"/>
  <c r="AV14" i="47"/>
  <c r="AV18" i="47"/>
  <c r="AV8" i="36" s="1"/>
  <c r="AV54" i="33"/>
  <c r="AQ15" i="36"/>
  <c r="AQ16" i="36" s="1"/>
  <c r="AT52" i="33"/>
  <c r="AT15" i="33" s="1"/>
  <c r="AQ41" i="33"/>
  <c r="AQ104" i="33" s="1"/>
  <c r="AQ105" i="33" s="1"/>
  <c r="AQ75" i="33" s="1"/>
  <c r="AQ59" i="33"/>
  <c r="AQ60" i="33" s="1"/>
  <c r="AR41" i="33"/>
  <c r="AR104" i="33" s="1"/>
  <c r="AR59" i="33"/>
  <c r="AR60" i="33" s="1"/>
  <c r="AO41" i="33"/>
  <c r="AO104" i="33" s="1"/>
  <c r="AO59" i="33"/>
  <c r="AO60" i="33" s="1"/>
  <c r="AP16" i="36"/>
  <c r="AM64" i="33"/>
  <c r="AM29" i="33" s="1"/>
  <c r="G14" i="33"/>
  <c r="L18" i="33"/>
  <c r="L19" i="33" s="1"/>
  <c r="L20" i="33" s="1"/>
  <c r="AW10" i="47"/>
  <c r="AW12" i="47" s="1"/>
  <c r="AX7" i="47"/>
  <c r="GM122" i="35" l="1"/>
  <c r="AR105" i="33"/>
  <c r="AR75" i="33" s="1"/>
  <c r="AS29" i="36"/>
  <c r="AT161" i="35"/>
  <c r="AS8" i="35"/>
  <c r="AT11" i="33" s="1"/>
  <c r="AX4" i="35"/>
  <c r="AY7" i="33" s="1"/>
  <c r="H124" i="35"/>
  <c r="AW5" i="35"/>
  <c r="BH11" i="34"/>
  <c r="EB20" i="34"/>
  <c r="EB24" i="34" s="1"/>
  <c r="EB26" i="34" s="1"/>
  <c r="E125" i="35" s="1"/>
  <c r="EB14" i="34"/>
  <c r="AV159" i="35"/>
  <c r="AT28" i="36" s="1"/>
  <c r="AT29" i="36" s="1"/>
  <c r="AV160" i="35"/>
  <c r="AV7" i="35" s="1"/>
  <c r="AW61" i="33" s="1"/>
  <c r="AZ123" i="35"/>
  <c r="BX123" i="35"/>
  <c r="BP123" i="35"/>
  <c r="BZ123" i="35"/>
  <c r="CL123" i="35"/>
  <c r="BQ123" i="35"/>
  <c r="CG123" i="35"/>
  <c r="CD123" i="35"/>
  <c r="BS123" i="35"/>
  <c r="CI123" i="35"/>
  <c r="BK123" i="35"/>
  <c r="BM123" i="35"/>
  <c r="BH123" i="35"/>
  <c r="CN123" i="35"/>
  <c r="CF123" i="35"/>
  <c r="CH123" i="35"/>
  <c r="AW123" i="35"/>
  <c r="BU123" i="35"/>
  <c r="CK123" i="35"/>
  <c r="AX123" i="35"/>
  <c r="BW123" i="35"/>
  <c r="CM123" i="35"/>
  <c r="BG123" i="35"/>
  <c r="BI123" i="35"/>
  <c r="CB123" i="35"/>
  <c r="BT123" i="35"/>
  <c r="BD123" i="35"/>
  <c r="CP123" i="35"/>
  <c r="BB123" i="35"/>
  <c r="BY123" i="35"/>
  <c r="CO123" i="35"/>
  <c r="BF123" i="35"/>
  <c r="CA123" i="35"/>
  <c r="CQ123" i="35"/>
  <c r="BC123" i="35"/>
  <c r="BE123" i="35"/>
  <c r="CR123" i="35"/>
  <c r="CJ123" i="35"/>
  <c r="BR123" i="35"/>
  <c r="BV123" i="35"/>
  <c r="BJ123" i="35"/>
  <c r="CC123" i="35"/>
  <c r="BL123" i="35"/>
  <c r="BN123" i="35"/>
  <c r="CE123" i="35"/>
  <c r="BO123" i="35"/>
  <c r="AY123" i="35"/>
  <c r="BA123" i="35"/>
  <c r="BG20" i="34"/>
  <c r="BG24" i="34" s="1"/>
  <c r="AV18" i="36" s="1"/>
  <c r="BG14" i="34"/>
  <c r="AV19" i="47"/>
  <c r="AV7" i="36"/>
  <c r="AV9" i="36" s="1"/>
  <c r="AV20" i="47"/>
  <c r="AW14" i="47"/>
  <c r="AW18" i="47"/>
  <c r="AW8" i="36" s="1"/>
  <c r="AW54" i="33"/>
  <c r="AR15" i="36"/>
  <c r="AR16" i="36" s="1"/>
  <c r="AU52" i="33"/>
  <c r="AU15" i="33" s="1"/>
  <c r="AO105" i="33"/>
  <c r="AO75" i="33" s="1"/>
  <c r="AP105" i="33"/>
  <c r="AP75" i="33" s="1"/>
  <c r="AT56" i="33"/>
  <c r="AQ31" i="36"/>
  <c r="AV14" i="33"/>
  <c r="AM32" i="33"/>
  <c r="AN29" i="33"/>
  <c r="AN32" i="33" s="1"/>
  <c r="AS56" i="33"/>
  <c r="AP31" i="36"/>
  <c r="AO72" i="33"/>
  <c r="AO63" i="33"/>
  <c r="AR72" i="33"/>
  <c r="AR63" i="33"/>
  <c r="AR64" i="33" s="1"/>
  <c r="AQ72" i="33"/>
  <c r="AQ63" i="33"/>
  <c r="AQ64" i="33" s="1"/>
  <c r="AX10" i="47"/>
  <c r="AX12" i="47" s="1"/>
  <c r="AY7" i="47"/>
  <c r="GM123" i="35" l="1"/>
  <c r="BH20" i="34"/>
  <c r="BH24" i="34" s="1"/>
  <c r="AW18" i="36" s="1"/>
  <c r="AW19" i="36" s="1"/>
  <c r="AZ55" i="33" s="1"/>
  <c r="BH14" i="34"/>
  <c r="AY4" i="35"/>
  <c r="AZ7" i="33" s="1"/>
  <c r="H125" i="35"/>
  <c r="AX124" i="35"/>
  <c r="BS124" i="35"/>
  <c r="AZ124" i="35"/>
  <c r="BX124" i="35"/>
  <c r="CN124" i="35"/>
  <c r="BD124" i="35"/>
  <c r="BZ124" i="35"/>
  <c r="CP124" i="35"/>
  <c r="BQ124" i="35"/>
  <c r="BG124" i="35"/>
  <c r="CC124" i="35"/>
  <c r="BI124" i="35"/>
  <c r="CM124" i="35"/>
  <c r="CQ124" i="35"/>
  <c r="CJ124" i="35"/>
  <c r="BV124" i="35"/>
  <c r="BY124" i="35"/>
  <c r="CK124" i="35"/>
  <c r="CE124" i="35"/>
  <c r="BH124" i="35"/>
  <c r="CR124" i="35"/>
  <c r="CD124" i="35"/>
  <c r="BB124" i="35"/>
  <c r="BU124" i="35"/>
  <c r="BW124" i="35"/>
  <c r="BF124" i="35"/>
  <c r="BP124" i="35"/>
  <c r="CF124" i="35"/>
  <c r="CA124" i="35"/>
  <c r="BR124" i="35"/>
  <c r="CH124" i="35"/>
  <c r="CG124" i="35"/>
  <c r="BO124" i="35"/>
  <c r="CS124" i="35"/>
  <c r="BJ124" i="35"/>
  <c r="BA124" i="35"/>
  <c r="BN124" i="35"/>
  <c r="BT124" i="35"/>
  <c r="AY124" i="35"/>
  <c r="CL124" i="35"/>
  <c r="BK124" i="35"/>
  <c r="BM124" i="35"/>
  <c r="CI124" i="35"/>
  <c r="CB124" i="35"/>
  <c r="BL124" i="35"/>
  <c r="CO124" i="35"/>
  <c r="BC124" i="35"/>
  <c r="BE124" i="35"/>
  <c r="BI11" i="34"/>
  <c r="EC14" i="34"/>
  <c r="EC20" i="34"/>
  <c r="EC24" i="34" s="1"/>
  <c r="EC26" i="34" s="1"/>
  <c r="E126" i="35" s="1"/>
  <c r="AV19" i="36"/>
  <c r="AY55" i="33" s="1"/>
  <c r="AW159" i="35"/>
  <c r="AU28" i="36" s="1"/>
  <c r="AU29" i="36" s="1"/>
  <c r="AW160" i="35"/>
  <c r="AW7" i="35" s="1"/>
  <c r="AX61" i="33" s="1"/>
  <c r="AX5" i="35"/>
  <c r="AT8" i="35"/>
  <c r="AU11" i="33" s="1"/>
  <c r="G11" i="33" s="1"/>
  <c r="AU161" i="35"/>
  <c r="AW19" i="47"/>
  <c r="AW20" i="47" s="1"/>
  <c r="AW7" i="36"/>
  <c r="AW9" i="36" s="1"/>
  <c r="AX14" i="47"/>
  <c r="AX18" i="47"/>
  <c r="AX8" i="36" s="1"/>
  <c r="AX54" i="33"/>
  <c r="AS59" i="33"/>
  <c r="AS60" i="33" s="1"/>
  <c r="AS41" i="33"/>
  <c r="AS104" i="33" s="1"/>
  <c r="AS105" i="33" s="1"/>
  <c r="AS75" i="33" s="1"/>
  <c r="AT59" i="33"/>
  <c r="AT60" i="33" s="1"/>
  <c r="AT41" i="33"/>
  <c r="AT104" i="33" s="1"/>
  <c r="AU56" i="33"/>
  <c r="AR31" i="36"/>
  <c r="AW14" i="33"/>
  <c r="AO64" i="33"/>
  <c r="AO29" i="33" s="1"/>
  <c r="G15" i="33"/>
  <c r="AY10" i="47"/>
  <c r="AY12" i="47" s="1"/>
  <c r="AZ7" i="47"/>
  <c r="AT105" i="33" l="1"/>
  <c r="AT75" i="33" s="1"/>
  <c r="GM124" i="35"/>
  <c r="AZ4" i="35"/>
  <c r="BA7" i="33" s="1"/>
  <c r="H126" i="35"/>
  <c r="BI20" i="34"/>
  <c r="BI24" i="34" s="1"/>
  <c r="AX18" i="36" s="1"/>
  <c r="BI14" i="34"/>
  <c r="AZ125" i="35"/>
  <c r="BP125" i="35"/>
  <c r="BV125" i="35"/>
  <c r="CR125" i="35"/>
  <c r="BZ125" i="35"/>
  <c r="BN125" i="35"/>
  <c r="CE125" i="35"/>
  <c r="BB125" i="35"/>
  <c r="BY125" i="35"/>
  <c r="CO125" i="35"/>
  <c r="BK125" i="35"/>
  <c r="BI125" i="35"/>
  <c r="BH125" i="35"/>
  <c r="CF125" i="35"/>
  <c r="BL125" i="35"/>
  <c r="CT125" i="35"/>
  <c r="BR125" i="35"/>
  <c r="BF125" i="35"/>
  <c r="CA125" i="35"/>
  <c r="CQ125" i="35"/>
  <c r="BU125" i="35"/>
  <c r="CK125" i="35"/>
  <c r="BO125" i="35"/>
  <c r="BM125" i="35"/>
  <c r="CN125" i="35"/>
  <c r="BT125" i="35"/>
  <c r="CL125" i="35"/>
  <c r="BD125" i="35"/>
  <c r="CP125" i="35"/>
  <c r="BW125" i="35"/>
  <c r="CM125" i="35"/>
  <c r="BQ125" i="35"/>
  <c r="CG125" i="35"/>
  <c r="AY125" i="35"/>
  <c r="BC125" i="35"/>
  <c r="BA125" i="35"/>
  <c r="BX125" i="35"/>
  <c r="CJ125" i="35"/>
  <c r="CD125" i="35"/>
  <c r="CB125" i="35"/>
  <c r="CH125" i="35"/>
  <c r="BS125" i="35"/>
  <c r="CI125" i="35"/>
  <c r="BJ125" i="35"/>
  <c r="CC125" i="35"/>
  <c r="CS125" i="35"/>
  <c r="BG125" i="35"/>
  <c r="BE125" i="35"/>
  <c r="BJ11" i="34"/>
  <c r="ED20" i="34"/>
  <c r="ED24" i="34" s="1"/>
  <c r="ED26" i="34" s="1"/>
  <c r="E127" i="35" s="1"/>
  <c r="ED14" i="34"/>
  <c r="AV161" i="35"/>
  <c r="AU8" i="35"/>
  <c r="AV11" i="33" s="1"/>
  <c r="AX159" i="35"/>
  <c r="AV28" i="36" s="1"/>
  <c r="AX160" i="35"/>
  <c r="AX7" i="35" s="1"/>
  <c r="AY61" i="33" s="1"/>
  <c r="AY5" i="35"/>
  <c r="AX19" i="47"/>
  <c r="AX20" i="47" s="1"/>
  <c r="AX7" i="36"/>
  <c r="AX9" i="36" s="1"/>
  <c r="AY14" i="47"/>
  <c r="AY18" i="47"/>
  <c r="AY8" i="36" s="1"/>
  <c r="AY54" i="33"/>
  <c r="AT15" i="36"/>
  <c r="AT16" i="36" s="1"/>
  <c r="AW52" i="33"/>
  <c r="AW15" i="33" s="1"/>
  <c r="AO32" i="33"/>
  <c r="AP29" i="33"/>
  <c r="AS72" i="33"/>
  <c r="AS63" i="33"/>
  <c r="AX14" i="33"/>
  <c r="AS15" i="36"/>
  <c r="AV52" i="33"/>
  <c r="AU41" i="33"/>
  <c r="AU59" i="33"/>
  <c r="AU60" i="33" s="1"/>
  <c r="AT72" i="33"/>
  <c r="AT63" i="33"/>
  <c r="AT64" i="33" s="1"/>
  <c r="AZ10" i="47"/>
  <c r="AZ12" i="47" s="1"/>
  <c r="BA7" i="47"/>
  <c r="GM125" i="35" l="1"/>
  <c r="AV8" i="35"/>
  <c r="AW11" i="33" s="1"/>
  <c r="AW161" i="35"/>
  <c r="AY159" i="35"/>
  <c r="AW28" i="36" s="1"/>
  <c r="AW29" i="36" s="1"/>
  <c r="AY160" i="35"/>
  <c r="AY7" i="35" s="1"/>
  <c r="AZ61" i="33" s="1"/>
  <c r="AX19" i="36"/>
  <c r="BA55" i="33" s="1"/>
  <c r="AZ5" i="35"/>
  <c r="BA4" i="35"/>
  <c r="BB7" i="33" s="1"/>
  <c r="H127" i="35"/>
  <c r="BK11" i="34"/>
  <c r="EE14" i="34"/>
  <c r="EE20" i="34"/>
  <c r="EE24" i="34" s="1"/>
  <c r="EE26" i="34" s="1"/>
  <c r="E128" i="35" s="1"/>
  <c r="AV29" i="36"/>
  <c r="BJ20" i="34"/>
  <c r="BJ24" i="34" s="1"/>
  <c r="AY18" i="36" s="1"/>
  <c r="AY19" i="36" s="1"/>
  <c r="BB55" i="33" s="1"/>
  <c r="BJ14" i="34"/>
  <c r="BD126" i="35"/>
  <c r="BX126" i="35"/>
  <c r="BZ126" i="35"/>
  <c r="CJ126" i="35"/>
  <c r="BV126" i="35"/>
  <c r="BU126" i="35"/>
  <c r="CK126" i="35"/>
  <c r="BL126" i="35"/>
  <c r="BS126" i="35"/>
  <c r="CI126" i="35"/>
  <c r="BM126" i="35"/>
  <c r="BK126" i="35"/>
  <c r="CP126" i="35"/>
  <c r="BP126" i="35"/>
  <c r="BR126" i="35"/>
  <c r="CB126" i="35"/>
  <c r="CL126" i="35"/>
  <c r="BQ126" i="35"/>
  <c r="CG126" i="35"/>
  <c r="CD126" i="35"/>
  <c r="BN126" i="35"/>
  <c r="CE126" i="35"/>
  <c r="CU126" i="35"/>
  <c r="BO126" i="35"/>
  <c r="AZ126" i="35"/>
  <c r="CN126" i="35"/>
  <c r="BT126" i="35"/>
  <c r="CT126" i="35"/>
  <c r="BJ126" i="35"/>
  <c r="CC126" i="35"/>
  <c r="CS126" i="35"/>
  <c r="BF126" i="35"/>
  <c r="CA126" i="35"/>
  <c r="CQ126" i="35"/>
  <c r="BE126" i="35"/>
  <c r="BC126" i="35"/>
  <c r="CH126" i="35"/>
  <c r="CF126" i="35"/>
  <c r="BH126" i="35"/>
  <c r="CR126" i="35"/>
  <c r="BB126" i="35"/>
  <c r="BY126" i="35"/>
  <c r="CO126" i="35"/>
  <c r="BA126" i="35"/>
  <c r="BW126" i="35"/>
  <c r="CM126" i="35"/>
  <c r="BI126" i="35"/>
  <c r="BG126" i="35"/>
  <c r="AY19" i="47"/>
  <c r="AY20" i="47" s="1"/>
  <c r="AY7" i="36"/>
  <c r="AY9" i="36" s="1"/>
  <c r="AZ14" i="47"/>
  <c r="AZ18" i="47"/>
  <c r="AZ8" i="36" s="1"/>
  <c r="AZ54" i="33"/>
  <c r="AU72" i="33"/>
  <c r="AU63" i="33"/>
  <c r="AU64" i="33" s="1"/>
  <c r="AV15" i="33"/>
  <c r="AU15" i="36"/>
  <c r="AU16" i="36" s="1"/>
  <c r="AX52" i="33"/>
  <c r="AX15" i="33" s="1"/>
  <c r="G41" i="33"/>
  <c r="G104" i="33" s="1"/>
  <c r="G105" i="33" s="1"/>
  <c r="G75" i="33" s="1"/>
  <c r="AU104" i="33"/>
  <c r="AU105" i="33" s="1"/>
  <c r="AU75" i="33" s="1"/>
  <c r="AS16" i="36"/>
  <c r="AW56" i="33"/>
  <c r="AT31" i="36"/>
  <c r="AY14" i="33"/>
  <c r="AS64" i="33"/>
  <c r="AP32" i="33"/>
  <c r="AQ29" i="33"/>
  <c r="BA54" i="33"/>
  <c r="BA10" i="47"/>
  <c r="BA12" i="47" s="1"/>
  <c r="BB7" i="47"/>
  <c r="GM126" i="35" l="1"/>
  <c r="BA5" i="35"/>
  <c r="BB4" i="35"/>
  <c r="BC7" i="33" s="1"/>
  <c r="H128" i="35"/>
  <c r="BK14" i="34"/>
  <c r="BK20" i="34"/>
  <c r="BK24" i="34" s="1"/>
  <c r="AZ18" i="36" s="1"/>
  <c r="AZ19" i="36" s="1"/>
  <c r="BC55" i="33" s="1"/>
  <c r="BL11" i="34"/>
  <c r="EF14" i="34"/>
  <c r="EF20" i="34"/>
  <c r="EF24" i="34" s="1"/>
  <c r="EF26" i="34" s="1"/>
  <c r="E129" i="35" s="1"/>
  <c r="AZ159" i="35"/>
  <c r="AX28" i="36" s="1"/>
  <c r="AZ160" i="35"/>
  <c r="AZ7" i="35" s="1"/>
  <c r="BA61" i="33" s="1"/>
  <c r="CA127" i="35"/>
  <c r="BS127" i="35"/>
  <c r="BY127" i="35"/>
  <c r="CC127" i="35"/>
  <c r="BN127" i="35"/>
  <c r="CF127" i="35"/>
  <c r="CV127" i="35"/>
  <c r="BJ127" i="35"/>
  <c r="CD127" i="35"/>
  <c r="CT127" i="35"/>
  <c r="BC127" i="35"/>
  <c r="BE127" i="35"/>
  <c r="BD127" i="35"/>
  <c r="BL127" i="35"/>
  <c r="BP127" i="35"/>
  <c r="BH127" i="35"/>
  <c r="BF127" i="35"/>
  <c r="CB127" i="35"/>
  <c r="CR127" i="35"/>
  <c r="BB127" i="35"/>
  <c r="BZ127" i="35"/>
  <c r="CP127" i="35"/>
  <c r="BG127" i="35"/>
  <c r="BI127" i="35"/>
  <c r="CM127" i="35"/>
  <c r="CU127" i="35"/>
  <c r="CE127" i="35"/>
  <c r="CO127" i="35"/>
  <c r="BA127" i="35"/>
  <c r="BX127" i="35"/>
  <c r="CN127" i="35"/>
  <c r="CK127" i="35"/>
  <c r="BV127" i="35"/>
  <c r="CL127" i="35"/>
  <c r="BK127" i="35"/>
  <c r="BM127" i="35"/>
  <c r="BW127" i="35"/>
  <c r="CQ127" i="35"/>
  <c r="CI127" i="35"/>
  <c r="CG127" i="35"/>
  <c r="CS127" i="35"/>
  <c r="BT127" i="35"/>
  <c r="CJ127" i="35"/>
  <c r="BU127" i="35"/>
  <c r="BR127" i="35"/>
  <c r="CH127" i="35"/>
  <c r="BO127" i="35"/>
  <c r="BQ127" i="35"/>
  <c r="AW8" i="35"/>
  <c r="AX11" i="33" s="1"/>
  <c r="AX161" i="35"/>
  <c r="AZ19" i="47"/>
  <c r="AZ20" i="47" s="1"/>
  <c r="AZ7" i="36"/>
  <c r="AZ9" i="36" s="1"/>
  <c r="G63" i="33"/>
  <c r="BA14" i="47"/>
  <c r="BA18" i="47"/>
  <c r="BA8" i="36" s="1"/>
  <c r="BA14" i="33"/>
  <c r="AX56" i="33"/>
  <c r="AU31" i="36"/>
  <c r="AZ14" i="33"/>
  <c r="AW59" i="33"/>
  <c r="AW60" i="33" s="1"/>
  <c r="AW41" i="33"/>
  <c r="AW104" i="33" s="1"/>
  <c r="AQ32" i="33"/>
  <c r="AR29" i="33"/>
  <c r="AR32" i="33" s="1"/>
  <c r="AV56" i="33"/>
  <c r="AS31" i="36"/>
  <c r="BB10" i="47"/>
  <c r="BB12" i="47" s="1"/>
  <c r="BC7" i="47"/>
  <c r="BB54" i="33"/>
  <c r="GM127" i="35" l="1"/>
  <c r="BM11" i="34"/>
  <c r="EG14" i="34"/>
  <c r="EG20" i="34"/>
  <c r="EG24" i="34" s="1"/>
  <c r="EG26" i="34" s="1"/>
  <c r="E130" i="35" s="1"/>
  <c r="AX8" i="35"/>
  <c r="AY11" i="33" s="1"/>
  <c r="AY161" i="35"/>
  <c r="BB5" i="35"/>
  <c r="BA160" i="35"/>
  <c r="BA7" i="35" s="1"/>
  <c r="BB61" i="33" s="1"/>
  <c r="BA159" i="35"/>
  <c r="AY28" i="36" s="1"/>
  <c r="AY29" i="36" s="1"/>
  <c r="AX29" i="36"/>
  <c r="H129" i="35"/>
  <c r="BC4" i="35"/>
  <c r="BD7" i="33" s="1"/>
  <c r="BL20" i="34"/>
  <c r="BL24" i="34" s="1"/>
  <c r="BA18" i="36" s="1"/>
  <c r="BA19" i="36" s="1"/>
  <c r="BD55" i="33" s="1"/>
  <c r="BL14" i="34"/>
  <c r="CN128" i="35"/>
  <c r="BD128" i="35"/>
  <c r="BL128" i="35"/>
  <c r="CL128" i="35"/>
  <c r="BB128" i="35"/>
  <c r="CA128" i="35"/>
  <c r="CQ128" i="35"/>
  <c r="BF128" i="35"/>
  <c r="CC128" i="35"/>
  <c r="CS128" i="35"/>
  <c r="BI128" i="35"/>
  <c r="BO128" i="35"/>
  <c r="BX128" i="35"/>
  <c r="CF128" i="35"/>
  <c r="CV128" i="35"/>
  <c r="CD128" i="35"/>
  <c r="CH128" i="35"/>
  <c r="BW128" i="35"/>
  <c r="CM128" i="35"/>
  <c r="CP128" i="35"/>
  <c r="BY128" i="35"/>
  <c r="CO128" i="35"/>
  <c r="BM128" i="35"/>
  <c r="BS128" i="35"/>
  <c r="CJ128" i="35"/>
  <c r="CR128" i="35"/>
  <c r="BV128" i="35"/>
  <c r="BP128" i="35"/>
  <c r="BR128" i="35"/>
  <c r="CI128" i="35"/>
  <c r="BZ128" i="35"/>
  <c r="BU128" i="35"/>
  <c r="CK128" i="35"/>
  <c r="BQ128" i="35"/>
  <c r="BC128" i="35"/>
  <c r="BG128" i="35"/>
  <c r="BT128" i="35"/>
  <c r="CB128" i="35"/>
  <c r="BH128" i="35"/>
  <c r="CT128" i="35"/>
  <c r="BJ128" i="35"/>
  <c r="CE128" i="35"/>
  <c r="CU128" i="35"/>
  <c r="BN128" i="35"/>
  <c r="CG128" i="35"/>
  <c r="CW128" i="35"/>
  <c r="BE128" i="35"/>
  <c r="BK128" i="35"/>
  <c r="BA19" i="47"/>
  <c r="BA20" i="47" s="1"/>
  <c r="BA7" i="36"/>
  <c r="BA9" i="36" s="1"/>
  <c r="BB14" i="47"/>
  <c r="BB18" i="47"/>
  <c r="BB8" i="36" s="1"/>
  <c r="BB14" i="33"/>
  <c r="AV15" i="36"/>
  <c r="AY52" i="33"/>
  <c r="AV41" i="33"/>
  <c r="AV104" i="33" s="1"/>
  <c r="AV105" i="33" s="1"/>
  <c r="AV75" i="33" s="1"/>
  <c r="AV59" i="33"/>
  <c r="AV60" i="33" s="1"/>
  <c r="AW72" i="33"/>
  <c r="AW63" i="33"/>
  <c r="AW64" i="33" s="1"/>
  <c r="AX41" i="33"/>
  <c r="AX104" i="33" s="1"/>
  <c r="AX105" i="33" s="1"/>
  <c r="AX75" i="33" s="1"/>
  <c r="AX59" i="33"/>
  <c r="AX60" i="33" s="1"/>
  <c r="AS29" i="33"/>
  <c r="BC54" i="33"/>
  <c r="BD7" i="47"/>
  <c r="BC10" i="47"/>
  <c r="BC12" i="47" s="1"/>
  <c r="GM128" i="35" l="1"/>
  <c r="BC5" i="35"/>
  <c r="BN11" i="34"/>
  <c r="EH20" i="34"/>
  <c r="EH24" i="34" s="1"/>
  <c r="EH26" i="34" s="1"/>
  <c r="E131" i="35" s="1"/>
  <c r="EH14" i="34"/>
  <c r="BB160" i="35"/>
  <c r="BB7" i="35" s="1"/>
  <c r="BC61" i="33" s="1"/>
  <c r="BB159" i="35"/>
  <c r="AZ28" i="36" s="1"/>
  <c r="AZ29" i="36" s="1"/>
  <c r="CN129" i="35"/>
  <c r="CD129" i="35"/>
  <c r="CV129" i="35"/>
  <c r="CP129" i="35"/>
  <c r="CB129" i="35"/>
  <c r="BW129" i="35"/>
  <c r="CM129" i="35"/>
  <c r="BF129" i="35"/>
  <c r="BU129" i="35"/>
  <c r="CK129" i="35"/>
  <c r="BQ129" i="35"/>
  <c r="BO129" i="35"/>
  <c r="BN129" i="35"/>
  <c r="BV129" i="35"/>
  <c r="BX129" i="35"/>
  <c r="CH129" i="35"/>
  <c r="BT129" i="35"/>
  <c r="BS129" i="35"/>
  <c r="CI129" i="35"/>
  <c r="CR129" i="35"/>
  <c r="BP129" i="35"/>
  <c r="CG129" i="35"/>
  <c r="CW129" i="35"/>
  <c r="BE129" i="35"/>
  <c r="BJ129" i="35"/>
  <c r="CT129" i="35"/>
  <c r="BZ129" i="35"/>
  <c r="CJ129" i="35"/>
  <c r="BL129" i="35"/>
  <c r="CE129" i="35"/>
  <c r="CU129" i="35"/>
  <c r="BH129" i="35"/>
  <c r="CC129" i="35"/>
  <c r="CS129" i="35"/>
  <c r="BI129" i="35"/>
  <c r="BG129" i="35"/>
  <c r="CF129" i="35"/>
  <c r="CL129" i="35"/>
  <c r="BR129" i="35"/>
  <c r="CX129" i="35"/>
  <c r="BD129" i="35"/>
  <c r="CA129" i="35"/>
  <c r="CQ129" i="35"/>
  <c r="BC129" i="35"/>
  <c r="BY129" i="35"/>
  <c r="CO129" i="35"/>
  <c r="BM129" i="35"/>
  <c r="BK129" i="35"/>
  <c r="AY8" i="35"/>
  <c r="AZ11" i="33" s="1"/>
  <c r="AZ161" i="35"/>
  <c r="H130" i="35"/>
  <c r="BD4" i="35"/>
  <c r="BE7" i="33" s="1"/>
  <c r="BM20" i="34"/>
  <c r="BM24" i="34" s="1"/>
  <c r="BB18" i="36" s="1"/>
  <c r="BB19" i="36" s="1"/>
  <c r="BE55" i="33" s="1"/>
  <c r="BM14" i="34"/>
  <c r="BB19" i="47"/>
  <c r="BB20" i="47" s="1"/>
  <c r="BB7" i="36"/>
  <c r="BB9" i="36" s="1"/>
  <c r="BC14" i="47"/>
  <c r="BC18" i="47"/>
  <c r="BC8" i="36" s="1"/>
  <c r="BC14" i="33"/>
  <c r="AW15" i="36"/>
  <c r="AW16" i="36" s="1"/>
  <c r="AZ52" i="33"/>
  <c r="AZ15" i="33" s="1"/>
  <c r="AX72" i="33"/>
  <c r="AX63" i="33"/>
  <c r="AX64" i="33" s="1"/>
  <c r="AV72" i="33"/>
  <c r="AV63" i="33"/>
  <c r="AV64" i="33" s="1"/>
  <c r="AV16" i="36"/>
  <c r="AS32" i="33"/>
  <c r="AT29" i="33"/>
  <c r="AY15" i="33"/>
  <c r="AW105" i="33"/>
  <c r="AW75" i="33" s="1"/>
  <c r="BD54" i="33"/>
  <c r="E7" i="47"/>
  <c r="BD10" i="47"/>
  <c r="BD12" i="47" s="1"/>
  <c r="BE7" i="47"/>
  <c r="GM129" i="35" l="1"/>
  <c r="BO11" i="34"/>
  <c r="EI20" i="34"/>
  <c r="EI24" i="34" s="1"/>
  <c r="EI26" i="34" s="1"/>
  <c r="E132" i="35" s="1"/>
  <c r="EI14" i="34"/>
  <c r="H131" i="35"/>
  <c r="BE4" i="35"/>
  <c r="BF7" i="33" s="1"/>
  <c r="BD5" i="35"/>
  <c r="AZ8" i="35"/>
  <c r="BA11" i="33" s="1"/>
  <c r="BA161" i="35"/>
  <c r="BC160" i="35"/>
  <c r="BC7" i="35" s="1"/>
  <c r="BD61" i="33" s="1"/>
  <c r="BC159" i="35"/>
  <c r="BA28" i="36" s="1"/>
  <c r="BA29" i="36" s="1"/>
  <c r="CT130" i="35"/>
  <c r="CX130" i="35"/>
  <c r="CL130" i="35"/>
  <c r="CN130" i="35"/>
  <c r="CR130" i="35"/>
  <c r="BW130" i="35"/>
  <c r="CM130" i="35"/>
  <c r="BT130" i="35"/>
  <c r="BU130" i="35"/>
  <c r="CK130" i="35"/>
  <c r="BQ130" i="35"/>
  <c r="BO130" i="35"/>
  <c r="CD130" i="35"/>
  <c r="CH130" i="35"/>
  <c r="CP130" i="35"/>
  <c r="CF130" i="35"/>
  <c r="CB130" i="35"/>
  <c r="BR130" i="35"/>
  <c r="CI130" i="35"/>
  <c r="CY130" i="35"/>
  <c r="BN130" i="35"/>
  <c r="CG130" i="35"/>
  <c r="CW130" i="35"/>
  <c r="BS130" i="35"/>
  <c r="BP130" i="35"/>
  <c r="BZ130" i="35"/>
  <c r="BX130" i="35"/>
  <c r="BD130" i="35"/>
  <c r="BJ130" i="35"/>
  <c r="CE130" i="35"/>
  <c r="CU130" i="35"/>
  <c r="BF130" i="35"/>
  <c r="CC130" i="35"/>
  <c r="CS130" i="35"/>
  <c r="BI130" i="35"/>
  <c r="BG130" i="35"/>
  <c r="BH130" i="35"/>
  <c r="BV130" i="35"/>
  <c r="BL130" i="35"/>
  <c r="CV130" i="35"/>
  <c r="BE130" i="35"/>
  <c r="CA130" i="35"/>
  <c r="CQ130" i="35"/>
  <c r="CJ130" i="35"/>
  <c r="BY130" i="35"/>
  <c r="CO130" i="35"/>
  <c r="BM130" i="35"/>
  <c r="BK130" i="35"/>
  <c r="BN20" i="34"/>
  <c r="BN24" i="34" s="1"/>
  <c r="BC18" i="36" s="1"/>
  <c r="BC19" i="36" s="1"/>
  <c r="BF55" i="33" s="1"/>
  <c r="BN14" i="34"/>
  <c r="BC19" i="47"/>
  <c r="BC20" i="47" s="1"/>
  <c r="BC7" i="36"/>
  <c r="BD14" i="47"/>
  <c r="BD18" i="47"/>
  <c r="BD8" i="36" s="1"/>
  <c r="BD14" i="33"/>
  <c r="AT32" i="33"/>
  <c r="AU29" i="33"/>
  <c r="AZ56" i="33"/>
  <c r="AW31" i="36"/>
  <c r="AY56" i="33"/>
  <c r="AV31" i="36"/>
  <c r="E10" i="47"/>
  <c r="E12" i="47" s="1"/>
  <c r="BE10" i="47"/>
  <c r="BE12" i="47" s="1"/>
  <c r="BF7" i="47"/>
  <c r="BE54" i="33"/>
  <c r="GM130" i="35" l="1"/>
  <c r="BC9" i="36"/>
  <c r="BF54" i="33" s="1"/>
  <c r="BF14" i="33" s="1"/>
  <c r="BP11" i="34"/>
  <c r="EJ14" i="34"/>
  <c r="EJ20" i="34"/>
  <c r="EJ24" i="34" s="1"/>
  <c r="EJ26" i="34" s="1"/>
  <c r="E133" i="35" s="1"/>
  <c r="BA8" i="35"/>
  <c r="BB11" i="33" s="1"/>
  <c r="BB161" i="35"/>
  <c r="CT131" i="35"/>
  <c r="CR131" i="35"/>
  <c r="BL131" i="35"/>
  <c r="CV131" i="35"/>
  <c r="BF131" i="35"/>
  <c r="CC131" i="35"/>
  <c r="CS131" i="35"/>
  <c r="BE131" i="35"/>
  <c r="CA131" i="35"/>
  <c r="BH131" i="35"/>
  <c r="CJ131" i="35"/>
  <c r="CD131" i="35"/>
  <c r="CN131" i="35"/>
  <c r="CH131" i="35"/>
  <c r="BY131" i="35"/>
  <c r="CO131" i="35"/>
  <c r="BP131" i="35"/>
  <c r="BW131" i="35"/>
  <c r="CM131" i="35"/>
  <c r="BS131" i="35"/>
  <c r="BQ131" i="35"/>
  <c r="CQ131" i="35"/>
  <c r="BM131" i="35"/>
  <c r="BG131" i="35"/>
  <c r="BV131" i="35"/>
  <c r="CB131" i="35"/>
  <c r="CL131" i="35"/>
  <c r="CF131" i="35"/>
  <c r="BZ131" i="35"/>
  <c r="BU131" i="35"/>
  <c r="CK131" i="35"/>
  <c r="CX131" i="35"/>
  <c r="BR131" i="35"/>
  <c r="CI131" i="35"/>
  <c r="BT131" i="35"/>
  <c r="CZ131" i="35"/>
  <c r="BX131" i="35"/>
  <c r="CP131" i="35"/>
  <c r="BN131" i="35"/>
  <c r="CG131" i="35"/>
  <c r="CW131" i="35"/>
  <c r="BJ131" i="35"/>
  <c r="CE131" i="35"/>
  <c r="CU131" i="35"/>
  <c r="BK131" i="35"/>
  <c r="BI131" i="35"/>
  <c r="BO131" i="35"/>
  <c r="CY131" i="35"/>
  <c r="H132" i="35"/>
  <c r="BF4" i="35"/>
  <c r="BG7" i="33" s="1"/>
  <c r="BD160" i="35"/>
  <c r="BD7" i="35" s="1"/>
  <c r="BE61" i="33" s="1"/>
  <c r="BD159" i="35"/>
  <c r="BB28" i="36" s="1"/>
  <c r="BB29" i="36" s="1"/>
  <c r="BE5" i="35"/>
  <c r="BO20" i="34"/>
  <c r="BO24" i="34" s="1"/>
  <c r="BD18" i="36" s="1"/>
  <c r="BD19" i="36" s="1"/>
  <c r="BG55" i="33" s="1"/>
  <c r="BO14" i="34"/>
  <c r="BD19" i="47"/>
  <c r="BD20" i="47" s="1"/>
  <c r="BD7" i="36"/>
  <c r="BD9" i="36" s="1"/>
  <c r="BE14" i="47"/>
  <c r="BE18" i="47"/>
  <c r="BE8" i="36" s="1"/>
  <c r="BE14" i="33"/>
  <c r="AX15" i="36"/>
  <c r="BA52" i="33"/>
  <c r="AY15" i="36"/>
  <c r="AY16" i="36" s="1"/>
  <c r="BB52" i="33"/>
  <c r="BB15" i="33" s="1"/>
  <c r="AY41" i="33"/>
  <c r="AY104" i="33" s="1"/>
  <c r="AY105" i="33" s="1"/>
  <c r="AY75" i="33" s="1"/>
  <c r="AY59" i="33"/>
  <c r="AY60" i="33" s="1"/>
  <c r="AZ41" i="33"/>
  <c r="AZ104" i="33" s="1"/>
  <c r="AZ59" i="33"/>
  <c r="AZ60" i="33" s="1"/>
  <c r="G29" i="33"/>
  <c r="G32" i="33" s="1"/>
  <c r="AU32" i="33"/>
  <c r="AV29" i="33"/>
  <c r="BF10" i="47"/>
  <c r="BF12" i="47" s="1"/>
  <c r="BG7" i="47"/>
  <c r="G11" i="32" l="1"/>
  <c r="GM131" i="35"/>
  <c r="BQ11" i="34"/>
  <c r="EK20" i="34"/>
  <c r="EK24" i="34" s="1"/>
  <c r="EK26" i="34" s="1"/>
  <c r="E134" i="35" s="1"/>
  <c r="EK14" i="34"/>
  <c r="CA132" i="35"/>
  <c r="CI132" i="35"/>
  <c r="BY132" i="35"/>
  <c r="BU132" i="35"/>
  <c r="BL132" i="35"/>
  <c r="CF132" i="35"/>
  <c r="CV132" i="35"/>
  <c r="CS132" i="35"/>
  <c r="BZ132" i="35"/>
  <c r="CP132" i="35"/>
  <c r="BO132" i="35"/>
  <c r="BI132" i="35"/>
  <c r="CU132" i="35"/>
  <c r="BR132" i="35"/>
  <c r="BN132" i="35"/>
  <c r="CW132" i="35"/>
  <c r="BG132" i="35"/>
  <c r="CB132" i="35"/>
  <c r="CR132" i="35"/>
  <c r="CC132" i="35"/>
  <c r="BV132" i="35"/>
  <c r="CL132" i="35"/>
  <c r="BS132" i="35"/>
  <c r="BM132" i="35"/>
  <c r="BJ132" i="35"/>
  <c r="BW132" i="35"/>
  <c r="CM132" i="35"/>
  <c r="CO132" i="35"/>
  <c r="DA132" i="35"/>
  <c r="BX132" i="35"/>
  <c r="CN132" i="35"/>
  <c r="BF132" i="35"/>
  <c r="BP132" i="35"/>
  <c r="CH132" i="35"/>
  <c r="CX132" i="35"/>
  <c r="BQ132" i="35"/>
  <c r="CE132" i="35"/>
  <c r="CQ132" i="35"/>
  <c r="CY132" i="35"/>
  <c r="CG132" i="35"/>
  <c r="CK132" i="35"/>
  <c r="BT132" i="35"/>
  <c r="CJ132" i="35"/>
  <c r="CZ132" i="35"/>
  <c r="BH132" i="35"/>
  <c r="CD132" i="35"/>
  <c r="CT132" i="35"/>
  <c r="BK132" i="35"/>
  <c r="BP14" i="34"/>
  <c r="BP20" i="34"/>
  <c r="BP24" i="34" s="1"/>
  <c r="BE18" i="36" s="1"/>
  <c r="BF5" i="35"/>
  <c r="BE159" i="35"/>
  <c r="BC28" i="36" s="1"/>
  <c r="BC29" i="36" s="1"/>
  <c r="BE160" i="35"/>
  <c r="BE7" i="35" s="1"/>
  <c r="BF61" i="33" s="1"/>
  <c r="BB8" i="35"/>
  <c r="BC11" i="33" s="1"/>
  <c r="BC161" i="35"/>
  <c r="H133" i="35"/>
  <c r="BG4" i="35"/>
  <c r="BH7" i="33" s="1"/>
  <c r="BE19" i="47"/>
  <c r="BE20" i="47" s="1"/>
  <c r="BE7" i="36"/>
  <c r="BE9" i="36" s="1"/>
  <c r="AZ105" i="33"/>
  <c r="AZ75" i="33" s="1"/>
  <c r="BF14" i="47"/>
  <c r="BF18" i="47"/>
  <c r="BF8" i="36" s="1"/>
  <c r="BA15" i="36"/>
  <c r="BA16" i="36" s="1"/>
  <c r="BD52" i="33"/>
  <c r="BD15" i="33" s="1"/>
  <c r="AZ72" i="33"/>
  <c r="AZ63" i="33"/>
  <c r="AZ64" i="33" s="1"/>
  <c r="BB56" i="33"/>
  <c r="AY31" i="36"/>
  <c r="BA15" i="33"/>
  <c r="AV32" i="33"/>
  <c r="AW29" i="33"/>
  <c r="AY72" i="33"/>
  <c r="AY63" i="33"/>
  <c r="AX16" i="36"/>
  <c r="BG54" i="33"/>
  <c r="BG10" i="47"/>
  <c r="BG12" i="47" s="1"/>
  <c r="BH7" i="47"/>
  <c r="G29" i="32" l="1"/>
  <c r="GM132" i="35"/>
  <c r="BR11" i="34"/>
  <c r="EL14" i="34"/>
  <c r="EL20" i="34"/>
  <c r="EL24" i="34" s="1"/>
  <c r="EL26" i="34" s="1"/>
  <c r="E135" i="35" s="1"/>
  <c r="CA133" i="35"/>
  <c r="CG133" i="35"/>
  <c r="BW133" i="35"/>
  <c r="DA133" i="35"/>
  <c r="BS133" i="35"/>
  <c r="BZ133" i="35"/>
  <c r="CP133" i="35"/>
  <c r="CS133" i="35"/>
  <c r="CB133" i="35"/>
  <c r="CR133" i="35"/>
  <c r="BO133" i="35"/>
  <c r="BI133" i="35"/>
  <c r="BP133" i="35"/>
  <c r="CY133" i="35"/>
  <c r="BL133" i="35"/>
  <c r="CU133" i="35"/>
  <c r="CC133" i="35"/>
  <c r="BV133" i="35"/>
  <c r="CL133" i="35"/>
  <c r="DB133" i="35"/>
  <c r="BX133" i="35"/>
  <c r="CN133" i="35"/>
  <c r="BG133" i="35"/>
  <c r="BM133" i="35"/>
  <c r="BY133" i="35"/>
  <c r="CQ133" i="35"/>
  <c r="CO133" i="35"/>
  <c r="CM133" i="35"/>
  <c r="BU133" i="35"/>
  <c r="BR133" i="35"/>
  <c r="CH133" i="35"/>
  <c r="CX133" i="35"/>
  <c r="BT133" i="35"/>
  <c r="CJ133" i="35"/>
  <c r="CZ133" i="35"/>
  <c r="BQ133" i="35"/>
  <c r="BH133" i="35"/>
  <c r="CI133" i="35"/>
  <c r="CW133" i="35"/>
  <c r="CE133" i="35"/>
  <c r="CK133" i="35"/>
  <c r="BJ133" i="35"/>
  <c r="CD133" i="35"/>
  <c r="CT133" i="35"/>
  <c r="BN133" i="35"/>
  <c r="CF133" i="35"/>
  <c r="CV133" i="35"/>
  <c r="BK133" i="35"/>
  <c r="BF160" i="35"/>
  <c r="BF7" i="35" s="1"/>
  <c r="BG61" i="33" s="1"/>
  <c r="BF159" i="35"/>
  <c r="BD28" i="36" s="1"/>
  <c r="BD29" i="36" s="1"/>
  <c r="BQ14" i="34"/>
  <c r="BQ20" i="34"/>
  <c r="BQ24" i="34" s="1"/>
  <c r="BF18" i="36" s="1"/>
  <c r="BF19" i="36" s="1"/>
  <c r="BI55" i="33" s="1"/>
  <c r="BG5" i="35"/>
  <c r="BC8" i="35"/>
  <c r="BD11" i="33" s="1"/>
  <c r="BD161" i="35"/>
  <c r="BE19" i="36"/>
  <c r="BH55" i="33" s="1"/>
  <c r="H134" i="35"/>
  <c r="BH4" i="35"/>
  <c r="BI7" i="33" s="1"/>
  <c r="BF19" i="47"/>
  <c r="BF20" i="47" s="1"/>
  <c r="BF7" i="36"/>
  <c r="BF9" i="36" s="1"/>
  <c r="BG14" i="47"/>
  <c r="BG18" i="47"/>
  <c r="BG8" i="36" s="1"/>
  <c r="BG14" i="33"/>
  <c r="AZ15" i="36"/>
  <c r="BC52" i="33"/>
  <c r="BC15" i="33" s="1"/>
  <c r="BB15" i="36"/>
  <c r="BB16" i="36" s="1"/>
  <c r="BE52" i="33"/>
  <c r="BE15" i="33" s="1"/>
  <c r="BA56" i="33"/>
  <c r="AX31" i="36"/>
  <c r="BB41" i="33"/>
  <c r="BB104" i="33" s="1"/>
  <c r="BB59" i="33"/>
  <c r="BB60" i="33" s="1"/>
  <c r="BD56" i="33"/>
  <c r="BA31" i="36"/>
  <c r="AY64" i="33"/>
  <c r="AW32" i="33"/>
  <c r="AX29" i="33"/>
  <c r="AX32" i="33" s="1"/>
  <c r="BH10" i="47"/>
  <c r="BH12" i="47" s="1"/>
  <c r="BI7" i="47"/>
  <c r="GM133" i="35" l="1"/>
  <c r="BS11" i="34"/>
  <c r="EM14" i="34"/>
  <c r="EM20" i="34"/>
  <c r="EM24" i="34" s="1"/>
  <c r="EM26" i="34" s="1"/>
  <c r="E136" i="35" s="1"/>
  <c r="CP134" i="35"/>
  <c r="CL134" i="35"/>
  <c r="CJ134" i="35"/>
  <c r="CF134" i="35"/>
  <c r="BP134" i="35"/>
  <c r="CG134" i="35"/>
  <c r="CW134" i="35"/>
  <c r="BR134" i="35"/>
  <c r="CA134" i="35"/>
  <c r="CQ134" i="35"/>
  <c r="BO134" i="35"/>
  <c r="BM134" i="35"/>
  <c r="BZ134" i="35"/>
  <c r="BT134" i="35"/>
  <c r="CB134" i="35"/>
  <c r="BJ134" i="35"/>
  <c r="BH134" i="35"/>
  <c r="CC134" i="35"/>
  <c r="CS134" i="35"/>
  <c r="CN134" i="35"/>
  <c r="BW134" i="35"/>
  <c r="CM134" i="35"/>
  <c r="DC134" i="35"/>
  <c r="BQ134" i="35"/>
  <c r="CX134" i="35"/>
  <c r="CT134" i="35"/>
  <c r="BN134" i="35"/>
  <c r="CZ134" i="35"/>
  <c r="BV134" i="35"/>
  <c r="BY134" i="35"/>
  <c r="CO134" i="35"/>
  <c r="BX134" i="35"/>
  <c r="BS134" i="35"/>
  <c r="CI134" i="35"/>
  <c r="CY134" i="35"/>
  <c r="BI134" i="35"/>
  <c r="CH134" i="35"/>
  <c r="CD134" i="35"/>
  <c r="DB134" i="35"/>
  <c r="CR134" i="35"/>
  <c r="CV134" i="35"/>
  <c r="BU134" i="35"/>
  <c r="CK134" i="35"/>
  <c r="DA134" i="35"/>
  <c r="BL134" i="35"/>
  <c r="CE134" i="35"/>
  <c r="CU134" i="35"/>
  <c r="BK134" i="35"/>
  <c r="BG159" i="35"/>
  <c r="BE28" i="36" s="1"/>
  <c r="BG160" i="35"/>
  <c r="BG7" i="35" s="1"/>
  <c r="BH61" i="33" s="1"/>
  <c r="BH5" i="35"/>
  <c r="BE161" i="35"/>
  <c r="BD8" i="35"/>
  <c r="BE11" i="33" s="1"/>
  <c r="H135" i="35"/>
  <c r="BI4" i="35"/>
  <c r="BJ7" i="33" s="1"/>
  <c r="BR14" i="34"/>
  <c r="BR20" i="34"/>
  <c r="BR24" i="34" s="1"/>
  <c r="BG18" i="36" s="1"/>
  <c r="BG19" i="36" s="1"/>
  <c r="BJ55" i="33" s="1"/>
  <c r="BG19" i="47"/>
  <c r="BG7" i="36"/>
  <c r="BG9" i="36" s="1"/>
  <c r="BG20" i="47"/>
  <c r="BH14" i="47"/>
  <c r="BH18" i="47"/>
  <c r="BH8" i="36" s="1"/>
  <c r="BH54" i="33"/>
  <c r="BB72" i="33"/>
  <c r="BB63" i="33"/>
  <c r="BB64" i="33" s="1"/>
  <c r="H14" i="33"/>
  <c r="AY29" i="33"/>
  <c r="BC15" i="36"/>
  <c r="BC16" i="36" s="1"/>
  <c r="BF52" i="33"/>
  <c r="BF15" i="33" s="1"/>
  <c r="BD59" i="33"/>
  <c r="BD60" i="33" s="1"/>
  <c r="BD41" i="33"/>
  <c r="BD104" i="33" s="1"/>
  <c r="BA41" i="33"/>
  <c r="BA104" i="33" s="1"/>
  <c r="BA105" i="33" s="1"/>
  <c r="BA75" i="33" s="1"/>
  <c r="BA59" i="33"/>
  <c r="BA60" i="33" s="1"/>
  <c r="BE56" i="33"/>
  <c r="BB31" i="36"/>
  <c r="AZ16" i="36"/>
  <c r="BI10" i="47"/>
  <c r="BI12" i="47" s="1"/>
  <c r="BJ7" i="47"/>
  <c r="GM134" i="35" l="1"/>
  <c r="BT11" i="34"/>
  <c r="EN14" i="34"/>
  <c r="EN20" i="34"/>
  <c r="EN24" i="34" s="1"/>
  <c r="EN26" i="34" s="1"/>
  <c r="E137" i="35" s="1"/>
  <c r="BE29" i="36"/>
  <c r="H136" i="35"/>
  <c r="BJ4" i="35"/>
  <c r="BK7" i="33" s="1"/>
  <c r="BS14" i="34"/>
  <c r="BS20" i="34"/>
  <c r="BS24" i="34" s="1"/>
  <c r="BH18" i="36" s="1"/>
  <c r="BI5" i="35"/>
  <c r="BL135" i="35"/>
  <c r="CT135" i="35"/>
  <c r="BR135" i="35"/>
  <c r="CX135" i="35"/>
  <c r="CV135" i="35"/>
  <c r="BS135" i="35"/>
  <c r="CI135" i="35"/>
  <c r="CY135" i="35"/>
  <c r="BQ135" i="35"/>
  <c r="CG135" i="35"/>
  <c r="CW135" i="35"/>
  <c r="BM135" i="35"/>
  <c r="CJ135" i="35"/>
  <c r="CL135" i="35"/>
  <c r="CR135" i="35"/>
  <c r="CP135" i="35"/>
  <c r="BX135" i="35"/>
  <c r="BN135" i="35"/>
  <c r="CE135" i="35"/>
  <c r="CU135" i="35"/>
  <c r="BJ135" i="35"/>
  <c r="CC135" i="35"/>
  <c r="CS135" i="35"/>
  <c r="BK135" i="35"/>
  <c r="CB135" i="35"/>
  <c r="CD135" i="35"/>
  <c r="CZ135" i="35"/>
  <c r="CH135" i="35"/>
  <c r="CN135" i="35"/>
  <c r="BI135" i="35"/>
  <c r="CA135" i="35"/>
  <c r="CQ135" i="35"/>
  <c r="CF135" i="35"/>
  <c r="BY135" i="35"/>
  <c r="CO135" i="35"/>
  <c r="BO135" i="35"/>
  <c r="BT135" i="35"/>
  <c r="BV135" i="35"/>
  <c r="DB135" i="35"/>
  <c r="BZ135" i="35"/>
  <c r="DD135" i="35"/>
  <c r="BP135" i="35"/>
  <c r="BW135" i="35"/>
  <c r="CM135" i="35"/>
  <c r="DC135" i="35"/>
  <c r="BU135" i="35"/>
  <c r="CK135" i="35"/>
  <c r="DA135" i="35"/>
  <c r="BF161" i="35"/>
  <c r="BE8" i="35"/>
  <c r="BF11" i="33" s="1"/>
  <c r="BH160" i="35"/>
  <c r="BH7" i="35" s="1"/>
  <c r="BI61" i="33" s="1"/>
  <c r="BH159" i="35"/>
  <c r="BF28" i="36" s="1"/>
  <c r="BF29" i="36" s="1"/>
  <c r="BH19" i="47"/>
  <c r="BH20" i="47" s="1"/>
  <c r="BH7" i="36"/>
  <c r="BH9" i="36" s="1"/>
  <c r="BI14" i="47"/>
  <c r="BI18" i="47"/>
  <c r="BI8" i="36" s="1"/>
  <c r="BB105" i="33"/>
  <c r="BB75" i="33" s="1"/>
  <c r="BI54" i="33"/>
  <c r="BD72" i="33"/>
  <c r="BD63" i="33"/>
  <c r="BD64" i="33" s="1"/>
  <c r="BF56" i="33"/>
  <c r="BC31" i="36"/>
  <c r="BH14" i="33"/>
  <c r="BD15" i="36"/>
  <c r="BG52" i="33"/>
  <c r="BG15" i="33" s="1"/>
  <c r="BC56" i="33"/>
  <c r="AZ31" i="36"/>
  <c r="BE59" i="33"/>
  <c r="BE60" i="33" s="1"/>
  <c r="BE41" i="33"/>
  <c r="BE104" i="33" s="1"/>
  <c r="BE105" i="33" s="1"/>
  <c r="BE75" i="33" s="1"/>
  <c r="BA72" i="33"/>
  <c r="BA63" i="33"/>
  <c r="AY32" i="33"/>
  <c r="AZ29" i="33"/>
  <c r="AZ32" i="33" s="1"/>
  <c r="BJ10" i="47"/>
  <c r="BJ12" i="47" s="1"/>
  <c r="BK7" i="47"/>
  <c r="GM135" i="35" l="1"/>
  <c r="BF8" i="35"/>
  <c r="BG11" i="33" s="1"/>
  <c r="H11" i="33" s="1"/>
  <c r="BG161" i="35"/>
  <c r="BH19" i="36"/>
  <c r="BK55" i="33" s="1"/>
  <c r="BI160" i="35"/>
  <c r="BI7" i="35" s="1"/>
  <c r="BJ61" i="33" s="1"/>
  <c r="BI159" i="35"/>
  <c r="BG28" i="36" s="1"/>
  <c r="BG29" i="36" s="1"/>
  <c r="BJ136" i="35"/>
  <c r="DB136" i="35"/>
  <c r="CP136" i="35"/>
  <c r="CF136" i="35"/>
  <c r="CB136" i="35"/>
  <c r="BW136" i="35"/>
  <c r="CM136" i="35"/>
  <c r="DC136" i="35"/>
  <c r="BK136" i="35"/>
  <c r="CC136" i="35"/>
  <c r="CS136" i="35"/>
  <c r="BO136" i="35"/>
  <c r="CD136" i="35"/>
  <c r="CX136" i="35"/>
  <c r="BZ136" i="35"/>
  <c r="BX136" i="35"/>
  <c r="DD136" i="35"/>
  <c r="BS136" i="35"/>
  <c r="CI136" i="35"/>
  <c r="CY136" i="35"/>
  <c r="CZ136" i="35"/>
  <c r="BY136" i="35"/>
  <c r="CO136" i="35"/>
  <c r="DE136" i="35"/>
  <c r="CH136" i="35"/>
  <c r="CT136" i="35"/>
  <c r="BN136" i="35"/>
  <c r="CV136" i="35"/>
  <c r="BL136" i="35"/>
  <c r="CE136" i="35"/>
  <c r="CU136" i="35"/>
  <c r="CJ136" i="35"/>
  <c r="BU136" i="35"/>
  <c r="CK136" i="35"/>
  <c r="DA136" i="35"/>
  <c r="BM136" i="35"/>
  <c r="BR136" i="35"/>
  <c r="BV136" i="35"/>
  <c r="CL136" i="35"/>
  <c r="CN136" i="35"/>
  <c r="CR136" i="35"/>
  <c r="CA136" i="35"/>
  <c r="CQ136" i="35"/>
  <c r="BT136" i="35"/>
  <c r="BP136" i="35"/>
  <c r="CG136" i="35"/>
  <c r="CW136" i="35"/>
  <c r="BQ136" i="35"/>
  <c r="BU11" i="34"/>
  <c r="EO14" i="34"/>
  <c r="EO20" i="34"/>
  <c r="EO24" i="34" s="1"/>
  <c r="EO26" i="34" s="1"/>
  <c r="E138" i="35" s="1"/>
  <c r="BJ5" i="35"/>
  <c r="BK4" i="35"/>
  <c r="BL7" i="33" s="1"/>
  <c r="H137" i="35"/>
  <c r="BT14" i="34"/>
  <c r="BT20" i="34"/>
  <c r="BT24" i="34" s="1"/>
  <c r="BI18" i="36" s="1"/>
  <c r="BI19" i="36" s="1"/>
  <c r="BL55" i="33" s="1"/>
  <c r="BI19" i="47"/>
  <c r="BI20" i="47" s="1"/>
  <c r="BI7" i="36"/>
  <c r="BI9" i="36" s="1"/>
  <c r="BJ14" i="47"/>
  <c r="BJ18" i="47"/>
  <c r="BJ8" i="36" s="1"/>
  <c r="BJ54" i="33"/>
  <c r="BA64" i="33"/>
  <c r="BA29" i="33" s="1"/>
  <c r="H15" i="33"/>
  <c r="BE72" i="33"/>
  <c r="BE63" i="33"/>
  <c r="BE64" i="33" s="1"/>
  <c r="BC41" i="33"/>
  <c r="BC104" i="33" s="1"/>
  <c r="BC59" i="33"/>
  <c r="BC60" i="33" s="1"/>
  <c r="BD16" i="36"/>
  <c r="E15" i="36"/>
  <c r="E16" i="36" s="1"/>
  <c r="BF59" i="33"/>
  <c r="BF60" i="33" s="1"/>
  <c r="BF41" i="33"/>
  <c r="BF104" i="33" s="1"/>
  <c r="BF105" i="33" s="1"/>
  <c r="BF75" i="33" s="1"/>
  <c r="BI14" i="33"/>
  <c r="BK10" i="47"/>
  <c r="BK12" i="47" s="1"/>
  <c r="BL7" i="47"/>
  <c r="GM136" i="35" l="1"/>
  <c r="BV11" i="34"/>
  <c r="EP20" i="34"/>
  <c r="EP24" i="34" s="1"/>
  <c r="EP26" i="34" s="1"/>
  <c r="E139" i="35" s="1"/>
  <c r="EP14" i="34"/>
  <c r="BU137" i="35"/>
  <c r="DA137" i="35"/>
  <c r="BP137" i="35"/>
  <c r="CW137" i="35"/>
  <c r="CI137" i="35"/>
  <c r="DB137" i="35"/>
  <c r="CL137" i="35"/>
  <c r="BV137" i="35"/>
  <c r="BM137" i="35"/>
  <c r="CR137" i="35"/>
  <c r="CB137" i="35"/>
  <c r="BO137" i="35"/>
  <c r="CU137" i="35"/>
  <c r="CS137" i="35"/>
  <c r="CM137" i="35"/>
  <c r="CO137" i="35"/>
  <c r="CA137" i="35"/>
  <c r="DF137" i="35"/>
  <c r="CP137" i="35"/>
  <c r="BZ137" i="35"/>
  <c r="BQ137" i="35"/>
  <c r="CV137" i="35"/>
  <c r="CF137" i="35"/>
  <c r="BN137" i="35"/>
  <c r="BL137" i="35"/>
  <c r="CK137" i="35"/>
  <c r="CE137" i="35"/>
  <c r="CG137" i="35"/>
  <c r="CQ137" i="35"/>
  <c r="BS137" i="35"/>
  <c r="CT137" i="35"/>
  <c r="CD137" i="35"/>
  <c r="BK137" i="35"/>
  <c r="CZ137" i="35"/>
  <c r="CJ137" i="35"/>
  <c r="BT137" i="35"/>
  <c r="BW137" i="35"/>
  <c r="CC137" i="35"/>
  <c r="DC137" i="35"/>
  <c r="BY137" i="35"/>
  <c r="DE137" i="35"/>
  <c r="CY137" i="35"/>
  <c r="CX137" i="35"/>
  <c r="CH137" i="35"/>
  <c r="BR137" i="35"/>
  <c r="DD137" i="35"/>
  <c r="CN137" i="35"/>
  <c r="BX137" i="35"/>
  <c r="H138" i="35"/>
  <c r="BL4" i="35"/>
  <c r="BM7" i="33" s="1"/>
  <c r="BU14" i="34"/>
  <c r="BU20" i="34"/>
  <c r="BU24" i="34" s="1"/>
  <c r="BJ18" i="36" s="1"/>
  <c r="BJ19" i="36" s="1"/>
  <c r="BM55" i="33" s="1"/>
  <c r="BK5" i="35"/>
  <c r="BJ160" i="35"/>
  <c r="BJ7" i="35" s="1"/>
  <c r="BK61" i="33" s="1"/>
  <c r="BJ159" i="35"/>
  <c r="BH28" i="36" s="1"/>
  <c r="BH29" i="36" s="1"/>
  <c r="BH161" i="35"/>
  <c r="BG8" i="35"/>
  <c r="BH11" i="33" s="1"/>
  <c r="BJ19" i="47"/>
  <c r="BJ20" i="47" s="1"/>
  <c r="BJ7" i="36"/>
  <c r="BJ9" i="36" s="1"/>
  <c r="BK14" i="47"/>
  <c r="BK18" i="47"/>
  <c r="BK8" i="36" s="1"/>
  <c r="BK54" i="33"/>
  <c r="BC105" i="33"/>
  <c r="BC75" i="33" s="1"/>
  <c r="BD105" i="33"/>
  <c r="BD75" i="33" s="1"/>
  <c r="BA32" i="33"/>
  <c r="BB29" i="33"/>
  <c r="BB32" i="33" s="1"/>
  <c r="BJ14" i="33"/>
  <c r="BF72" i="33"/>
  <c r="BF63" i="33"/>
  <c r="BF64" i="33" s="1"/>
  <c r="BG56" i="33"/>
  <c r="BD31" i="36"/>
  <c r="BC72" i="33"/>
  <c r="BC63" i="33"/>
  <c r="BL10" i="47"/>
  <c r="BL12" i="47" s="1"/>
  <c r="BM7" i="47"/>
  <c r="GM137" i="35" l="1"/>
  <c r="CR138" i="35"/>
  <c r="CF138" i="35"/>
  <c r="CT138" i="35"/>
  <c r="CB138" i="35"/>
  <c r="BR138" i="35"/>
  <c r="CV138" i="35"/>
  <c r="DB138" i="35"/>
  <c r="BN138" i="35"/>
  <c r="CX138" i="35"/>
  <c r="CY138" i="35"/>
  <c r="CI138" i="35"/>
  <c r="BP138" i="35"/>
  <c r="DE138" i="35"/>
  <c r="CO138" i="35"/>
  <c r="BY138" i="35"/>
  <c r="BO138" i="35"/>
  <c r="CH138" i="35"/>
  <c r="DC138" i="35"/>
  <c r="CM138" i="35"/>
  <c r="BW138" i="35"/>
  <c r="BQ138" i="35"/>
  <c r="CS138" i="35"/>
  <c r="CC138" i="35"/>
  <c r="BS138" i="35"/>
  <c r="CJ138" i="35"/>
  <c r="CN138" i="35"/>
  <c r="CD138" i="35"/>
  <c r="BX138" i="35"/>
  <c r="CZ138" i="35"/>
  <c r="DD138" i="35"/>
  <c r="CL138" i="35"/>
  <c r="CP138" i="35"/>
  <c r="BZ138" i="35"/>
  <c r="DG138" i="35"/>
  <c r="CQ138" i="35"/>
  <c r="CA138" i="35"/>
  <c r="BU138" i="35"/>
  <c r="CW138" i="35"/>
  <c r="CG138" i="35"/>
  <c r="BL138" i="35"/>
  <c r="DF138" i="35"/>
  <c r="BV138" i="35"/>
  <c r="CU138" i="35"/>
  <c r="CE138" i="35"/>
  <c r="BM138" i="35"/>
  <c r="DA138" i="35"/>
  <c r="CK138" i="35"/>
  <c r="BT138" i="35"/>
  <c r="BK160" i="35"/>
  <c r="BK7" i="35" s="1"/>
  <c r="BL61" i="33" s="1"/>
  <c r="BK159" i="35"/>
  <c r="BI28" i="36" s="1"/>
  <c r="BM4" i="35"/>
  <c r="BN7" i="33" s="1"/>
  <c r="H139" i="35"/>
  <c r="BW11" i="34"/>
  <c r="EQ20" i="34"/>
  <c r="EQ24" i="34" s="1"/>
  <c r="EQ26" i="34" s="1"/>
  <c r="E140" i="35" s="1"/>
  <c r="EQ14" i="34"/>
  <c r="BI161" i="35"/>
  <c r="BH8" i="35"/>
  <c r="BI11" i="33" s="1"/>
  <c r="BL5" i="35"/>
  <c r="BV14" i="34"/>
  <c r="BV20" i="34"/>
  <c r="BV24" i="34" s="1"/>
  <c r="BK18" i="36" s="1"/>
  <c r="BK19" i="47"/>
  <c r="BK7" i="36"/>
  <c r="BK20" i="47"/>
  <c r="BL14" i="47"/>
  <c r="BL18" i="47"/>
  <c r="BL8" i="36" s="1"/>
  <c r="BL54" i="33"/>
  <c r="BE15" i="36"/>
  <c r="BH52" i="33"/>
  <c r="BC64" i="33"/>
  <c r="BC29" i="33" s="1"/>
  <c r="BK14" i="33"/>
  <c r="BF15" i="36"/>
  <c r="BF16" i="36" s="1"/>
  <c r="BI52" i="33"/>
  <c r="BI15" i="33" s="1"/>
  <c r="BG59" i="33"/>
  <c r="BG60" i="33" s="1"/>
  <c r="BG41" i="33"/>
  <c r="H56" i="33"/>
  <c r="BM54" i="33"/>
  <c r="BM10" i="47"/>
  <c r="BM12" i="47" s="1"/>
  <c r="BN7" i="47"/>
  <c r="GM138" i="35" l="1"/>
  <c r="BK9" i="36"/>
  <c r="BN54" i="33" s="1"/>
  <c r="BN14" i="33" s="1"/>
  <c r="BJ161" i="35"/>
  <c r="BI8" i="35"/>
  <c r="BJ11" i="33" s="1"/>
  <c r="H140" i="35"/>
  <c r="BN4" i="35"/>
  <c r="BO7" i="33" s="1"/>
  <c r="DG139" i="35"/>
  <c r="CI139" i="35"/>
  <c r="BY139" i="35"/>
  <c r="DE139" i="35"/>
  <c r="CK139" i="35"/>
  <c r="DB139" i="35"/>
  <c r="CL139" i="35"/>
  <c r="BV139" i="35"/>
  <c r="DH139" i="35"/>
  <c r="BP139" i="35"/>
  <c r="CW139" i="35"/>
  <c r="DF139" i="35"/>
  <c r="BZ139" i="35"/>
  <c r="CZ139" i="35"/>
  <c r="CJ139" i="35"/>
  <c r="BR139" i="35"/>
  <c r="CU139" i="35"/>
  <c r="CY139" i="35"/>
  <c r="CC139" i="35"/>
  <c r="CX139" i="35"/>
  <c r="BN139" i="35"/>
  <c r="CV139" i="35"/>
  <c r="CF139" i="35"/>
  <c r="BS139" i="35"/>
  <c r="CA139" i="35"/>
  <c r="CE139" i="35"/>
  <c r="DC139" i="35"/>
  <c r="CO139" i="35"/>
  <c r="CS139" i="35"/>
  <c r="BM139" i="35"/>
  <c r="CT139" i="35"/>
  <c r="CD139" i="35"/>
  <c r="BU139" i="35"/>
  <c r="CQ139" i="35"/>
  <c r="BW139" i="35"/>
  <c r="BT139" i="35"/>
  <c r="CP139" i="35"/>
  <c r="BQ139" i="35"/>
  <c r="CR139" i="35"/>
  <c r="CB139" i="35"/>
  <c r="BO139" i="35"/>
  <c r="CM139" i="35"/>
  <c r="CG139" i="35"/>
  <c r="DA139" i="35"/>
  <c r="CH139" i="35"/>
  <c r="DD139" i="35"/>
  <c r="CN139" i="35"/>
  <c r="BX139" i="35"/>
  <c r="BI29" i="36"/>
  <c r="BX11" i="34"/>
  <c r="ER14" i="34"/>
  <c r="ER20" i="34"/>
  <c r="ER24" i="34" s="1"/>
  <c r="ER26" i="34" s="1"/>
  <c r="E141" i="35" s="1"/>
  <c r="BK19" i="36"/>
  <c r="BN55" i="33" s="1"/>
  <c r="BW14" i="34"/>
  <c r="BW20" i="34"/>
  <c r="BW24" i="34" s="1"/>
  <c r="BL18" i="36" s="1"/>
  <c r="BL19" i="36" s="1"/>
  <c r="BO55" i="33" s="1"/>
  <c r="BM5" i="35"/>
  <c r="BL160" i="35"/>
  <c r="BL7" i="35" s="1"/>
  <c r="BM61" i="33" s="1"/>
  <c r="BL159" i="35"/>
  <c r="BJ28" i="36" s="1"/>
  <c r="BJ29" i="36" s="1"/>
  <c r="BL19" i="47"/>
  <c r="BL20" i="47" s="1"/>
  <c r="BL7" i="36"/>
  <c r="BL9" i="36" s="1"/>
  <c r="BM14" i="47"/>
  <c r="BM18" i="47"/>
  <c r="BM8" i="36" s="1"/>
  <c r="BM14" i="33"/>
  <c r="BG72" i="33"/>
  <c r="BG63" i="33"/>
  <c r="BI56" i="33"/>
  <c r="BF31" i="36"/>
  <c r="BC32" i="33"/>
  <c r="BD29" i="33"/>
  <c r="BE16" i="36"/>
  <c r="BL14" i="33"/>
  <c r="H41" i="33"/>
  <c r="H104" i="33" s="1"/>
  <c r="H105" i="33" s="1"/>
  <c r="H75" i="33" s="1"/>
  <c r="BG104" i="33"/>
  <c r="BG105" i="33" s="1"/>
  <c r="BG75" i="33" s="1"/>
  <c r="BH15" i="33"/>
  <c r="BN10" i="47"/>
  <c r="BN12" i="47" s="1"/>
  <c r="BO7" i="47"/>
  <c r="GM139" i="35" l="1"/>
  <c r="BY11" i="34"/>
  <c r="ES20" i="34"/>
  <c r="ES24" i="34" s="1"/>
  <c r="ES26" i="34" s="1"/>
  <c r="E142" i="35" s="1"/>
  <c r="ES14" i="34"/>
  <c r="CK140" i="35"/>
  <c r="CQ140" i="35"/>
  <c r="DI140" i="35"/>
  <c r="CU140" i="35"/>
  <c r="BY140" i="35"/>
  <c r="DB140" i="35"/>
  <c r="DA140" i="35"/>
  <c r="CY140" i="35"/>
  <c r="DC140" i="35"/>
  <c r="CX140" i="35"/>
  <c r="CD140" i="35"/>
  <c r="BO140" i="35"/>
  <c r="CZ140" i="35"/>
  <c r="CJ140" i="35"/>
  <c r="BR140" i="35"/>
  <c r="CS140" i="35"/>
  <c r="CC140" i="35"/>
  <c r="CO140" i="35"/>
  <c r="CP140" i="35"/>
  <c r="BZ140" i="35"/>
  <c r="BS140" i="35"/>
  <c r="CV140" i="35"/>
  <c r="CF140" i="35"/>
  <c r="BU140" i="35"/>
  <c r="BP140" i="35"/>
  <c r="CA140" i="35"/>
  <c r="DG140" i="35"/>
  <c r="CE140" i="35"/>
  <c r="DE140" i="35"/>
  <c r="CW140" i="35"/>
  <c r="CT140" i="35"/>
  <c r="BT140" i="35"/>
  <c r="BW140" i="35"/>
  <c r="CG140" i="35"/>
  <c r="CL140" i="35"/>
  <c r="BV140" i="35"/>
  <c r="DH140" i="35"/>
  <c r="CR140" i="35"/>
  <c r="CB140" i="35"/>
  <c r="BQ140" i="35"/>
  <c r="CI140" i="35"/>
  <c r="CM140" i="35"/>
  <c r="DF140" i="35"/>
  <c r="CH140" i="35"/>
  <c r="BN140" i="35"/>
  <c r="DD140" i="35"/>
  <c r="CN140" i="35"/>
  <c r="BX140" i="35"/>
  <c r="BK161" i="35"/>
  <c r="BJ8" i="35"/>
  <c r="BK11" i="33" s="1"/>
  <c r="H141" i="35"/>
  <c r="BO4" i="35"/>
  <c r="BP7" i="33" s="1"/>
  <c r="BX14" i="34"/>
  <c r="BX20" i="34"/>
  <c r="BX24" i="34" s="1"/>
  <c r="BM18" i="36" s="1"/>
  <c r="BM19" i="36" s="1"/>
  <c r="BP55" i="33" s="1"/>
  <c r="BM160" i="35"/>
  <c r="BM7" i="35" s="1"/>
  <c r="BN61" i="33" s="1"/>
  <c r="BM159" i="35"/>
  <c r="BK28" i="36" s="1"/>
  <c r="BN5" i="35"/>
  <c r="BM19" i="47"/>
  <c r="BM20" i="47" s="1"/>
  <c r="BM7" i="36"/>
  <c r="BM9" i="36" s="1"/>
  <c r="BN14" i="47"/>
  <c r="BN18" i="47"/>
  <c r="BN8" i="36" s="1"/>
  <c r="BG15" i="36"/>
  <c r="BJ52" i="33"/>
  <c r="BH56" i="33"/>
  <c r="BE31" i="36"/>
  <c r="BD32" i="33"/>
  <c r="BE29" i="33"/>
  <c r="BG64" i="33"/>
  <c r="H63" i="33"/>
  <c r="BH15" i="36"/>
  <c r="BH16" i="36" s="1"/>
  <c r="BK52" i="33"/>
  <c r="BK15" i="33" s="1"/>
  <c r="BI59" i="33"/>
  <c r="BI60" i="33" s="1"/>
  <c r="BI41" i="33"/>
  <c r="BI104" i="33" s="1"/>
  <c r="BO54" i="33"/>
  <c r="BO10" i="47"/>
  <c r="BO12" i="47" s="1"/>
  <c r="BP7" i="47"/>
  <c r="BQ7" i="47" s="1"/>
  <c r="GM140" i="35" l="1"/>
  <c r="BK29" i="36"/>
  <c r="DJ141" i="35"/>
  <c r="CX141" i="35"/>
  <c r="CZ141" i="35"/>
  <c r="BT141" i="35"/>
  <c r="DD141" i="35"/>
  <c r="BX141" i="35"/>
  <c r="CA141" i="35"/>
  <c r="CQ141" i="35"/>
  <c r="DG141" i="35"/>
  <c r="CC141" i="35"/>
  <c r="CS141" i="35"/>
  <c r="DI141" i="35"/>
  <c r="CT141" i="35"/>
  <c r="DB141" i="35"/>
  <c r="DH141" i="35"/>
  <c r="CB141" i="35"/>
  <c r="BZ141" i="35"/>
  <c r="CF141" i="35"/>
  <c r="BW141" i="35"/>
  <c r="CM141" i="35"/>
  <c r="DC141" i="35"/>
  <c r="BY141" i="35"/>
  <c r="CO141" i="35"/>
  <c r="DE141" i="35"/>
  <c r="CD141" i="35"/>
  <c r="BV141" i="35"/>
  <c r="BR141" i="35"/>
  <c r="CJ141" i="35"/>
  <c r="CP141" i="35"/>
  <c r="CN141" i="35"/>
  <c r="BS141" i="35"/>
  <c r="CI141" i="35"/>
  <c r="CY141" i="35"/>
  <c r="BU141" i="35"/>
  <c r="CK141" i="35"/>
  <c r="DA141" i="35"/>
  <c r="BP141" i="35"/>
  <c r="CL141" i="35"/>
  <c r="CH141" i="35"/>
  <c r="CR141" i="35"/>
  <c r="DF141" i="35"/>
  <c r="CV141" i="35"/>
  <c r="BO141" i="35"/>
  <c r="CE141" i="35"/>
  <c r="CU141" i="35"/>
  <c r="BQ141" i="35"/>
  <c r="CG141" i="35"/>
  <c r="CW141" i="35"/>
  <c r="BL161" i="35"/>
  <c r="BK8" i="35"/>
  <c r="BL11" i="33" s="1"/>
  <c r="BN159" i="35"/>
  <c r="BL28" i="36" s="1"/>
  <c r="BL29" i="36" s="1"/>
  <c r="BN160" i="35"/>
  <c r="BN7" i="35" s="1"/>
  <c r="BO61" i="33" s="1"/>
  <c r="H142" i="35"/>
  <c r="BP4" i="35"/>
  <c r="BQ7" i="33" s="1"/>
  <c r="BZ11" i="34"/>
  <c r="ET14" i="34"/>
  <c r="ET20" i="34"/>
  <c r="ET24" i="34" s="1"/>
  <c r="ET26" i="34" s="1"/>
  <c r="E143" i="35" s="1"/>
  <c r="BO5" i="35"/>
  <c r="BY14" i="34"/>
  <c r="BY20" i="34"/>
  <c r="BY24" i="34" s="1"/>
  <c r="BN18" i="36" s="1"/>
  <c r="BN19" i="36" s="1"/>
  <c r="BQ55" i="33" s="1"/>
  <c r="BN19" i="47"/>
  <c r="BN7" i="36"/>
  <c r="BN9" i="36" s="1"/>
  <c r="BN20" i="47"/>
  <c r="BO14" i="47"/>
  <c r="BO18" i="47"/>
  <c r="BO8" i="36" s="1"/>
  <c r="BP54" i="33"/>
  <c r="BP14" i="33" s="1"/>
  <c r="BO14" i="33"/>
  <c r="BI72" i="33"/>
  <c r="BI63" i="33"/>
  <c r="BI64" i="33" s="1"/>
  <c r="BK56" i="33"/>
  <c r="BH31" i="36"/>
  <c r="BH59" i="33"/>
  <c r="BH60" i="33" s="1"/>
  <c r="BH41" i="33"/>
  <c r="BH104" i="33" s="1"/>
  <c r="BH105" i="33" s="1"/>
  <c r="BH75" i="33" s="1"/>
  <c r="BG16" i="36"/>
  <c r="BE32" i="33"/>
  <c r="BF29" i="33"/>
  <c r="BF32" i="33" s="1"/>
  <c r="BJ15" i="33"/>
  <c r="BR7" i="47"/>
  <c r="BQ10" i="47"/>
  <c r="BQ12" i="47" s="1"/>
  <c r="F7" i="47"/>
  <c r="BP10" i="47"/>
  <c r="BP12" i="47" s="1"/>
  <c r="GM141" i="35" l="1"/>
  <c r="CB11" i="34"/>
  <c r="EV14" i="34"/>
  <c r="EV20" i="34"/>
  <c r="EV24" i="34" s="1"/>
  <c r="H143" i="35"/>
  <c r="BQ4" i="35"/>
  <c r="BR7" i="33" s="1"/>
  <c r="BZ14" i="34"/>
  <c r="BZ20" i="34"/>
  <c r="BZ24" i="34" s="1"/>
  <c r="BO18" i="36" s="1"/>
  <c r="BO19" i="36" s="1"/>
  <c r="BR55" i="33" s="1"/>
  <c r="CL142" i="35"/>
  <c r="CH142" i="35"/>
  <c r="BR142" i="35"/>
  <c r="CR142" i="35"/>
  <c r="DD142" i="35"/>
  <c r="BX142" i="35"/>
  <c r="CE142" i="35"/>
  <c r="CU142" i="35"/>
  <c r="DK142" i="35"/>
  <c r="CC142" i="35"/>
  <c r="CS142" i="35"/>
  <c r="DI142" i="35"/>
  <c r="CD142" i="35"/>
  <c r="DJ142" i="35"/>
  <c r="DF142" i="35"/>
  <c r="CZ142" i="35"/>
  <c r="BT142" i="35"/>
  <c r="CF142" i="35"/>
  <c r="CA142" i="35"/>
  <c r="CQ142" i="35"/>
  <c r="DG142" i="35"/>
  <c r="BY142" i="35"/>
  <c r="CO142" i="35"/>
  <c r="DE142" i="35"/>
  <c r="BV142" i="35"/>
  <c r="DB142" i="35"/>
  <c r="CP142" i="35"/>
  <c r="DH142" i="35"/>
  <c r="CB142" i="35"/>
  <c r="CN142" i="35"/>
  <c r="BW142" i="35"/>
  <c r="CM142" i="35"/>
  <c r="DC142" i="35"/>
  <c r="BU142" i="35"/>
  <c r="CK142" i="35"/>
  <c r="DA142" i="35"/>
  <c r="BP142" i="35"/>
  <c r="CT142" i="35"/>
  <c r="BZ142" i="35"/>
  <c r="CX142" i="35"/>
  <c r="CJ142" i="35"/>
  <c r="CV142" i="35"/>
  <c r="BS142" i="35"/>
  <c r="CI142" i="35"/>
  <c r="CY142" i="35"/>
  <c r="BQ142" i="35"/>
  <c r="CG142" i="35"/>
  <c r="CW142" i="35"/>
  <c r="CA11" i="34"/>
  <c r="EU20" i="34"/>
  <c r="EU24" i="34" s="1"/>
  <c r="EU26" i="34" s="1"/>
  <c r="E144" i="35" s="1"/>
  <c r="EU14" i="34"/>
  <c r="BP5" i="35"/>
  <c r="BL8" i="35"/>
  <c r="BM11" i="33" s="1"/>
  <c r="BM161" i="35"/>
  <c r="BO159" i="35"/>
  <c r="BM28" i="36" s="1"/>
  <c r="BM29" i="36" s="1"/>
  <c r="BO160" i="35"/>
  <c r="BO7" i="35" s="1"/>
  <c r="BP61" i="33" s="1"/>
  <c r="BO19" i="47"/>
  <c r="BO20" i="47" s="1"/>
  <c r="BO7" i="36"/>
  <c r="BO9" i="36" s="1"/>
  <c r="BI105" i="33"/>
  <c r="BI75" i="33" s="1"/>
  <c r="BP14" i="47"/>
  <c r="BP18" i="47"/>
  <c r="BP8" i="36" s="1"/>
  <c r="BQ14" i="47"/>
  <c r="BQ18" i="47"/>
  <c r="BQ8" i="36" s="1"/>
  <c r="BG29" i="33"/>
  <c r="H29" i="33" s="1"/>
  <c r="H32" i="33" s="1"/>
  <c r="BK15" i="36"/>
  <c r="BK16" i="36" s="1"/>
  <c r="BN52" i="33"/>
  <c r="BN15" i="33" s="1"/>
  <c r="BJ15" i="36"/>
  <c r="BJ16" i="36" s="1"/>
  <c r="BM52" i="33"/>
  <c r="BM15" i="33" s="1"/>
  <c r="BK41" i="33"/>
  <c r="BK104" i="33" s="1"/>
  <c r="BK59" i="33"/>
  <c r="BK60" i="33" s="1"/>
  <c r="BI15" i="36"/>
  <c r="BL52" i="33"/>
  <c r="BJ56" i="33"/>
  <c r="BG31" i="36"/>
  <c r="BH72" i="33"/>
  <c r="BH63" i="33"/>
  <c r="BH64" i="33" s="1"/>
  <c r="BR10" i="47"/>
  <c r="BR12" i="47" s="1"/>
  <c r="BS7" i="47"/>
  <c r="BQ54" i="33"/>
  <c r="F10" i="47"/>
  <c r="F12" i="47" s="1"/>
  <c r="H11" i="32" l="1"/>
  <c r="GM142" i="35"/>
  <c r="BN161" i="35"/>
  <c r="BM8" i="35"/>
  <c r="BN11" i="33" s="1"/>
  <c r="CA14" i="34"/>
  <c r="CA20" i="34"/>
  <c r="CA24" i="34" s="1"/>
  <c r="BP18" i="36" s="1"/>
  <c r="BP19" i="36" s="1"/>
  <c r="BS55" i="33" s="1"/>
  <c r="BQ5" i="35"/>
  <c r="CB20" i="34"/>
  <c r="CB24" i="34" s="1"/>
  <c r="BQ18" i="36" s="1"/>
  <c r="CB14" i="34"/>
  <c r="EV26" i="34"/>
  <c r="E145" i="35" s="1"/>
  <c r="CC11" i="34"/>
  <c r="EW20" i="34"/>
  <c r="EW24" i="34" s="1"/>
  <c r="EW26" i="34" s="1"/>
  <c r="E146" i="35" s="1"/>
  <c r="EW14" i="34"/>
  <c r="BR4" i="35"/>
  <c r="BS7" i="33" s="1"/>
  <c r="H144" i="35"/>
  <c r="BP160" i="35"/>
  <c r="BP7" i="35" s="1"/>
  <c r="BQ61" i="33" s="1"/>
  <c r="BP159" i="35"/>
  <c r="BN28" i="36" s="1"/>
  <c r="BN29" i="36" s="1"/>
  <c r="CG143" i="35"/>
  <c r="DA143" i="35"/>
  <c r="CI143" i="35"/>
  <c r="CO143" i="35"/>
  <c r="DI143" i="35"/>
  <c r="CM143" i="35"/>
  <c r="BV143" i="35"/>
  <c r="CL143" i="35"/>
  <c r="DB143" i="35"/>
  <c r="BX143" i="35"/>
  <c r="CN143" i="35"/>
  <c r="DD143" i="35"/>
  <c r="BQ143" i="35"/>
  <c r="CK143" i="35"/>
  <c r="CQ143" i="35"/>
  <c r="BY143" i="35"/>
  <c r="CS143" i="35"/>
  <c r="CU143" i="35"/>
  <c r="BR143" i="35"/>
  <c r="CH143" i="35"/>
  <c r="CX143" i="35"/>
  <c r="BT143" i="35"/>
  <c r="CJ143" i="35"/>
  <c r="CZ143" i="35"/>
  <c r="BU143" i="35"/>
  <c r="CY143" i="35"/>
  <c r="BS143" i="35"/>
  <c r="CC143" i="35"/>
  <c r="DC143" i="35"/>
  <c r="BW143" i="35"/>
  <c r="CD143" i="35"/>
  <c r="CT143" i="35"/>
  <c r="DJ143" i="35"/>
  <c r="CF143" i="35"/>
  <c r="CV143" i="35"/>
  <c r="DL143" i="35"/>
  <c r="CW143" i="35"/>
  <c r="DG143" i="35"/>
  <c r="CA143" i="35"/>
  <c r="DE143" i="35"/>
  <c r="DK143" i="35"/>
  <c r="CE143" i="35"/>
  <c r="BZ143" i="35"/>
  <c r="CP143" i="35"/>
  <c r="DF143" i="35"/>
  <c r="CB143" i="35"/>
  <c r="CR143" i="35"/>
  <c r="DH143" i="35"/>
  <c r="BQ19" i="47"/>
  <c r="BQ20" i="47" s="1"/>
  <c r="BQ7" i="36"/>
  <c r="BQ9" i="36" s="1"/>
  <c r="BP19" i="47"/>
  <c r="BP20" i="47" s="1"/>
  <c r="BP7" i="36"/>
  <c r="BP9" i="36" s="1"/>
  <c r="BH29" i="33"/>
  <c r="BH32" i="33" s="1"/>
  <c r="BG32" i="33"/>
  <c r="BR14" i="47"/>
  <c r="BR18" i="47"/>
  <c r="BR8" i="36" s="1"/>
  <c r="BQ14" i="33"/>
  <c r="BJ59" i="33"/>
  <c r="BJ60" i="33" s="1"/>
  <c r="BJ41" i="33"/>
  <c r="BJ104" i="33" s="1"/>
  <c r="BJ105" i="33" s="1"/>
  <c r="BJ75" i="33" s="1"/>
  <c r="BI16" i="36"/>
  <c r="BM56" i="33"/>
  <c r="BJ31" i="36"/>
  <c r="BN56" i="33"/>
  <c r="BK31" i="36"/>
  <c r="BR54" i="33"/>
  <c r="BL15" i="33"/>
  <c r="BK72" i="33"/>
  <c r="BK63" i="33"/>
  <c r="BK64" i="33" s="1"/>
  <c r="BS10" i="47"/>
  <c r="BS12" i="47" s="1"/>
  <c r="BT7" i="47"/>
  <c r="H29" i="32" l="1"/>
  <c r="GM143" i="35"/>
  <c r="BQ160" i="35"/>
  <c r="BQ7" i="35" s="1"/>
  <c r="BR61" i="33" s="1"/>
  <c r="BQ159" i="35"/>
  <c r="BO28" i="36" s="1"/>
  <c r="BO29" i="36" s="1"/>
  <c r="CX144" i="35"/>
  <c r="DB144" i="35"/>
  <c r="DD144" i="35"/>
  <c r="BX144" i="35"/>
  <c r="DH144" i="35"/>
  <c r="CB144" i="35"/>
  <c r="CE144" i="35"/>
  <c r="CU144" i="35"/>
  <c r="DK144" i="35"/>
  <c r="CG144" i="35"/>
  <c r="CW144" i="35"/>
  <c r="DM144" i="35"/>
  <c r="CH144" i="35"/>
  <c r="DF144" i="35"/>
  <c r="DL144" i="35"/>
  <c r="CF144" i="35"/>
  <c r="CD144" i="35"/>
  <c r="CJ144" i="35"/>
  <c r="CA144" i="35"/>
  <c r="CQ144" i="35"/>
  <c r="DG144" i="35"/>
  <c r="CC144" i="35"/>
  <c r="CS144" i="35"/>
  <c r="DI144" i="35"/>
  <c r="BR144" i="35"/>
  <c r="CP144" i="35"/>
  <c r="BV144" i="35"/>
  <c r="CN144" i="35"/>
  <c r="CT144" i="35"/>
  <c r="CR144" i="35"/>
  <c r="BW144" i="35"/>
  <c r="CM144" i="35"/>
  <c r="DC144" i="35"/>
  <c r="BY144" i="35"/>
  <c r="CO144" i="35"/>
  <c r="DE144" i="35"/>
  <c r="BT144" i="35"/>
  <c r="BZ144" i="35"/>
  <c r="CL144" i="35"/>
  <c r="CV144" i="35"/>
  <c r="DJ144" i="35"/>
  <c r="CZ144" i="35"/>
  <c r="BS144" i="35"/>
  <c r="CI144" i="35"/>
  <c r="CY144" i="35"/>
  <c r="BU144" i="35"/>
  <c r="CK144" i="35"/>
  <c r="DA144" i="35"/>
  <c r="CC14" i="34"/>
  <c r="CC20" i="34"/>
  <c r="CC24" i="34" s="1"/>
  <c r="BR18" i="36" s="1"/>
  <c r="BR19" i="36" s="1"/>
  <c r="BU55" i="33" s="1"/>
  <c r="BN8" i="35"/>
  <c r="BO11" i="33" s="1"/>
  <c r="BO161" i="35"/>
  <c r="CD11" i="34"/>
  <c r="EX14" i="34"/>
  <c r="EX20" i="34"/>
  <c r="EX24" i="34" s="1"/>
  <c r="EX26" i="34" s="1"/>
  <c r="E147" i="35" s="1"/>
  <c r="BR5" i="35"/>
  <c r="BT4" i="35"/>
  <c r="H146" i="35"/>
  <c r="BS4" i="35"/>
  <c r="BT7" i="33" s="1"/>
  <c r="H145" i="35"/>
  <c r="BQ19" i="36"/>
  <c r="BT55" i="33" s="1"/>
  <c r="BR19" i="47"/>
  <c r="BR7" i="36"/>
  <c r="BR9" i="36" s="1"/>
  <c r="BI29" i="33"/>
  <c r="BI32" i="33" s="1"/>
  <c r="BK105" i="33"/>
  <c r="BK75" i="33" s="1"/>
  <c r="BR20" i="47"/>
  <c r="BS14" i="47"/>
  <c r="BS18" i="47"/>
  <c r="BS8" i="36" s="1"/>
  <c r="BM15" i="36"/>
  <c r="BM16" i="36" s="1"/>
  <c r="BP52" i="33"/>
  <c r="BP15" i="33" s="1"/>
  <c r="BJ72" i="33"/>
  <c r="BJ63" i="33"/>
  <c r="BR14" i="33"/>
  <c r="BN59" i="33"/>
  <c r="BN60" i="33" s="1"/>
  <c r="BN41" i="33"/>
  <c r="BN104" i="33" s="1"/>
  <c r="BM41" i="33"/>
  <c r="BM104" i="33" s="1"/>
  <c r="BM59" i="33"/>
  <c r="BM60" i="33" s="1"/>
  <c r="BL56" i="33"/>
  <c r="BI31" i="36"/>
  <c r="BT10" i="47"/>
  <c r="BT12" i="47" s="1"/>
  <c r="BU7" i="47"/>
  <c r="BS54" i="33"/>
  <c r="BU7" i="33" l="1"/>
  <c r="GM144" i="35"/>
  <c r="CE11" i="34"/>
  <c r="EY20" i="34"/>
  <c r="EY24" i="34" s="1"/>
  <c r="EY26" i="34" s="1"/>
  <c r="E148" i="35" s="1"/>
  <c r="EY14" i="34"/>
  <c r="BT5" i="35"/>
  <c r="BS5" i="35"/>
  <c r="BP161" i="35"/>
  <c r="BO8" i="35"/>
  <c r="BP11" i="33" s="1"/>
  <c r="BU145" i="35"/>
  <c r="CI145" i="35"/>
  <c r="CG145" i="35"/>
  <c r="DI145" i="35"/>
  <c r="CO145" i="35"/>
  <c r="BY145" i="35"/>
  <c r="DJ145" i="35"/>
  <c r="CT145" i="35"/>
  <c r="CD145" i="35"/>
  <c r="DH145" i="35"/>
  <c r="CR145" i="35"/>
  <c r="CB145" i="35"/>
  <c r="DA145" i="35"/>
  <c r="CA145" i="35"/>
  <c r="DG145" i="35"/>
  <c r="CC145" i="35"/>
  <c r="DC145" i="35"/>
  <c r="DK145" i="35"/>
  <c r="DN145" i="35"/>
  <c r="CX145" i="35"/>
  <c r="CH145" i="35"/>
  <c r="DL145" i="35"/>
  <c r="CV145" i="35"/>
  <c r="CF145" i="35"/>
  <c r="BS145" i="35"/>
  <c r="CY145" i="35"/>
  <c r="DM145" i="35"/>
  <c r="CM145" i="35"/>
  <c r="CU145" i="35"/>
  <c r="CS145" i="35"/>
  <c r="DB145" i="35"/>
  <c r="CL145" i="35"/>
  <c r="BV145" i="35"/>
  <c r="CZ145" i="35"/>
  <c r="CJ145" i="35"/>
  <c r="BT145" i="35"/>
  <c r="CK145" i="35"/>
  <c r="CQ145" i="35"/>
  <c r="CW145" i="35"/>
  <c r="BW145" i="35"/>
  <c r="CE145" i="35"/>
  <c r="DE145" i="35"/>
  <c r="DF145" i="35"/>
  <c r="CP145" i="35"/>
  <c r="BZ145" i="35"/>
  <c r="DD145" i="35"/>
  <c r="CN145" i="35"/>
  <c r="BX145" i="35"/>
  <c r="CL146" i="35"/>
  <c r="CB146" i="35"/>
  <c r="DH146" i="35"/>
  <c r="BU146" i="35"/>
  <c r="CV146" i="35"/>
  <c r="CP146" i="35"/>
  <c r="DG146" i="35"/>
  <c r="CQ146" i="35"/>
  <c r="CA146" i="35"/>
  <c r="DE146" i="35"/>
  <c r="CO146" i="35"/>
  <c r="BY146" i="35"/>
  <c r="DB146" i="35"/>
  <c r="BT146" i="35"/>
  <c r="CZ146" i="35"/>
  <c r="DN146" i="35"/>
  <c r="CN146" i="35"/>
  <c r="BZ146" i="35"/>
  <c r="DK146" i="35"/>
  <c r="CU146" i="35"/>
  <c r="CE146" i="35"/>
  <c r="DI146" i="35"/>
  <c r="CS146" i="35"/>
  <c r="CC146" i="35"/>
  <c r="BV146" i="35"/>
  <c r="CT146" i="35"/>
  <c r="CR146" i="35"/>
  <c r="CX146" i="35"/>
  <c r="CF146" i="35"/>
  <c r="DL146" i="35"/>
  <c r="DO146" i="35"/>
  <c r="CY146" i="35"/>
  <c r="CI146" i="35"/>
  <c r="DM146" i="35"/>
  <c r="CW146" i="35"/>
  <c r="CG146" i="35"/>
  <c r="CD146" i="35"/>
  <c r="DJ146" i="35"/>
  <c r="CJ146" i="35"/>
  <c r="CH146" i="35"/>
  <c r="BX146" i="35"/>
  <c r="DD146" i="35"/>
  <c r="DF146" i="35"/>
  <c r="DC146" i="35"/>
  <c r="CM146" i="35"/>
  <c r="BW146" i="35"/>
  <c r="DA146" i="35"/>
  <c r="CK146" i="35"/>
  <c r="BU4" i="35"/>
  <c r="BV7" i="33" s="1"/>
  <c r="H147" i="35"/>
  <c r="CD14" i="34"/>
  <c r="CD20" i="34"/>
  <c r="CD24" i="34" s="1"/>
  <c r="BS18" i="36" s="1"/>
  <c r="BS19" i="36" s="1"/>
  <c r="BV55" i="33" s="1"/>
  <c r="BR160" i="35"/>
  <c r="BR7" i="35" s="1"/>
  <c r="BS61" i="33" s="1"/>
  <c r="BR159" i="35"/>
  <c r="BP28" i="36" s="1"/>
  <c r="BP29" i="36" s="1"/>
  <c r="BS19" i="47"/>
  <c r="BS7" i="36"/>
  <c r="BS9" i="36" s="1"/>
  <c r="BS20" i="47"/>
  <c r="BT14" i="47"/>
  <c r="BT18" i="47"/>
  <c r="BT8" i="36" s="1"/>
  <c r="BT54" i="33"/>
  <c r="BS14" i="33"/>
  <c r="BM72" i="33"/>
  <c r="BM63" i="33"/>
  <c r="BM64" i="33" s="1"/>
  <c r="BP56" i="33"/>
  <c r="BM31" i="36"/>
  <c r="BN105" i="33"/>
  <c r="BN75" i="33" s="1"/>
  <c r="BL15" i="36"/>
  <c r="BO52" i="33"/>
  <c r="BL41" i="33"/>
  <c r="BL104" i="33" s="1"/>
  <c r="BL105" i="33" s="1"/>
  <c r="BL75" i="33" s="1"/>
  <c r="BL59" i="33"/>
  <c r="BL60" i="33" s="1"/>
  <c r="BN72" i="33"/>
  <c r="BN63" i="33"/>
  <c r="BN64" i="33" s="1"/>
  <c r="BJ64" i="33"/>
  <c r="BJ29" i="33" s="1"/>
  <c r="BV54" i="33"/>
  <c r="BU10" i="47"/>
  <c r="BU12" i="47" s="1"/>
  <c r="BV7" i="47"/>
  <c r="GM146" i="35" l="1"/>
  <c r="GM145" i="35"/>
  <c r="BU5" i="35"/>
  <c r="BS160" i="35"/>
  <c r="BS7" i="35" s="1"/>
  <c r="BT61" i="33" s="1"/>
  <c r="BS159" i="35"/>
  <c r="BQ28" i="36" s="1"/>
  <c r="BQ29" i="36" s="1"/>
  <c r="BQ161" i="35"/>
  <c r="BP8" i="35"/>
  <c r="BQ11" i="33" s="1"/>
  <c r="CE14" i="34"/>
  <c r="CE20" i="34"/>
  <c r="CE24" i="34" s="1"/>
  <c r="BT18" i="36" s="1"/>
  <c r="CF11" i="34"/>
  <c r="EZ14" i="34"/>
  <c r="EZ20" i="34"/>
  <c r="EZ24" i="34" s="1"/>
  <c r="EZ26" i="34" s="1"/>
  <c r="E149" i="35" s="1"/>
  <c r="DG147" i="35"/>
  <c r="DO147" i="35"/>
  <c r="CE147" i="35"/>
  <c r="CS147" i="35"/>
  <c r="CG147" i="35"/>
  <c r="DM147" i="35"/>
  <c r="DB147" i="35"/>
  <c r="CL147" i="35"/>
  <c r="BV147" i="35"/>
  <c r="DD147" i="35"/>
  <c r="CN147" i="35"/>
  <c r="BX147" i="35"/>
  <c r="CA147" i="35"/>
  <c r="CI147" i="35"/>
  <c r="CU147" i="35"/>
  <c r="CK147" i="35"/>
  <c r="BY147" i="35"/>
  <c r="DE147" i="35"/>
  <c r="DF147" i="35"/>
  <c r="CP147" i="35"/>
  <c r="BZ147" i="35"/>
  <c r="DH147" i="35"/>
  <c r="CR147" i="35"/>
  <c r="CB147" i="35"/>
  <c r="CY147" i="35"/>
  <c r="CM147" i="35"/>
  <c r="DK147" i="35"/>
  <c r="CC147" i="35"/>
  <c r="DI147" i="35"/>
  <c r="CW147" i="35"/>
  <c r="DJ147" i="35"/>
  <c r="CT147" i="35"/>
  <c r="CD147" i="35"/>
  <c r="DL147" i="35"/>
  <c r="CV147" i="35"/>
  <c r="CF147" i="35"/>
  <c r="BW147" i="35"/>
  <c r="DC147" i="35"/>
  <c r="CQ147" i="35"/>
  <c r="BU147" i="35"/>
  <c r="DA147" i="35"/>
  <c r="CO147" i="35"/>
  <c r="DN147" i="35"/>
  <c r="CX147" i="35"/>
  <c r="CH147" i="35"/>
  <c r="DP147" i="35"/>
  <c r="CZ147" i="35"/>
  <c r="CJ147" i="35"/>
  <c r="BT159" i="35"/>
  <c r="BR28" i="36" s="1"/>
  <c r="BR29" i="36" s="1"/>
  <c r="BT160" i="35"/>
  <c r="BT7" i="35" s="1"/>
  <c r="BU61" i="33" s="1"/>
  <c r="BV4" i="35"/>
  <c r="BW7" i="33" s="1"/>
  <c r="H148" i="35"/>
  <c r="BT19" i="47"/>
  <c r="BT20" i="47" s="1"/>
  <c r="BT7" i="36"/>
  <c r="BT9" i="36" s="1"/>
  <c r="BM105" i="33"/>
  <c r="BM75" i="33" s="1"/>
  <c r="BU14" i="47"/>
  <c r="BU18" i="47"/>
  <c r="BU8" i="36" s="1"/>
  <c r="BU54" i="33"/>
  <c r="BV14" i="33"/>
  <c r="BT14" i="33"/>
  <c r="BL16" i="36"/>
  <c r="I14" i="33"/>
  <c r="BO15" i="36"/>
  <c r="BO16" i="36" s="1"/>
  <c r="BR52" i="33"/>
  <c r="BR15" i="33" s="1"/>
  <c r="BJ32" i="33"/>
  <c r="BK29" i="33"/>
  <c r="BK32" i="33" s="1"/>
  <c r="BL72" i="33"/>
  <c r="BL63" i="33"/>
  <c r="BO15" i="33"/>
  <c r="BP41" i="33"/>
  <c r="BP104" i="33" s="1"/>
  <c r="BP59" i="33"/>
  <c r="BP60" i="33" s="1"/>
  <c r="BW7" i="47"/>
  <c r="BV10" i="47"/>
  <c r="BV12" i="47" s="1"/>
  <c r="GM147" i="35" l="1"/>
  <c r="DP148" i="35"/>
  <c r="BV148" i="35"/>
  <c r="BZ148" i="35"/>
  <c r="BW148" i="35"/>
  <c r="CZ148" i="35"/>
  <c r="CV148" i="35"/>
  <c r="DI148" i="35"/>
  <c r="CS148" i="35"/>
  <c r="CC148" i="35"/>
  <c r="DG148" i="35"/>
  <c r="CQ148" i="35"/>
  <c r="CA148" i="35"/>
  <c r="DH148" i="35"/>
  <c r="DJ148" i="35"/>
  <c r="DL148" i="35"/>
  <c r="DN148" i="35"/>
  <c r="CR148" i="35"/>
  <c r="CN148" i="35"/>
  <c r="DM148" i="35"/>
  <c r="CW148" i="35"/>
  <c r="CG148" i="35"/>
  <c r="DK148" i="35"/>
  <c r="CU148" i="35"/>
  <c r="CE148" i="35"/>
  <c r="CT148" i="35"/>
  <c r="CX148" i="35"/>
  <c r="DB148" i="35"/>
  <c r="DF148" i="35"/>
  <c r="CJ148" i="35"/>
  <c r="CF148" i="35"/>
  <c r="DQ148" i="35"/>
  <c r="DA148" i="35"/>
  <c r="CK148" i="35"/>
  <c r="DO148" i="35"/>
  <c r="CY148" i="35"/>
  <c r="CI148" i="35"/>
  <c r="CD148" i="35"/>
  <c r="CH148" i="35"/>
  <c r="CL148" i="35"/>
  <c r="CP148" i="35"/>
  <c r="CB148" i="35"/>
  <c r="BX148" i="35"/>
  <c r="DD148" i="35"/>
  <c r="DE148" i="35"/>
  <c r="CO148" i="35"/>
  <c r="BY148" i="35"/>
  <c r="DC148" i="35"/>
  <c r="CM148" i="35"/>
  <c r="BQ8" i="35"/>
  <c r="BR11" i="33" s="1"/>
  <c r="BR161" i="35"/>
  <c r="CG11" i="34"/>
  <c r="FA20" i="34"/>
  <c r="FA24" i="34" s="1"/>
  <c r="FA26" i="34" s="1"/>
  <c r="E150" i="35" s="1"/>
  <c r="FA14" i="34"/>
  <c r="BV5" i="35"/>
  <c r="BU160" i="35"/>
  <c r="BU7" i="35" s="1"/>
  <c r="BV61" i="33" s="1"/>
  <c r="BU159" i="35"/>
  <c r="BS28" i="36" s="1"/>
  <c r="BS29" i="36" s="1"/>
  <c r="H149" i="35"/>
  <c r="BW4" i="35"/>
  <c r="BX7" i="33" s="1"/>
  <c r="CF14" i="34"/>
  <c r="CF20" i="34"/>
  <c r="CF24" i="34" s="1"/>
  <c r="BU18" i="36" s="1"/>
  <c r="BU19" i="36" s="1"/>
  <c r="BX55" i="33" s="1"/>
  <c r="BT19" i="36"/>
  <c r="BW55" i="33" s="1"/>
  <c r="BU19" i="47"/>
  <c r="BU20" i="47" s="1"/>
  <c r="BU7" i="36"/>
  <c r="BU9" i="36" s="1"/>
  <c r="BV14" i="47"/>
  <c r="BV18" i="47"/>
  <c r="BV8" i="36" s="1"/>
  <c r="BP72" i="33"/>
  <c r="BP63" i="33"/>
  <c r="BP64" i="33" s="1"/>
  <c r="BL64" i="33"/>
  <c r="BL29" i="33" s="1"/>
  <c r="BU14" i="33"/>
  <c r="BQ15" i="36"/>
  <c r="BT52" i="33"/>
  <c r="BN15" i="36"/>
  <c r="BQ52" i="33"/>
  <c r="BQ15" i="33" s="1"/>
  <c r="BR56" i="33"/>
  <c r="BO31" i="36"/>
  <c r="BO56" i="33"/>
  <c r="BL31" i="36"/>
  <c r="BX7" i="47"/>
  <c r="BW10" i="47"/>
  <c r="BW12" i="47" s="1"/>
  <c r="GM148" i="35" l="1"/>
  <c r="BW5" i="35"/>
  <c r="CH11" i="34"/>
  <c r="FB14" i="34"/>
  <c r="FB20" i="34"/>
  <c r="FB24" i="34" s="1"/>
  <c r="FB26" i="34" s="1"/>
  <c r="E151" i="35" s="1"/>
  <c r="CR149" i="35"/>
  <c r="DB149" i="35"/>
  <c r="CN149" i="35"/>
  <c r="CP149" i="35"/>
  <c r="CH149" i="35"/>
  <c r="DL149" i="35"/>
  <c r="CI149" i="35"/>
  <c r="CY149" i="35"/>
  <c r="DO149" i="35"/>
  <c r="CK149" i="35"/>
  <c r="DA149" i="35"/>
  <c r="DQ149" i="35"/>
  <c r="DP149" i="35"/>
  <c r="CT149" i="35"/>
  <c r="BX149" i="35"/>
  <c r="BZ149" i="35"/>
  <c r="CB149" i="35"/>
  <c r="CF149" i="35"/>
  <c r="CE149" i="35"/>
  <c r="CU149" i="35"/>
  <c r="BY149" i="35"/>
  <c r="DE149" i="35"/>
  <c r="CG149" i="35"/>
  <c r="DM149" i="35"/>
  <c r="CZ149" i="35"/>
  <c r="CL149" i="35"/>
  <c r="DR149" i="35"/>
  <c r="DH149" i="35"/>
  <c r="CV149" i="35"/>
  <c r="DN149" i="35"/>
  <c r="CA149" i="35"/>
  <c r="CQ149" i="35"/>
  <c r="DG149" i="35"/>
  <c r="CC149" i="35"/>
  <c r="CS149" i="35"/>
  <c r="DI149" i="35"/>
  <c r="CJ149" i="35"/>
  <c r="CD149" i="35"/>
  <c r="DJ149" i="35"/>
  <c r="DD149" i="35"/>
  <c r="DF149" i="35"/>
  <c r="CX149" i="35"/>
  <c r="BW149" i="35"/>
  <c r="CM149" i="35"/>
  <c r="DC149" i="35"/>
  <c r="CO149" i="35"/>
  <c r="DK149" i="35"/>
  <c r="CW149" i="35"/>
  <c r="CG14" i="34"/>
  <c r="CG20" i="34"/>
  <c r="CG24" i="34" s="1"/>
  <c r="BV18" i="36" s="1"/>
  <c r="H150" i="35"/>
  <c r="BX4" i="35"/>
  <c r="BY7" i="33" s="1"/>
  <c r="BS161" i="35"/>
  <c r="BR8" i="35"/>
  <c r="BS11" i="33" s="1"/>
  <c r="I11" i="33" s="1"/>
  <c r="BV159" i="35"/>
  <c r="BT28" i="36" s="1"/>
  <c r="BT29" i="36" s="1"/>
  <c r="BV160" i="35"/>
  <c r="BV7" i="35" s="1"/>
  <c r="BW61" i="33" s="1"/>
  <c r="BV19" i="47"/>
  <c r="BV20" i="47" s="1"/>
  <c r="BV7" i="36"/>
  <c r="BV9" i="36" s="1"/>
  <c r="BW14" i="47"/>
  <c r="BW18" i="47"/>
  <c r="BW8" i="36" s="1"/>
  <c r="BR15" i="36"/>
  <c r="BR16" i="36" s="1"/>
  <c r="BU52" i="33"/>
  <c r="BU15" i="33" s="1"/>
  <c r="BW54" i="33"/>
  <c r="BO41" i="33"/>
  <c r="BO104" i="33" s="1"/>
  <c r="BO59" i="33"/>
  <c r="BO60" i="33" s="1"/>
  <c r="BR59" i="33"/>
  <c r="BR60" i="33" s="1"/>
  <c r="BR41" i="33"/>
  <c r="BR104" i="33" s="1"/>
  <c r="BN16" i="36"/>
  <c r="BQ16" i="36"/>
  <c r="BT15" i="33"/>
  <c r="BL32" i="33"/>
  <c r="BM29" i="33"/>
  <c r="BX54" i="33"/>
  <c r="BY7" i="47"/>
  <c r="BX10" i="47"/>
  <c r="BX12" i="47" s="1"/>
  <c r="GM149" i="35" l="1"/>
  <c r="CI11" i="34"/>
  <c r="FC20" i="34"/>
  <c r="FC24" i="34" s="1"/>
  <c r="FC26" i="34" s="1"/>
  <c r="E152" i="35" s="1"/>
  <c r="FC14" i="34"/>
  <c r="BT161" i="35"/>
  <c r="BS8" i="35"/>
  <c r="BT11" i="33" s="1"/>
  <c r="DL150" i="35"/>
  <c r="CD150" i="35"/>
  <c r="CL150" i="35"/>
  <c r="CV150" i="35"/>
  <c r="DS150" i="35"/>
  <c r="DC150" i="35"/>
  <c r="CM150" i="35"/>
  <c r="DH150" i="35"/>
  <c r="CB150" i="35"/>
  <c r="DI150" i="35"/>
  <c r="CS150" i="35"/>
  <c r="CC150" i="35"/>
  <c r="CH150" i="35"/>
  <c r="CX150" i="35"/>
  <c r="DR150" i="35"/>
  <c r="DD150" i="35"/>
  <c r="BX150" i="35"/>
  <c r="DG150" i="35"/>
  <c r="CQ150" i="35"/>
  <c r="CA150" i="35"/>
  <c r="CJ150" i="35"/>
  <c r="DM150" i="35"/>
  <c r="CW150" i="35"/>
  <c r="CG150" i="35"/>
  <c r="DF150" i="35"/>
  <c r="DP150" i="35"/>
  <c r="DJ150" i="35"/>
  <c r="DN150" i="35"/>
  <c r="CF150" i="35"/>
  <c r="DK150" i="35"/>
  <c r="CU150" i="35"/>
  <c r="CE150" i="35"/>
  <c r="CR150" i="35"/>
  <c r="DQ150" i="35"/>
  <c r="DA150" i="35"/>
  <c r="CK150" i="35"/>
  <c r="BZ150" i="35"/>
  <c r="CP150" i="35"/>
  <c r="CT150" i="35"/>
  <c r="DB150" i="35"/>
  <c r="CN150" i="35"/>
  <c r="DO150" i="35"/>
  <c r="CY150" i="35"/>
  <c r="CI150" i="35"/>
  <c r="CZ150" i="35"/>
  <c r="BY150" i="35"/>
  <c r="DE150" i="35"/>
  <c r="CO150" i="35"/>
  <c r="BV19" i="36"/>
  <c r="BY55" i="33" s="1"/>
  <c r="H151" i="35"/>
  <c r="BY4" i="35"/>
  <c r="BZ7" i="33" s="1"/>
  <c r="CH14" i="34"/>
  <c r="CH20" i="34"/>
  <c r="CH24" i="34" s="1"/>
  <c r="BW18" i="36" s="1"/>
  <c r="BW19" i="36" s="1"/>
  <c r="BZ55" i="33" s="1"/>
  <c r="BX5" i="35"/>
  <c r="BW160" i="35"/>
  <c r="BW7" i="35" s="1"/>
  <c r="BX61" i="33" s="1"/>
  <c r="BW159" i="35"/>
  <c r="BU28" i="36" s="1"/>
  <c r="BU29" i="36" s="1"/>
  <c r="BW19" i="47"/>
  <c r="BW20" i="47" s="1"/>
  <c r="BW7" i="36"/>
  <c r="BW9" i="36" s="1"/>
  <c r="BX14" i="47"/>
  <c r="BX18" i="47"/>
  <c r="BX8" i="36" s="1"/>
  <c r="BP15" i="36"/>
  <c r="BP16" i="36" s="1"/>
  <c r="BS52" i="33"/>
  <c r="BS15" i="33" s="1"/>
  <c r="BM32" i="33"/>
  <c r="BN29" i="33"/>
  <c r="BN32" i="33" s="1"/>
  <c r="BT56" i="33"/>
  <c r="BQ31" i="36"/>
  <c r="BO105" i="33"/>
  <c r="BO75" i="33" s="1"/>
  <c r="BP105" i="33"/>
  <c r="BP75" i="33" s="1"/>
  <c r="BW14" i="33"/>
  <c r="BU56" i="33"/>
  <c r="BR31" i="36"/>
  <c r="BS15" i="36"/>
  <c r="BV52" i="33"/>
  <c r="BX14" i="33"/>
  <c r="BQ56" i="33"/>
  <c r="BN31" i="36"/>
  <c r="BR72" i="33"/>
  <c r="BR63" i="33"/>
  <c r="BR64" i="33" s="1"/>
  <c r="BO72" i="33"/>
  <c r="BO63" i="33"/>
  <c r="BY10" i="47"/>
  <c r="BY12" i="47" s="1"/>
  <c r="BZ7" i="47"/>
  <c r="CA7" i="47" s="1"/>
  <c r="GM150" i="35" l="1"/>
  <c r="BY5" i="35"/>
  <c r="CI20" i="34"/>
  <c r="CI24" i="34" s="1"/>
  <c r="BX18" i="36" s="1"/>
  <c r="BX19" i="36" s="1"/>
  <c r="CA55" i="33" s="1"/>
  <c r="CI14" i="34"/>
  <c r="CJ11" i="34"/>
  <c r="FD14" i="34"/>
  <c r="FD20" i="34"/>
  <c r="FD24" i="34" s="1"/>
  <c r="FD26" i="34" s="1"/>
  <c r="E153" i="35" s="1"/>
  <c r="DR151" i="35"/>
  <c r="DN151" i="35"/>
  <c r="BZ151" i="35"/>
  <c r="DH151" i="35"/>
  <c r="CB151" i="35"/>
  <c r="DK151" i="35"/>
  <c r="CU151" i="35"/>
  <c r="CE151" i="35"/>
  <c r="DD151" i="35"/>
  <c r="DQ151" i="35"/>
  <c r="DA151" i="35"/>
  <c r="CK151" i="35"/>
  <c r="DB151" i="35"/>
  <c r="CX151" i="35"/>
  <c r="CD151" i="35"/>
  <c r="DP151" i="35"/>
  <c r="CJ151" i="35"/>
  <c r="DO151" i="35"/>
  <c r="CY151" i="35"/>
  <c r="CI151" i="35"/>
  <c r="DL151" i="35"/>
  <c r="CF151" i="35"/>
  <c r="DE151" i="35"/>
  <c r="CO151" i="35"/>
  <c r="CH151" i="35"/>
  <c r="CP151" i="35"/>
  <c r="DJ151" i="35"/>
  <c r="CR151" i="35"/>
  <c r="DS151" i="35"/>
  <c r="DC151" i="35"/>
  <c r="CM151" i="35"/>
  <c r="DT151" i="35"/>
  <c r="CN151" i="35"/>
  <c r="DI151" i="35"/>
  <c r="CS151" i="35"/>
  <c r="CC151" i="35"/>
  <c r="CL151" i="35"/>
  <c r="CT151" i="35"/>
  <c r="DF151" i="35"/>
  <c r="CZ151" i="35"/>
  <c r="BY151" i="35"/>
  <c r="DG151" i="35"/>
  <c r="CQ151" i="35"/>
  <c r="CA151" i="35"/>
  <c r="CV151" i="35"/>
  <c r="DM151" i="35"/>
  <c r="CW151" i="35"/>
  <c r="CG151" i="35"/>
  <c r="BX159" i="35"/>
  <c r="BV28" i="36" s="1"/>
  <c r="BV29" i="36" s="1"/>
  <c r="BX160" i="35"/>
  <c r="BX7" i="35" s="1"/>
  <c r="BY61" i="33" s="1"/>
  <c r="BU161" i="35"/>
  <c r="BT8" i="35"/>
  <c r="BU11" i="33" s="1"/>
  <c r="BZ4" i="35"/>
  <c r="CA7" i="33" s="1"/>
  <c r="H152" i="35"/>
  <c r="BX19" i="47"/>
  <c r="BX7" i="36"/>
  <c r="BX9" i="36" s="1"/>
  <c r="BX20" i="47"/>
  <c r="BY14" i="47"/>
  <c r="BY18" i="47"/>
  <c r="BY8" i="36" s="1"/>
  <c r="BY54" i="33"/>
  <c r="BQ59" i="33"/>
  <c r="BQ60" i="33" s="1"/>
  <c r="BQ41" i="33"/>
  <c r="BQ104" i="33" s="1"/>
  <c r="BV15" i="33"/>
  <c r="BO64" i="33"/>
  <c r="BO29" i="33" s="1"/>
  <c r="BS16" i="36"/>
  <c r="BU59" i="33"/>
  <c r="BU60" i="33" s="1"/>
  <c r="BU41" i="33"/>
  <c r="BU104" i="33" s="1"/>
  <c r="BT41" i="33"/>
  <c r="BT104" i="33" s="1"/>
  <c r="BT59" i="33"/>
  <c r="BT60" i="33" s="1"/>
  <c r="BS56" i="33"/>
  <c r="BP31" i="36"/>
  <c r="BZ54" i="33"/>
  <c r="I15" i="33"/>
  <c r="BZ10" i="47"/>
  <c r="BZ12" i="47" s="1"/>
  <c r="GM151" i="35" l="1"/>
  <c r="BZ5" i="35"/>
  <c r="BV161" i="35"/>
  <c r="BU8" i="35"/>
  <c r="BV11" i="33" s="1"/>
  <c r="CV152" i="35"/>
  <c r="CZ152" i="35"/>
  <c r="DH152" i="35"/>
  <c r="CT152" i="35"/>
  <c r="DQ152" i="35"/>
  <c r="DA152" i="35"/>
  <c r="CK152" i="35"/>
  <c r="DF152" i="35"/>
  <c r="BZ152" i="35"/>
  <c r="DK152" i="35"/>
  <c r="CU152" i="35"/>
  <c r="CE152" i="35"/>
  <c r="DT152" i="35"/>
  <c r="CJ152" i="35"/>
  <c r="CR152" i="35"/>
  <c r="DB152" i="35"/>
  <c r="DU152" i="35"/>
  <c r="DE152" i="35"/>
  <c r="CO152" i="35"/>
  <c r="DN152" i="35"/>
  <c r="CH152" i="35"/>
  <c r="DO152" i="35"/>
  <c r="CY152" i="35"/>
  <c r="CI152" i="35"/>
  <c r="DD152" i="35"/>
  <c r="DL152" i="35"/>
  <c r="CB152" i="35"/>
  <c r="DJ152" i="35"/>
  <c r="CD152" i="35"/>
  <c r="DI152" i="35"/>
  <c r="CS152" i="35"/>
  <c r="CC152" i="35"/>
  <c r="CP152" i="35"/>
  <c r="DS152" i="35"/>
  <c r="DC152" i="35"/>
  <c r="CM152" i="35"/>
  <c r="CF152" i="35"/>
  <c r="CN152" i="35"/>
  <c r="DP152" i="35"/>
  <c r="DR152" i="35"/>
  <c r="CL152" i="35"/>
  <c r="DM152" i="35"/>
  <c r="CW152" i="35"/>
  <c r="CG152" i="35"/>
  <c r="CX152" i="35"/>
  <c r="CA152" i="35"/>
  <c r="DG152" i="35"/>
  <c r="CQ152" i="35"/>
  <c r="BY159" i="35"/>
  <c r="BW28" i="36" s="1"/>
  <c r="BW29" i="36" s="1"/>
  <c r="BY160" i="35"/>
  <c r="BY7" i="35" s="1"/>
  <c r="BZ61" i="33" s="1"/>
  <c r="CK11" i="34"/>
  <c r="FE20" i="34"/>
  <c r="FE24" i="34" s="1"/>
  <c r="FE26" i="34" s="1"/>
  <c r="FE14" i="34"/>
  <c r="H153" i="35"/>
  <c r="CA4" i="35"/>
  <c r="CB7" i="33" s="1"/>
  <c r="CJ20" i="34"/>
  <c r="CJ24" i="34" s="1"/>
  <c r="BY18" i="36" s="1"/>
  <c r="BY19" i="36" s="1"/>
  <c r="CB55" i="33" s="1"/>
  <c r="CJ14" i="34"/>
  <c r="BY19" i="47"/>
  <c r="BY20" i="47" s="1"/>
  <c r="BY7" i="36"/>
  <c r="BY9" i="36" s="1"/>
  <c r="BZ14" i="47"/>
  <c r="BZ18" i="47"/>
  <c r="BZ8" i="36" s="1"/>
  <c r="BS59" i="33"/>
  <c r="BS60" i="33" s="1"/>
  <c r="BS41" i="33"/>
  <c r="BQ72" i="33"/>
  <c r="BQ63" i="33"/>
  <c r="BY14" i="33"/>
  <c r="BU105" i="33"/>
  <c r="BU75" i="33" s="1"/>
  <c r="BU15" i="36"/>
  <c r="BU16" i="36" s="1"/>
  <c r="BX52" i="33"/>
  <c r="BX15" i="33" s="1"/>
  <c r="BT15" i="36"/>
  <c r="BW52" i="33"/>
  <c r="BZ14" i="33"/>
  <c r="BT72" i="33"/>
  <c r="BT63" i="33"/>
  <c r="BT64" i="33" s="1"/>
  <c r="BU72" i="33"/>
  <c r="BU63" i="33"/>
  <c r="BU64" i="33" s="1"/>
  <c r="BV56" i="33"/>
  <c r="BS31" i="36"/>
  <c r="BO32" i="33"/>
  <c r="BP29" i="33"/>
  <c r="BP32" i="33" s="1"/>
  <c r="BQ105" i="33"/>
  <c r="BQ75" i="33" s="1"/>
  <c r="BR105" i="33"/>
  <c r="BR75" i="33" s="1"/>
  <c r="CA54" i="33"/>
  <c r="CB7" i="47"/>
  <c r="CA10" i="47"/>
  <c r="CA12" i="47" s="1"/>
  <c r="GM152" i="35" l="1"/>
  <c r="DF153" i="35"/>
  <c r="CL153" i="35"/>
  <c r="CT153" i="35"/>
  <c r="CZ153" i="35"/>
  <c r="DS153" i="35"/>
  <c r="DC153" i="35"/>
  <c r="CM153" i="35"/>
  <c r="DL153" i="35"/>
  <c r="CF153" i="35"/>
  <c r="DI153" i="35"/>
  <c r="CS153" i="35"/>
  <c r="CC153" i="35"/>
  <c r="CX153" i="35"/>
  <c r="CA153" i="35"/>
  <c r="CD153" i="35"/>
  <c r="DH153" i="35"/>
  <c r="CB153" i="35"/>
  <c r="DG153" i="35"/>
  <c r="CQ153" i="35"/>
  <c r="DT153" i="35"/>
  <c r="CN153" i="35"/>
  <c r="DM153" i="35"/>
  <c r="CW153" i="35"/>
  <c r="CG153" i="35"/>
  <c r="CP153" i="35"/>
  <c r="DN153" i="35"/>
  <c r="DR153" i="35"/>
  <c r="DP153" i="35"/>
  <c r="CJ153" i="35"/>
  <c r="DK153" i="35"/>
  <c r="CU153" i="35"/>
  <c r="CE153" i="35"/>
  <c r="CV153" i="35"/>
  <c r="DQ153" i="35"/>
  <c r="DA153" i="35"/>
  <c r="CK153" i="35"/>
  <c r="CH153" i="35"/>
  <c r="DV153" i="35"/>
  <c r="DB153" i="35"/>
  <c r="DJ153" i="35"/>
  <c r="CR153" i="35"/>
  <c r="DO153" i="35"/>
  <c r="CY153" i="35"/>
  <c r="CI153" i="35"/>
  <c r="DD153" i="35"/>
  <c r="DU153" i="35"/>
  <c r="DE153" i="35"/>
  <c r="CO153" i="35"/>
  <c r="CL11" i="34"/>
  <c r="FF20" i="34"/>
  <c r="FF24" i="34" s="1"/>
  <c r="FF26" i="34" s="1"/>
  <c r="E155" i="35" s="1"/>
  <c r="FF14" i="34"/>
  <c r="H154" i="35"/>
  <c r="CB4" i="35"/>
  <c r="CC7" i="33" s="1"/>
  <c r="CA5" i="35"/>
  <c r="CK20" i="34"/>
  <c r="CK24" i="34" s="1"/>
  <c r="BZ18" i="36" s="1"/>
  <c r="BZ19" i="36" s="1"/>
  <c r="CC55" i="33" s="1"/>
  <c r="CK14" i="34"/>
  <c r="BZ160" i="35"/>
  <c r="BZ7" i="35" s="1"/>
  <c r="CA61" i="33" s="1"/>
  <c r="BZ159" i="35"/>
  <c r="BX28" i="36" s="1"/>
  <c r="BX29" i="36" s="1"/>
  <c r="BW161" i="35"/>
  <c r="BV8" i="35"/>
  <c r="BW11" i="33" s="1"/>
  <c r="BZ19" i="47"/>
  <c r="BZ20" i="47" s="1"/>
  <c r="BZ7" i="36"/>
  <c r="BZ9" i="36" s="1"/>
  <c r="CA14" i="47"/>
  <c r="CA18" i="47"/>
  <c r="CA8" i="36" s="1"/>
  <c r="CB54" i="33"/>
  <c r="CB14" i="33" s="1"/>
  <c r="CA14" i="33"/>
  <c r="BV59" i="33"/>
  <c r="BV60" i="33" s="1"/>
  <c r="BV41" i="33"/>
  <c r="BV104" i="33" s="1"/>
  <c r="BV105" i="33" s="1"/>
  <c r="BV75" i="33" s="1"/>
  <c r="BT16" i="36"/>
  <c r="BX56" i="33"/>
  <c r="BU31" i="36"/>
  <c r="BS72" i="33"/>
  <c r="BS63" i="33"/>
  <c r="BS64" i="33" s="1"/>
  <c r="BW15" i="33"/>
  <c r="BQ64" i="33"/>
  <c r="BQ29" i="33" s="1"/>
  <c r="I41" i="33"/>
  <c r="I104" i="33" s="1"/>
  <c r="I105" i="33" s="1"/>
  <c r="I75" i="33" s="1"/>
  <c r="BS104" i="33"/>
  <c r="CB10" i="47"/>
  <c r="G7" i="47"/>
  <c r="GM153" i="35" l="1"/>
  <c r="BW8" i="35"/>
  <c r="BX11" i="33" s="1"/>
  <c r="BX161" i="35"/>
  <c r="CB5" i="35"/>
  <c r="CL14" i="34"/>
  <c r="CL20" i="34"/>
  <c r="CL24" i="34" s="1"/>
  <c r="CA18" i="36" s="1"/>
  <c r="CA19" i="36" s="1"/>
  <c r="CD55" i="33" s="1"/>
  <c r="CA159" i="35"/>
  <c r="BY28" i="36" s="1"/>
  <c r="BY29" i="36" s="1"/>
  <c r="CA160" i="35"/>
  <c r="CA7" i="35" s="1"/>
  <c r="CB61" i="33" s="1"/>
  <c r="CL154" i="35"/>
  <c r="DB154" i="35"/>
  <c r="CB154" i="35"/>
  <c r="DH154" i="35"/>
  <c r="DS154" i="35"/>
  <c r="DC154" i="35"/>
  <c r="CM154" i="35"/>
  <c r="CX154" i="35"/>
  <c r="CV154" i="35"/>
  <c r="DU154" i="35"/>
  <c r="DE154" i="35"/>
  <c r="CO154" i="35"/>
  <c r="CT154" i="35"/>
  <c r="CD154" i="35"/>
  <c r="CP154" i="35"/>
  <c r="CZ154" i="35"/>
  <c r="DW154" i="35"/>
  <c r="DG154" i="35"/>
  <c r="CQ154" i="35"/>
  <c r="DN154" i="35"/>
  <c r="CN154" i="35"/>
  <c r="DT154" i="35"/>
  <c r="DI154" i="35"/>
  <c r="CS154" i="35"/>
  <c r="DJ154" i="35"/>
  <c r="DF154" i="35"/>
  <c r="CR154" i="35"/>
  <c r="CC154" i="35"/>
  <c r="DK154" i="35"/>
  <c r="CU154" i="35"/>
  <c r="CE154" i="35"/>
  <c r="CF154" i="35"/>
  <c r="DL154" i="35"/>
  <c r="DM154" i="35"/>
  <c r="CW154" i="35"/>
  <c r="CG154" i="35"/>
  <c r="DR154" i="35"/>
  <c r="DV154" i="35"/>
  <c r="CJ154" i="35"/>
  <c r="DP154" i="35"/>
  <c r="DO154" i="35"/>
  <c r="CY154" i="35"/>
  <c r="CI154" i="35"/>
  <c r="CH154" i="35"/>
  <c r="DD154" i="35"/>
  <c r="DQ154" i="35"/>
  <c r="DA154" i="35"/>
  <c r="CK154" i="35"/>
  <c r="CC4" i="35"/>
  <c r="CD7" i="33" s="1"/>
  <c r="H155" i="35"/>
  <c r="CA19" i="47"/>
  <c r="CA20" i="47" s="1"/>
  <c r="CA7" i="36"/>
  <c r="CA9" i="36" s="1"/>
  <c r="G10" i="47"/>
  <c r="G12" i="47" s="1"/>
  <c r="CB12" i="47"/>
  <c r="BV15" i="36"/>
  <c r="BY52" i="33"/>
  <c r="BS105" i="33"/>
  <c r="BS75" i="33" s="1"/>
  <c r="BT105" i="33"/>
  <c r="BT75" i="33" s="1"/>
  <c r="BX59" i="33"/>
  <c r="BX60" i="33" s="1"/>
  <c r="BX41" i="33"/>
  <c r="BX104" i="33" s="1"/>
  <c r="BW56" i="33"/>
  <c r="BT31" i="36"/>
  <c r="BW15" i="36"/>
  <c r="BW16" i="36" s="1"/>
  <c r="BZ52" i="33"/>
  <c r="BZ15" i="33" s="1"/>
  <c r="BQ32" i="33"/>
  <c r="BR29" i="33"/>
  <c r="BR32" i="33" s="1"/>
  <c r="BV72" i="33"/>
  <c r="BV63" i="33"/>
  <c r="BV64" i="33" s="1"/>
  <c r="CC54" i="33"/>
  <c r="M11" i="34" l="1"/>
  <c r="N11" i="34"/>
  <c r="O11" i="34"/>
  <c r="P11" i="34"/>
  <c r="Q11" i="34"/>
  <c r="R11" i="34"/>
  <c r="GM154" i="35"/>
  <c r="CM11" i="34"/>
  <c r="FG14" i="34"/>
  <c r="FG20" i="34"/>
  <c r="FG24" i="34" s="1"/>
  <c r="FG26" i="34" s="1"/>
  <c r="E156" i="35" s="1"/>
  <c r="CC5" i="35"/>
  <c r="CB159" i="35"/>
  <c r="BZ28" i="36" s="1"/>
  <c r="BZ29" i="36" s="1"/>
  <c r="CB160" i="35"/>
  <c r="CB7" i="35" s="1"/>
  <c r="CC61" i="33" s="1"/>
  <c r="BY161" i="35"/>
  <c r="BX8" i="35"/>
  <c r="BY11" i="33" s="1"/>
  <c r="CD155" i="35"/>
  <c r="DR155" i="35"/>
  <c r="CJ155" i="35"/>
  <c r="DP155" i="35"/>
  <c r="DO155" i="35"/>
  <c r="CY155" i="35"/>
  <c r="CI155" i="35"/>
  <c r="CP155" i="35"/>
  <c r="DD155" i="35"/>
  <c r="DU155" i="35"/>
  <c r="DE155" i="35"/>
  <c r="CO155" i="35"/>
  <c r="DJ155" i="35"/>
  <c r="CL155" i="35"/>
  <c r="CH155" i="35"/>
  <c r="DH155" i="35"/>
  <c r="DS155" i="35"/>
  <c r="DC155" i="35"/>
  <c r="CM155" i="35"/>
  <c r="DF155" i="35"/>
  <c r="CV155" i="35"/>
  <c r="CC155" i="35"/>
  <c r="DI155" i="35"/>
  <c r="CS155" i="35"/>
  <c r="DB155" i="35"/>
  <c r="CX155" i="35"/>
  <c r="CZ155" i="35"/>
  <c r="DW155" i="35"/>
  <c r="DG155" i="35"/>
  <c r="CQ155" i="35"/>
  <c r="DV155" i="35"/>
  <c r="CN155" i="35"/>
  <c r="DT155" i="35"/>
  <c r="DM155" i="35"/>
  <c r="CW155" i="35"/>
  <c r="CG155" i="35"/>
  <c r="CT155" i="35"/>
  <c r="DN155" i="35"/>
  <c r="CR155" i="35"/>
  <c r="DX155" i="35"/>
  <c r="DK155" i="35"/>
  <c r="CU155" i="35"/>
  <c r="CE155" i="35"/>
  <c r="CF155" i="35"/>
  <c r="DL155" i="35"/>
  <c r="DQ155" i="35"/>
  <c r="DA155" i="35"/>
  <c r="CK155" i="35"/>
  <c r="CB14" i="47"/>
  <c r="CB18" i="47"/>
  <c r="CB8" i="36" s="1"/>
  <c r="B14" i="47"/>
  <c r="C14" i="47"/>
  <c r="D14" i="47"/>
  <c r="E14" i="47"/>
  <c r="F14" i="47"/>
  <c r="CD54" i="33"/>
  <c r="CC14" i="33"/>
  <c r="BW59" i="33"/>
  <c r="BW60" i="33" s="1"/>
  <c r="BW41" i="33"/>
  <c r="BW104" i="33" s="1"/>
  <c r="BW105" i="33" s="1"/>
  <c r="BW75" i="33" s="1"/>
  <c r="BX72" i="33"/>
  <c r="BX63" i="33"/>
  <c r="BX64" i="33" s="1"/>
  <c r="BV16" i="36"/>
  <c r="BS29" i="33"/>
  <c r="CD14" i="33"/>
  <c r="BZ56" i="33"/>
  <c r="BW31" i="36"/>
  <c r="BY15" i="33"/>
  <c r="GM155" i="35" l="1"/>
  <c r="B8" i="36"/>
  <c r="C8" i="36"/>
  <c r="D8" i="36"/>
  <c r="E8" i="36"/>
  <c r="F8" i="36"/>
  <c r="G8" i="36"/>
  <c r="BZ161" i="35"/>
  <c r="BY8" i="35"/>
  <c r="BZ11" i="33" s="1"/>
  <c r="R20" i="34"/>
  <c r="R14" i="34"/>
  <c r="P14" i="34"/>
  <c r="P20" i="34"/>
  <c r="N20" i="34"/>
  <c r="N14" i="34"/>
  <c r="H156" i="35"/>
  <c r="CD4" i="35"/>
  <c r="CM20" i="34"/>
  <c r="CM24" i="34" s="1"/>
  <c r="CB18" i="36" s="1"/>
  <c r="CM14" i="34"/>
  <c r="G11" i="34"/>
  <c r="H11" i="34"/>
  <c r="I11" i="34"/>
  <c r="J11" i="34"/>
  <c r="K11" i="34"/>
  <c r="L11" i="34"/>
  <c r="CC160" i="35"/>
  <c r="CC7" i="35" s="1"/>
  <c r="CD61" i="33" s="1"/>
  <c r="CC159" i="35"/>
  <c r="CA28" i="36" s="1"/>
  <c r="CA29" i="36" s="1"/>
  <c r="Q14" i="34"/>
  <c r="Q20" i="34"/>
  <c r="O20" i="34"/>
  <c r="O14" i="34"/>
  <c r="M14" i="34"/>
  <c r="M20" i="34"/>
  <c r="CB19" i="47"/>
  <c r="CB7" i="36"/>
  <c r="CB9" i="36" s="1"/>
  <c r="G14" i="47"/>
  <c r="B19" i="47"/>
  <c r="C19" i="47"/>
  <c r="D19" i="47"/>
  <c r="E19" i="47"/>
  <c r="F19" i="47"/>
  <c r="G19" i="47"/>
  <c r="CB20" i="47"/>
  <c r="B18" i="47"/>
  <c r="C18" i="47"/>
  <c r="D18" i="47"/>
  <c r="E18" i="47"/>
  <c r="F18" i="47"/>
  <c r="G18" i="47"/>
  <c r="BX105" i="33"/>
  <c r="BX75" i="33" s="1"/>
  <c r="BZ41" i="33"/>
  <c r="BZ104" i="33" s="1"/>
  <c r="BZ59" i="33"/>
  <c r="BZ60" i="33" s="1"/>
  <c r="I29" i="33"/>
  <c r="I32" i="33" s="1"/>
  <c r="I11" i="32" s="1"/>
  <c r="BS32" i="33"/>
  <c r="BT29" i="33"/>
  <c r="BY56" i="33"/>
  <c r="BV31" i="36"/>
  <c r="BX15" i="36"/>
  <c r="CA52" i="33"/>
  <c r="CA15" i="33" s="1"/>
  <c r="BY15" i="36"/>
  <c r="BY16" i="36" s="1"/>
  <c r="CB52" i="33"/>
  <c r="CB15" i="33" s="1"/>
  <c r="BW72" i="33"/>
  <c r="BW63" i="33"/>
  <c r="I29" i="32" l="1"/>
  <c r="O24" i="34"/>
  <c r="G35" i="32"/>
  <c r="N24" i="34"/>
  <c r="F35" i="32"/>
  <c r="R24" i="34"/>
  <c r="J35" i="32"/>
  <c r="Q24" i="34"/>
  <c r="I35" i="32"/>
  <c r="P24" i="34"/>
  <c r="P26" i="34" s="1"/>
  <c r="H35" i="32"/>
  <c r="M26" i="34"/>
  <c r="E35" i="32"/>
  <c r="CD5" i="35"/>
  <c r="CE7" i="33"/>
  <c r="L14" i="34"/>
  <c r="L20" i="34"/>
  <c r="L24" i="34" s="1"/>
  <c r="J14" i="34"/>
  <c r="J20" i="34"/>
  <c r="J24" i="34" s="1"/>
  <c r="H14" i="34"/>
  <c r="H20" i="34"/>
  <c r="H24" i="34" s="1"/>
  <c r="BZ8" i="35"/>
  <c r="CA11" i="33" s="1"/>
  <c r="CA161" i="35"/>
  <c r="K14" i="34"/>
  <c r="K20" i="34"/>
  <c r="K24" i="34" s="1"/>
  <c r="I14" i="34"/>
  <c r="I20" i="34"/>
  <c r="I24" i="34" s="1"/>
  <c r="G14" i="34"/>
  <c r="G20" i="34"/>
  <c r="G24" i="34" s="1"/>
  <c r="CB19" i="36"/>
  <c r="CE55" i="33" s="1"/>
  <c r="B18" i="36"/>
  <c r="B19" i="36" s="1"/>
  <c r="C18" i="36"/>
  <c r="C19" i="36" s="1"/>
  <c r="D18" i="36"/>
  <c r="D19" i="36" s="1"/>
  <c r="E18" i="36"/>
  <c r="E19" i="36" s="1"/>
  <c r="F18" i="36"/>
  <c r="F19" i="36" s="1"/>
  <c r="G18" i="36"/>
  <c r="G19" i="36" s="1"/>
  <c r="CN156" i="35"/>
  <c r="CF156" i="35"/>
  <c r="CR156" i="35"/>
  <c r="CX156" i="35"/>
  <c r="DY156" i="35"/>
  <c r="DI156" i="35"/>
  <c r="CS156" i="35"/>
  <c r="DR156" i="35"/>
  <c r="CL156" i="35"/>
  <c r="DO156" i="35"/>
  <c r="CY156" i="35"/>
  <c r="CI156" i="35"/>
  <c r="CZ156" i="35"/>
  <c r="DH156" i="35"/>
  <c r="CV156" i="35"/>
  <c r="DF156" i="35"/>
  <c r="CE156" i="35"/>
  <c r="DM156" i="35"/>
  <c r="CW156" i="35"/>
  <c r="CG156" i="35"/>
  <c r="CT156" i="35"/>
  <c r="DS156" i="35"/>
  <c r="DC156" i="35"/>
  <c r="CM156" i="35"/>
  <c r="DP156" i="35"/>
  <c r="DT156" i="35"/>
  <c r="DX156" i="35"/>
  <c r="DN156" i="35"/>
  <c r="CH156" i="35"/>
  <c r="DQ156" i="35"/>
  <c r="DA156" i="35"/>
  <c r="CK156" i="35"/>
  <c r="DB156" i="35"/>
  <c r="DW156" i="35"/>
  <c r="DG156" i="35"/>
  <c r="CQ156" i="35"/>
  <c r="CJ156" i="35"/>
  <c r="DD156" i="35"/>
  <c r="DL156" i="35"/>
  <c r="DV156" i="35"/>
  <c r="CP156" i="35"/>
  <c r="DU156" i="35"/>
  <c r="DE156" i="35"/>
  <c r="CO156" i="35"/>
  <c r="DJ156" i="35"/>
  <c r="CD156" i="35"/>
  <c r="DK156" i="35"/>
  <c r="CU156" i="35"/>
  <c r="M24" i="34"/>
  <c r="F20" i="47"/>
  <c r="D20" i="47"/>
  <c r="B20" i="47"/>
  <c r="G20" i="47"/>
  <c r="E20" i="47"/>
  <c r="C20" i="47"/>
  <c r="CB56" i="33"/>
  <c r="BY31" i="36"/>
  <c r="BX16" i="36"/>
  <c r="BT32" i="33"/>
  <c r="BU29" i="33"/>
  <c r="BW64" i="33"/>
  <c r="BY41" i="33"/>
  <c r="BY104" i="33" s="1"/>
  <c r="BY105" i="33" s="1"/>
  <c r="BY75" i="33" s="1"/>
  <c r="BY59" i="33"/>
  <c r="BY60" i="33" s="1"/>
  <c r="BZ72" i="33"/>
  <c r="BZ63" i="33"/>
  <c r="BZ64" i="33" s="1"/>
  <c r="CE54" i="33"/>
  <c r="B7" i="36"/>
  <c r="B9" i="36" s="1"/>
  <c r="C7" i="36"/>
  <c r="C9" i="36" s="1"/>
  <c r="D7" i="36"/>
  <c r="D9" i="36" s="1"/>
  <c r="E7" i="36"/>
  <c r="E9" i="36" s="1"/>
  <c r="F7" i="36"/>
  <c r="F9" i="36" s="1"/>
  <c r="G7" i="36"/>
  <c r="G9" i="36" s="1"/>
  <c r="Q26" i="34" l="1"/>
  <c r="O26" i="34"/>
  <c r="R26" i="34"/>
  <c r="GM156" i="35"/>
  <c r="GM160" i="35" s="1"/>
  <c r="CU159" i="35"/>
  <c r="CU160" i="35"/>
  <c r="CU7" i="35" s="1"/>
  <c r="CD159" i="35"/>
  <c r="CB28" i="36" s="1"/>
  <c r="CD160" i="35"/>
  <c r="CD7" i="35" s="1"/>
  <c r="CE61" i="33" s="1"/>
  <c r="CO159" i="35"/>
  <c r="CO160" i="35"/>
  <c r="CO7" i="35" s="1"/>
  <c r="DU159" i="35"/>
  <c r="DU160" i="35"/>
  <c r="DU7" i="35" s="1"/>
  <c r="DV160" i="35"/>
  <c r="DV7" i="35" s="1"/>
  <c r="DV159" i="35"/>
  <c r="DD159" i="35"/>
  <c r="DD160" i="35"/>
  <c r="DD7" i="35" s="1"/>
  <c r="CQ159" i="35"/>
  <c r="CQ160" i="35"/>
  <c r="CQ7" i="35" s="1"/>
  <c r="DW160" i="35"/>
  <c r="DW7" i="35" s="1"/>
  <c r="DW159" i="35"/>
  <c r="CK159" i="35"/>
  <c r="CK160" i="35"/>
  <c r="CK7" i="35" s="1"/>
  <c r="DQ160" i="35"/>
  <c r="DQ7" i="35" s="1"/>
  <c r="DQ159" i="35"/>
  <c r="DN159" i="35"/>
  <c r="DN160" i="35"/>
  <c r="DN7" i="35" s="1"/>
  <c r="DT160" i="35"/>
  <c r="DT7" i="35" s="1"/>
  <c r="DT159" i="35"/>
  <c r="CM159" i="35"/>
  <c r="CM160" i="35"/>
  <c r="CM7" i="35" s="1"/>
  <c r="DS159" i="35"/>
  <c r="DS160" i="35"/>
  <c r="DS7" i="35" s="1"/>
  <c r="CG159" i="35"/>
  <c r="CG160" i="35"/>
  <c r="CG7" i="35" s="1"/>
  <c r="DM160" i="35"/>
  <c r="DM7" i="35" s="1"/>
  <c r="DM159" i="35"/>
  <c r="DF159" i="35"/>
  <c r="DF160" i="35"/>
  <c r="DF7" i="35" s="1"/>
  <c r="DH159" i="35"/>
  <c r="DH160" i="35"/>
  <c r="DH7" i="35" s="1"/>
  <c r="CI159" i="35"/>
  <c r="CI160" i="35"/>
  <c r="CI7" i="35" s="1"/>
  <c r="DO160" i="35"/>
  <c r="DO7" i="35" s="1"/>
  <c r="DO159" i="35"/>
  <c r="DR160" i="35"/>
  <c r="DR7" i="35" s="1"/>
  <c r="DR159" i="35"/>
  <c r="DI159" i="35"/>
  <c r="DI160" i="35"/>
  <c r="DI7" i="35" s="1"/>
  <c r="CX159" i="35"/>
  <c r="CX160" i="35"/>
  <c r="CX7" i="35" s="1"/>
  <c r="CF159" i="35"/>
  <c r="CF160" i="35"/>
  <c r="CF7" i="35" s="1"/>
  <c r="E55" i="33"/>
  <c r="F55" i="33"/>
  <c r="G55" i="33"/>
  <c r="H55" i="33"/>
  <c r="I55" i="33"/>
  <c r="J55" i="33"/>
  <c r="N26" i="34"/>
  <c r="DK159" i="35"/>
  <c r="DK160" i="35"/>
  <c r="DK7" i="35" s="1"/>
  <c r="DJ159" i="35"/>
  <c r="DJ160" i="35"/>
  <c r="DJ7" i="35" s="1"/>
  <c r="DE159" i="35"/>
  <c r="DE160" i="35"/>
  <c r="DE7" i="35" s="1"/>
  <c r="CP159" i="35"/>
  <c r="CP160" i="35"/>
  <c r="CP7" i="35" s="1"/>
  <c r="DL159" i="35"/>
  <c r="DL160" i="35"/>
  <c r="DL7" i="35" s="1"/>
  <c r="CJ159" i="35"/>
  <c r="CJ160" i="35"/>
  <c r="CJ7" i="35" s="1"/>
  <c r="DG159" i="35"/>
  <c r="DG160" i="35"/>
  <c r="DG7" i="35" s="1"/>
  <c r="DB159" i="35"/>
  <c r="DB160" i="35"/>
  <c r="DB7" i="35" s="1"/>
  <c r="DA159" i="35"/>
  <c r="DA160" i="35"/>
  <c r="DA7" i="35" s="1"/>
  <c r="CH159" i="35"/>
  <c r="CH160" i="35"/>
  <c r="CH7" i="35" s="1"/>
  <c r="DX159" i="35"/>
  <c r="DX160" i="35"/>
  <c r="DX7" i="35" s="1"/>
  <c r="DP160" i="35"/>
  <c r="DP7" i="35" s="1"/>
  <c r="DP159" i="35"/>
  <c r="DC159" i="35"/>
  <c r="DC160" i="35"/>
  <c r="DC7" i="35" s="1"/>
  <c r="CT159" i="35"/>
  <c r="CT160" i="35"/>
  <c r="CT7" i="35" s="1"/>
  <c r="CW159" i="35"/>
  <c r="CW160" i="35"/>
  <c r="CW7" i="35" s="1"/>
  <c r="CE159" i="35"/>
  <c r="CE160" i="35"/>
  <c r="CE7" i="35" s="1"/>
  <c r="CV159" i="35"/>
  <c r="CV160" i="35"/>
  <c r="CV7" i="35" s="1"/>
  <c r="CZ159" i="35"/>
  <c r="CZ160" i="35"/>
  <c r="CZ7" i="35" s="1"/>
  <c r="CY159" i="35"/>
  <c r="CY160" i="35"/>
  <c r="CY7" i="35" s="1"/>
  <c r="CL159" i="35"/>
  <c r="CL160" i="35"/>
  <c r="CL7" i="35" s="1"/>
  <c r="CS159" i="35"/>
  <c r="CS160" i="35"/>
  <c r="CS7" i="35" s="1"/>
  <c r="DY160" i="35"/>
  <c r="DY7" i="35" s="1"/>
  <c r="DY159" i="35"/>
  <c r="CR159" i="35"/>
  <c r="CR160" i="35"/>
  <c r="CR7" i="35" s="1"/>
  <c r="CN159" i="35"/>
  <c r="CN160" i="35"/>
  <c r="CN7" i="35" s="1"/>
  <c r="CA8" i="35"/>
  <c r="CB11" i="33" s="1"/>
  <c r="CB161" i="35"/>
  <c r="CB15" i="36"/>
  <c r="CE52" i="33"/>
  <c r="CE14" i="33"/>
  <c r="F54" i="33"/>
  <c r="G54" i="33"/>
  <c r="H54" i="33"/>
  <c r="I54" i="33"/>
  <c r="J54" i="33"/>
  <c r="BY72" i="33"/>
  <c r="BY63" i="33"/>
  <c r="BY64" i="33" s="1"/>
  <c r="CA56" i="33"/>
  <c r="BX31" i="36"/>
  <c r="CB59" i="33"/>
  <c r="CB60" i="33" s="1"/>
  <c r="CB41" i="33"/>
  <c r="CB104" i="33" s="1"/>
  <c r="BZ105" i="33"/>
  <c r="BZ75" i="33" s="1"/>
  <c r="CA15" i="36"/>
  <c r="CA16" i="36" s="1"/>
  <c r="CD52" i="33"/>
  <c r="CD15" i="33" s="1"/>
  <c r="BZ15" i="36"/>
  <c r="BZ16" i="36" s="1"/>
  <c r="CC52" i="33"/>
  <c r="CC15" i="33" s="1"/>
  <c r="BU32" i="33"/>
  <c r="BV29" i="33"/>
  <c r="BV32" i="33" s="1"/>
  <c r="H59" i="33" l="1"/>
  <c r="E59" i="33"/>
  <c r="E60" i="33" s="1"/>
  <c r="CC161" i="35"/>
  <c r="CB8" i="35"/>
  <c r="CC11" i="33" s="1"/>
  <c r="E61" i="33"/>
  <c r="F61" i="33"/>
  <c r="G61" i="33"/>
  <c r="H61" i="33"/>
  <c r="I61" i="33"/>
  <c r="J61" i="33"/>
  <c r="G28" i="36"/>
  <c r="G29" i="36" s="1"/>
  <c r="CB29" i="36"/>
  <c r="B28" i="36"/>
  <c r="B29" i="36" s="1"/>
  <c r="B31" i="36" s="1"/>
  <c r="C28" i="36"/>
  <c r="C29" i="36" s="1"/>
  <c r="D28" i="36"/>
  <c r="D29" i="36" s="1"/>
  <c r="E28" i="36"/>
  <c r="E29" i="36" s="1"/>
  <c r="E31" i="36" s="1"/>
  <c r="F28" i="36"/>
  <c r="F29" i="36" s="1"/>
  <c r="BW29" i="33"/>
  <c r="BW32" i="33" s="1"/>
  <c r="CB72" i="33"/>
  <c r="CB63" i="33"/>
  <c r="CB64" i="33" s="1"/>
  <c r="CA41" i="33"/>
  <c r="CA104" i="33" s="1"/>
  <c r="CA105" i="33" s="1"/>
  <c r="CA75" i="33" s="1"/>
  <c r="CA59" i="33"/>
  <c r="CA60" i="33" s="1"/>
  <c r="J14" i="33"/>
  <c r="CB16" i="36"/>
  <c r="C15" i="36"/>
  <c r="C16" i="36" s="1"/>
  <c r="D15" i="36"/>
  <c r="D16" i="36" s="1"/>
  <c r="F15" i="36"/>
  <c r="F16" i="36" s="1"/>
  <c r="G15" i="36"/>
  <c r="G16" i="36" s="1"/>
  <c r="CC56" i="33"/>
  <c r="BZ31" i="36"/>
  <c r="CD56" i="33"/>
  <c r="CA31" i="36"/>
  <c r="CE15" i="33"/>
  <c r="J15" i="33" s="1"/>
  <c r="F52" i="33"/>
  <c r="F18" i="32" s="1"/>
  <c r="G52" i="33"/>
  <c r="G18" i="32" s="1"/>
  <c r="H52" i="33"/>
  <c r="H18" i="32" s="1"/>
  <c r="I52" i="33"/>
  <c r="I18" i="32" s="1"/>
  <c r="J52" i="33"/>
  <c r="J18" i="32" s="1"/>
  <c r="CB105" i="33" l="1"/>
  <c r="CB75" i="33" s="1"/>
  <c r="E72" i="33"/>
  <c r="E20" i="32"/>
  <c r="G25" i="32"/>
  <c r="F25" i="32"/>
  <c r="E64" i="33"/>
  <c r="E22" i="32" s="1"/>
  <c r="C31" i="36"/>
  <c r="G31" i="36"/>
  <c r="D31" i="36"/>
  <c r="F31" i="36"/>
  <c r="CD161" i="35"/>
  <c r="CC8" i="35"/>
  <c r="CD11" i="33" s="1"/>
  <c r="BX29" i="33"/>
  <c r="H60" i="33"/>
  <c r="H20" i="32" s="1"/>
  <c r="H21" i="32" s="1"/>
  <c r="CD59" i="33"/>
  <c r="CD60" i="33" s="1"/>
  <c r="CD41" i="33"/>
  <c r="CD104" i="33" s="1"/>
  <c r="CC41" i="33"/>
  <c r="CC104" i="33" s="1"/>
  <c r="CC105" i="33" s="1"/>
  <c r="CC75" i="33" s="1"/>
  <c r="CC59" i="33"/>
  <c r="CC60" i="33" s="1"/>
  <c r="CE56" i="33"/>
  <c r="CB31" i="36"/>
  <c r="CA72" i="33"/>
  <c r="CA63" i="33"/>
  <c r="CA64" i="33" s="1"/>
  <c r="E23" i="32" l="1"/>
  <c r="E21" i="32"/>
  <c r="CE161" i="35"/>
  <c r="CD8" i="35"/>
  <c r="CE11" i="33" s="1"/>
  <c r="J11" i="33" s="1"/>
  <c r="BX32" i="33"/>
  <c r="BY29" i="33"/>
  <c r="CD105" i="33"/>
  <c r="CD75" i="33" s="1"/>
  <c r="CC72" i="33"/>
  <c r="CC63" i="33"/>
  <c r="CC64" i="33" s="1"/>
  <c r="F56" i="33"/>
  <c r="F59" i="33" s="1"/>
  <c r="F60" i="33" s="1"/>
  <c r="F20" i="32" s="1"/>
  <c r="G56" i="33"/>
  <c r="G59" i="33" s="1"/>
  <c r="G60" i="33" s="1"/>
  <c r="G20" i="32" s="1"/>
  <c r="I56" i="33"/>
  <c r="I59" i="33" s="1"/>
  <c r="I60" i="33" s="1"/>
  <c r="I20" i="32" s="1"/>
  <c r="CE41" i="33"/>
  <c r="CE59" i="33"/>
  <c r="CE60" i="33" s="1"/>
  <c r="J56" i="33"/>
  <c r="J59" i="33" s="1"/>
  <c r="J60" i="33" s="1"/>
  <c r="CD72" i="33"/>
  <c r="CD63" i="33"/>
  <c r="CD64" i="33" s="1"/>
  <c r="H72" i="33"/>
  <c r="H64" i="33"/>
  <c r="H22" i="32" s="1"/>
  <c r="H25" i="32"/>
  <c r="I25" i="32"/>
  <c r="J25" i="32"/>
  <c r="J72" i="33" l="1"/>
  <c r="J20" i="32"/>
  <c r="J26" i="32" s="1"/>
  <c r="H26" i="32"/>
  <c r="G21" i="32"/>
  <c r="H23" i="32"/>
  <c r="I21" i="32"/>
  <c r="G26" i="32"/>
  <c r="F21" i="32"/>
  <c r="F26" i="32"/>
  <c r="I26" i="32"/>
  <c r="CF161" i="35"/>
  <c r="CE8" i="35"/>
  <c r="BY32" i="33"/>
  <c r="BZ29" i="33"/>
  <c r="CE72" i="33"/>
  <c r="CE63" i="33"/>
  <c r="CE64" i="33" s="1"/>
  <c r="I72" i="33"/>
  <c r="F72" i="33"/>
  <c r="J41" i="33"/>
  <c r="J104" i="33" s="1"/>
  <c r="J105" i="33" s="1"/>
  <c r="J75" i="33" s="1"/>
  <c r="CE104" i="33"/>
  <c r="CE105" i="33" s="1"/>
  <c r="CE75" i="33" s="1"/>
  <c r="G72" i="33"/>
  <c r="G64" i="33"/>
  <c r="G22" i="32" s="1"/>
  <c r="H27" i="32" s="1"/>
  <c r="G23" i="32" l="1"/>
  <c r="J21" i="32"/>
  <c r="CG161" i="35"/>
  <c r="CF8" i="35"/>
  <c r="BZ32" i="33"/>
  <c r="CA29" i="33"/>
  <c r="F63" i="33"/>
  <c r="I63" i="33"/>
  <c r="I64" i="33" s="1"/>
  <c r="I22" i="32" s="1"/>
  <c r="J63" i="33"/>
  <c r="J64" i="33" s="1"/>
  <c r="J22" i="32" s="1"/>
  <c r="J23" i="32" s="1"/>
  <c r="J27" i="32" l="1"/>
  <c r="I27" i="32"/>
  <c r="I23" i="32"/>
  <c r="CH161" i="35"/>
  <c r="CG8" i="35"/>
  <c r="CA32" i="33"/>
  <c r="CB29" i="33"/>
  <c r="F102" i="33"/>
  <c r="F39" i="33" s="1"/>
  <c r="G73" i="33" s="1"/>
  <c r="F64" i="33"/>
  <c r="F22" i="32" s="1"/>
  <c r="AD73" i="33" l="1"/>
  <c r="G27" i="32"/>
  <c r="F27" i="32"/>
  <c r="F23" i="32"/>
  <c r="CI161" i="35"/>
  <c r="CH8" i="35"/>
  <c r="CB32" i="33"/>
  <c r="CC29" i="33"/>
  <c r="CI8" i="35" l="1"/>
  <c r="CJ161" i="35"/>
  <c r="CC32" i="33"/>
  <c r="CD29" i="33"/>
  <c r="CK161" i="35" l="1"/>
  <c r="CJ8" i="35"/>
  <c r="CE29" i="33"/>
  <c r="CD32" i="33"/>
  <c r="CK8" i="35" l="1"/>
  <c r="CL161" i="35"/>
  <c r="CE32" i="33"/>
  <c r="J29" i="33"/>
  <c r="J32" i="33" s="1"/>
  <c r="J11" i="32" s="1"/>
  <c r="J29" i="32" l="1"/>
  <c r="CL8" i="35"/>
  <c r="CM161" i="35"/>
  <c r="CM8" i="35" l="1"/>
  <c r="CN161" i="35"/>
  <c r="CN8" i="35" l="1"/>
  <c r="CO161" i="35"/>
  <c r="CO8" i="35" l="1"/>
  <c r="CP161" i="35"/>
  <c r="CQ161" i="35" l="1"/>
  <c r="CP8" i="35"/>
  <c r="CR161" i="35" l="1"/>
  <c r="CQ8" i="35"/>
  <c r="CS161" i="35" l="1"/>
  <c r="CR8" i="35"/>
  <c r="CT161" i="35" l="1"/>
  <c r="CS8" i="35"/>
  <c r="CT8" i="35" l="1"/>
  <c r="CU161" i="35"/>
  <c r="CU8" i="35" l="1"/>
  <c r="CV161" i="35"/>
  <c r="CW161" i="35" l="1"/>
  <c r="CV8" i="35"/>
  <c r="CX161" i="35" l="1"/>
  <c r="CW8" i="35"/>
  <c r="CY161" i="35" l="1"/>
  <c r="CX8" i="35"/>
  <c r="CZ161" i="35" l="1"/>
  <c r="CY8" i="35"/>
  <c r="CZ8" i="35" l="1"/>
  <c r="DA161" i="35"/>
  <c r="DB161" i="35" l="1"/>
  <c r="DA8" i="35"/>
  <c r="DC161" i="35" l="1"/>
  <c r="DB8" i="35"/>
  <c r="DC8" i="35" l="1"/>
  <c r="DD161" i="35"/>
  <c r="DE161" i="35" l="1"/>
  <c r="DD8" i="35"/>
  <c r="DF161" i="35" l="1"/>
  <c r="DE8" i="35"/>
  <c r="DF8" i="35" l="1"/>
  <c r="DG161" i="35"/>
  <c r="DG8" i="35" l="1"/>
  <c r="DH161" i="35"/>
  <c r="DH8" i="35" l="1"/>
  <c r="DI161" i="35"/>
  <c r="DI8" i="35" l="1"/>
  <c r="DJ161" i="35"/>
  <c r="DK161" i="35" l="1"/>
  <c r="DJ8" i="35"/>
  <c r="DK8" i="35" l="1"/>
  <c r="DL161" i="35"/>
  <c r="DM161" i="35" l="1"/>
  <c r="DL8" i="35"/>
  <c r="DN161" i="35" l="1"/>
  <c r="DM8" i="35"/>
  <c r="DN8" i="35" l="1"/>
  <c r="DO161" i="35"/>
  <c r="DP161" i="35" l="1"/>
  <c r="DO8" i="35"/>
  <c r="DQ161" i="35" l="1"/>
  <c r="DP8" i="35"/>
  <c r="DR161" i="35" l="1"/>
  <c r="DQ8" i="35"/>
  <c r="DS161" i="35" l="1"/>
  <c r="DR8" i="35"/>
  <c r="DT161" i="35" l="1"/>
  <c r="DS8" i="35"/>
  <c r="DT8" i="35" l="1"/>
  <c r="DU161" i="35"/>
  <c r="DU8" i="35" l="1"/>
  <c r="DV161" i="35"/>
  <c r="DV8" i="35" l="1"/>
  <c r="DW161" i="35"/>
  <c r="DW8" i="35" l="1"/>
  <c r="DX161" i="35"/>
  <c r="DX8" i="35" l="1"/>
  <c r="DY161" i="35"/>
  <c r="DZ161" i="35" l="1"/>
  <c r="EA161" i="35" s="1"/>
  <c r="EB161" i="35" s="1"/>
  <c r="EC161" i="35" s="1"/>
  <c r="ED161" i="35" s="1"/>
  <c r="EE161" i="35" s="1"/>
  <c r="EF161" i="35" s="1"/>
  <c r="EG161" i="35" s="1"/>
  <c r="EH161" i="35" s="1"/>
  <c r="EI161" i="35" s="1"/>
  <c r="EJ161" i="35" s="1"/>
  <c r="EK161" i="35" s="1"/>
  <c r="EL161" i="35" s="1"/>
  <c r="EM161" i="35" s="1"/>
  <c r="EN161" i="35" s="1"/>
  <c r="EO161" i="35" s="1"/>
  <c r="EP161" i="35" s="1"/>
  <c r="EQ161" i="35" s="1"/>
  <c r="ER161" i="35" s="1"/>
  <c r="ES161" i="35" s="1"/>
  <c r="ET161" i="35" s="1"/>
  <c r="EU161" i="35" s="1"/>
  <c r="EV161" i="35" s="1"/>
  <c r="EW161" i="35" s="1"/>
  <c r="EX161" i="35" s="1"/>
  <c r="EY161" i="35" s="1"/>
  <c r="EZ161" i="35" s="1"/>
  <c r="FA161" i="35" s="1"/>
  <c r="FB161" i="35" s="1"/>
  <c r="FC161" i="35" s="1"/>
  <c r="FD161" i="35" s="1"/>
  <c r="FE161" i="35" s="1"/>
  <c r="FF161" i="35" s="1"/>
  <c r="FG161" i="35" s="1"/>
  <c r="FH161" i="35" s="1"/>
  <c r="FI161" i="35" s="1"/>
  <c r="FJ161" i="35" s="1"/>
  <c r="FK161" i="35" s="1"/>
  <c r="FL161" i="35" s="1"/>
  <c r="FM161" i="35" s="1"/>
  <c r="FN161" i="35" s="1"/>
  <c r="FO161" i="35" s="1"/>
  <c r="FP161" i="35" s="1"/>
  <c r="FQ161" i="35" s="1"/>
  <c r="FR161" i="35" s="1"/>
  <c r="FS161" i="35" s="1"/>
  <c r="FT161" i="35" s="1"/>
  <c r="FU161" i="35" s="1"/>
  <c r="FV161" i="35" s="1"/>
  <c r="FW161" i="35" s="1"/>
  <c r="FX161" i="35" s="1"/>
  <c r="FY161" i="35" s="1"/>
  <c r="FZ161" i="35" s="1"/>
  <c r="GA161" i="35" s="1"/>
  <c r="GB161" i="35" s="1"/>
  <c r="GC161" i="35" s="1"/>
  <c r="GD161" i="35" s="1"/>
  <c r="GE161" i="35" s="1"/>
  <c r="GF161" i="35" s="1"/>
  <c r="GG161" i="35" s="1"/>
  <c r="GH161" i="35" s="1"/>
  <c r="GI161" i="35" s="1"/>
  <c r="GJ161" i="35" s="1"/>
  <c r="GK161" i="35" s="1"/>
  <c r="GL161" i="35" s="1"/>
  <c r="DZ8" i="35" s="1"/>
  <c r="DY8" i="35"/>
  <c r="F43" i="33"/>
  <c r="F44" i="33" l="1"/>
  <c r="F13" i="32"/>
  <c r="F15" i="32" s="1"/>
  <c r="G102" i="33"/>
  <c r="AA102" i="33"/>
  <c r="AA9" i="33" l="1"/>
  <c r="AA39" i="33"/>
  <c r="AA43" i="33" s="1"/>
  <c r="AA44" i="33" s="1"/>
  <c r="AB102" i="33"/>
  <c r="G39" i="33"/>
  <c r="H73" i="33" s="1"/>
  <c r="AP73" i="33" l="1"/>
  <c r="AB39" i="33"/>
  <c r="AB43" i="33" s="1"/>
  <c r="AB44" i="33" s="1"/>
  <c r="AB9" i="33"/>
  <c r="AC102" i="33"/>
  <c r="G43" i="33"/>
  <c r="G13" i="32" s="1"/>
  <c r="G15" i="32" s="1"/>
  <c r="G44" i="33" l="1"/>
  <c r="H102" i="33"/>
  <c r="AC9" i="33"/>
  <c r="AC39" i="33"/>
  <c r="AC43" i="33" s="1"/>
  <c r="AC44" i="33" s="1"/>
  <c r="AD102" i="33"/>
  <c r="AD9" i="33" l="1"/>
  <c r="AD39" i="33"/>
  <c r="AD43" i="33" s="1"/>
  <c r="AD44" i="33" s="1"/>
  <c r="AE102" i="33"/>
  <c r="H39" i="33"/>
  <c r="I73" i="33" s="1"/>
  <c r="BB73" i="33" l="1"/>
  <c r="H43" i="33"/>
  <c r="H13" i="32" s="1"/>
  <c r="H15" i="32" s="1"/>
  <c r="AE39" i="33"/>
  <c r="AE43" i="33" s="1"/>
  <c r="AE44" i="33" s="1"/>
  <c r="AE9" i="33"/>
  <c r="AF102" i="33"/>
  <c r="AF9" i="33" l="1"/>
  <c r="AF39" i="33"/>
  <c r="AF43" i="33" s="1"/>
  <c r="AF44" i="33" s="1"/>
  <c r="AG102" i="33"/>
  <c r="H44" i="33"/>
  <c r="I102" i="33"/>
  <c r="I39" i="33" l="1"/>
  <c r="J73" i="33" s="1"/>
  <c r="AG9" i="33"/>
  <c r="AG39" i="33"/>
  <c r="AG43" i="33" s="1"/>
  <c r="AG44" i="33" s="1"/>
  <c r="AH102" i="33"/>
  <c r="BZ73" i="33" l="1"/>
  <c r="BN73" i="33"/>
  <c r="AH39" i="33"/>
  <c r="AH43" i="33" s="1"/>
  <c r="AH44" i="33" s="1"/>
  <c r="AH9" i="33"/>
  <c r="AI102" i="33"/>
  <c r="I43" i="33"/>
  <c r="I44" i="33" l="1"/>
  <c r="I13" i="32"/>
  <c r="I15" i="32" s="1"/>
  <c r="J102" i="33"/>
  <c r="J39" i="33" s="1"/>
  <c r="J43" i="33" s="1"/>
  <c r="AI9" i="33"/>
  <c r="AI39" i="33"/>
  <c r="AI43" i="33" s="1"/>
  <c r="AI44" i="33" s="1"/>
  <c r="AJ102" i="33"/>
  <c r="J44" i="33" l="1"/>
  <c r="J13" i="32"/>
  <c r="J15" i="32" s="1"/>
  <c r="AJ39" i="33"/>
  <c r="AJ43" i="33" s="1"/>
  <c r="AJ44" i="33" s="1"/>
  <c r="AJ9" i="33"/>
  <c r="AK102" i="33"/>
  <c r="F9" i="33"/>
  <c r="AK39" i="33" l="1"/>
  <c r="AK43" i="33" s="1"/>
  <c r="AK44" i="33" s="1"/>
  <c r="AK9" i="33"/>
  <c r="AL102" i="33"/>
  <c r="AL39" i="33" l="1"/>
  <c r="AL43" i="33" s="1"/>
  <c r="AL44" i="33" s="1"/>
  <c r="AL9" i="33"/>
  <c r="AM102" i="33"/>
  <c r="AM39" i="33" l="1"/>
  <c r="AM43" i="33" s="1"/>
  <c r="AM44" i="33" s="1"/>
  <c r="AM9" i="33"/>
  <c r="AN102" i="33"/>
  <c r="AN39" i="33" l="1"/>
  <c r="AN43" i="33" s="1"/>
  <c r="AN44" i="33" s="1"/>
  <c r="AN9" i="33"/>
  <c r="AO102" i="33"/>
  <c r="AO9" i="33" l="1"/>
  <c r="AO39" i="33"/>
  <c r="AO43" i="33" s="1"/>
  <c r="AO44" i="33" s="1"/>
  <c r="AP102" i="33"/>
  <c r="AP39" i="33" l="1"/>
  <c r="AP43" i="33" s="1"/>
  <c r="AP44" i="33" s="1"/>
  <c r="AP9" i="33"/>
  <c r="AQ102" i="33"/>
  <c r="AQ39" i="33" l="1"/>
  <c r="AQ43" i="33" s="1"/>
  <c r="AQ44" i="33" s="1"/>
  <c r="AQ9" i="33"/>
  <c r="AR102" i="33"/>
  <c r="AR39" i="33" l="1"/>
  <c r="AR43" i="33" s="1"/>
  <c r="AR44" i="33" s="1"/>
  <c r="AR9" i="33"/>
  <c r="AS102" i="33"/>
  <c r="AS39" i="33" l="1"/>
  <c r="AS43" i="33" s="1"/>
  <c r="AS44" i="33" s="1"/>
  <c r="AS9" i="33"/>
  <c r="AT102" i="33"/>
  <c r="AT9" i="33" l="1"/>
  <c r="AT39" i="33"/>
  <c r="AT43" i="33" s="1"/>
  <c r="AT44" i="33" s="1"/>
  <c r="AU102" i="33"/>
  <c r="AU9" i="33" l="1"/>
  <c r="AV102" i="33"/>
  <c r="AV39" i="33" s="1"/>
  <c r="AU39" i="33"/>
  <c r="AU43" i="33" s="1"/>
  <c r="AU44" i="33" s="1"/>
  <c r="AV43" i="33" l="1"/>
  <c r="AV44" i="33" s="1"/>
  <c r="AV9" i="33"/>
  <c r="AW102" i="33"/>
  <c r="G9" i="33"/>
  <c r="AW39" i="33" l="1"/>
  <c r="AW43" i="33" s="1"/>
  <c r="AW44" i="33" s="1"/>
  <c r="AW9" i="33"/>
  <c r="AX102" i="33"/>
  <c r="AX9" i="33" l="1"/>
  <c r="AX39" i="33"/>
  <c r="AX43" i="33" s="1"/>
  <c r="AX44" i="33" s="1"/>
  <c r="AY102" i="33"/>
  <c r="AY9" i="33" l="1"/>
  <c r="AY39" i="33"/>
  <c r="AY43" i="33" s="1"/>
  <c r="AY44" i="33" s="1"/>
  <c r="AZ102" i="33"/>
  <c r="AZ9" i="33" l="1"/>
  <c r="AZ39" i="33"/>
  <c r="AZ43" i="33" s="1"/>
  <c r="AZ44" i="33" s="1"/>
  <c r="BA102" i="33"/>
  <c r="BA39" i="33" l="1"/>
  <c r="BA43" i="33" s="1"/>
  <c r="BA44" i="33" s="1"/>
  <c r="BA9" i="33"/>
  <c r="BB102" i="33"/>
  <c r="BB9" i="33" l="1"/>
  <c r="BB39" i="33"/>
  <c r="BB43" i="33" s="1"/>
  <c r="BB44" i="33" s="1"/>
  <c r="BC102" i="33"/>
  <c r="BC39" i="33" l="1"/>
  <c r="BC43" i="33" s="1"/>
  <c r="BC44" i="33" s="1"/>
  <c r="BC9" i="33"/>
  <c r="BD102" i="33"/>
  <c r="BD39" i="33" l="1"/>
  <c r="BD43" i="33" s="1"/>
  <c r="BD44" i="33" s="1"/>
  <c r="BD9" i="33"/>
  <c r="BE102" i="33"/>
  <c r="BE39" i="33" l="1"/>
  <c r="BE43" i="33" s="1"/>
  <c r="BE44" i="33" s="1"/>
  <c r="BE9" i="33"/>
  <c r="BF102" i="33"/>
  <c r="BF9" i="33" l="1"/>
  <c r="BF39" i="33"/>
  <c r="BF43" i="33" s="1"/>
  <c r="BF44" i="33" s="1"/>
  <c r="BG102" i="33"/>
  <c r="BG9" i="33" l="1"/>
  <c r="BG39" i="33"/>
  <c r="BG43" i="33" s="1"/>
  <c r="BG44" i="33" s="1"/>
  <c r="BH102" i="33"/>
  <c r="BH9" i="33" l="1"/>
  <c r="BH39" i="33"/>
  <c r="BH43" i="33" s="1"/>
  <c r="BH44" i="33" s="1"/>
  <c r="BI102" i="33"/>
  <c r="H9" i="33"/>
  <c r="BI39" i="33" l="1"/>
  <c r="BI43" i="33" s="1"/>
  <c r="BI44" i="33" s="1"/>
  <c r="BI9" i="33"/>
  <c r="BJ102" i="33"/>
  <c r="BJ39" i="33" l="1"/>
  <c r="BJ43" i="33" s="1"/>
  <c r="BJ44" i="33" s="1"/>
  <c r="BJ9" i="33"/>
  <c r="BK102" i="33"/>
  <c r="BK9" i="33" l="1"/>
  <c r="BL102" i="33"/>
  <c r="BK39" i="33"/>
  <c r="BK43" i="33" s="1"/>
  <c r="BK44" i="33" s="1"/>
  <c r="BL39" i="33" l="1"/>
  <c r="BL43" i="33" s="1"/>
  <c r="BL44" i="33" s="1"/>
  <c r="BL9" i="33"/>
  <c r="BM102" i="33"/>
  <c r="BM39" i="33" l="1"/>
  <c r="BM43" i="33" s="1"/>
  <c r="BM44" i="33" s="1"/>
  <c r="BM9" i="33"/>
  <c r="BN102" i="33"/>
  <c r="BN39" i="33" l="1"/>
  <c r="BN43" i="33" s="1"/>
  <c r="BN44" i="33" s="1"/>
  <c r="BN9" i="33"/>
  <c r="BO102" i="33"/>
  <c r="BO9" i="33" l="1"/>
  <c r="BP102" i="33"/>
  <c r="BO39" i="33"/>
  <c r="BO43" i="33" s="1"/>
  <c r="BO44" i="33" s="1"/>
  <c r="BP9" i="33" l="1"/>
  <c r="BP39" i="33"/>
  <c r="BP43" i="33" s="1"/>
  <c r="BP44" i="33" s="1"/>
  <c r="BQ102" i="33"/>
  <c r="BQ39" i="33" l="1"/>
  <c r="BQ43" i="33" s="1"/>
  <c r="BQ44" i="33" s="1"/>
  <c r="BQ9" i="33"/>
  <c r="BR102" i="33"/>
  <c r="BR39" i="33" l="1"/>
  <c r="BR43" i="33" s="1"/>
  <c r="BR44" i="33" s="1"/>
  <c r="BR9" i="33"/>
  <c r="BS102" i="33"/>
  <c r="BS9" i="33" l="1"/>
  <c r="BT102" i="33"/>
  <c r="BS39" i="33"/>
  <c r="BS43" i="33" s="1"/>
  <c r="BS44" i="33" s="1"/>
  <c r="BT39" i="33" l="1"/>
  <c r="BT43" i="33" s="1"/>
  <c r="BT44" i="33" s="1"/>
  <c r="BT9" i="33"/>
  <c r="BU102" i="33"/>
  <c r="I9" i="33"/>
  <c r="BU9" i="33" l="1"/>
  <c r="BU39" i="33"/>
  <c r="BU43" i="33" s="1"/>
  <c r="BU44" i="33" s="1"/>
  <c r="BV102" i="33"/>
  <c r="BV39" i="33" l="1"/>
  <c r="BV43" i="33" s="1"/>
  <c r="BV44" i="33" s="1"/>
  <c r="BV9" i="33"/>
  <c r="BW102" i="33"/>
  <c r="BW9" i="33" l="1"/>
  <c r="BW39" i="33"/>
  <c r="BW43" i="33" s="1"/>
  <c r="BW44" i="33" s="1"/>
  <c r="BX102" i="33"/>
  <c r="BX9" i="33" l="1"/>
  <c r="BX39" i="33"/>
  <c r="BX43" i="33" s="1"/>
  <c r="BX44" i="33" s="1"/>
  <c r="BY102" i="33"/>
  <c r="BY9" i="33" l="1"/>
  <c r="BZ102" i="33"/>
  <c r="BY39" i="33"/>
  <c r="BY43" i="33" s="1"/>
  <c r="BY44" i="33" s="1"/>
  <c r="BZ9" i="33" l="1"/>
  <c r="BZ39" i="33"/>
  <c r="BZ43" i="33" s="1"/>
  <c r="BZ44" i="33" s="1"/>
  <c r="CA102" i="33"/>
  <c r="CA9" i="33" l="1"/>
  <c r="CB102" i="33"/>
  <c r="CA39" i="33"/>
  <c r="CA43" i="33" s="1"/>
  <c r="CA44" i="33" s="1"/>
  <c r="CB9" i="33" l="1"/>
  <c r="CB39" i="33"/>
  <c r="CB43" i="33" s="1"/>
  <c r="CB44" i="33" s="1"/>
  <c r="CC102" i="33"/>
  <c r="CD102" i="33" l="1"/>
  <c r="CC9" i="33"/>
  <c r="CC39" i="33"/>
  <c r="CC43" i="33" s="1"/>
  <c r="CC44" i="33" s="1"/>
  <c r="CD9" i="33" l="1"/>
  <c r="CD39" i="33"/>
  <c r="CD43" i="33" s="1"/>
  <c r="CD44" i="33" s="1"/>
  <c r="CE102" i="33"/>
  <c r="CE9" i="33" l="1"/>
  <c r="CE39" i="33"/>
  <c r="CE43" i="33" s="1"/>
  <c r="CE44" i="33" s="1"/>
  <c r="J9" i="33" l="1"/>
  <c r="M12" i="33"/>
  <c r="M74" i="33"/>
  <c r="M76" i="33" s="1"/>
  <c r="M83" i="33" s="1"/>
  <c r="N12" i="33"/>
  <c r="O12" i="33"/>
  <c r="M87" i="33" l="1"/>
  <c r="M88" i="33" s="1"/>
  <c r="M18" i="33" s="1"/>
  <c r="M19" i="33" s="1"/>
  <c r="M20" i="33" s="1"/>
  <c r="M84" i="33"/>
  <c r="N74" i="33"/>
  <c r="N76" i="33" s="1"/>
  <c r="O74" i="33"/>
  <c r="O76" i="33" s="1"/>
  <c r="M77" i="33"/>
  <c r="O83" i="33" l="1"/>
  <c r="N77" i="33"/>
  <c r="O77" i="33" s="1"/>
  <c r="N83" i="33"/>
  <c r="P12" i="33"/>
  <c r="Q74" i="33"/>
  <c r="Q76" i="33" s="1"/>
  <c r="P74" i="33"/>
  <c r="P76" i="33" s="1"/>
  <c r="Q83" i="33" l="1"/>
  <c r="N84" i="33"/>
  <c r="N87" i="33"/>
  <c r="N88" i="33" s="1"/>
  <c r="P77" i="33"/>
  <c r="P83" i="33"/>
  <c r="Q12" i="33"/>
  <c r="R74" i="33"/>
  <c r="R76" i="33" s="1"/>
  <c r="O87" i="33"/>
  <c r="O88" i="33" l="1"/>
  <c r="R83" i="33"/>
  <c r="R12" i="33"/>
  <c r="S74" i="33"/>
  <c r="S76" i="33" s="1"/>
  <c r="P87" i="33"/>
  <c r="N18" i="33"/>
  <c r="N19" i="33" s="1"/>
  <c r="N20" i="33" s="1"/>
  <c r="Q87" i="33"/>
  <c r="Q77" i="33"/>
  <c r="R77" i="33" s="1"/>
  <c r="O84" i="33"/>
  <c r="P84" i="33" s="1"/>
  <c r="Q84" i="33" s="1"/>
  <c r="O18" i="33" l="1"/>
  <c r="O19" i="33" s="1"/>
  <c r="O20" i="33" s="1"/>
  <c r="P88" i="33"/>
  <c r="P18" i="33" s="1"/>
  <c r="P19" i="33" s="1"/>
  <c r="P20" i="33" s="1"/>
  <c r="S77" i="33"/>
  <c r="S83" i="33"/>
  <c r="R84" i="33"/>
  <c r="R87" i="33"/>
  <c r="S12" i="33"/>
  <c r="Q88" i="33" l="1"/>
  <c r="Q18" i="33" s="1"/>
  <c r="Q19" i="33" s="1"/>
  <c r="Q20" i="33" s="1"/>
  <c r="T12" i="33"/>
  <c r="U74" i="33"/>
  <c r="U76" i="33" s="1"/>
  <c r="S84" i="33"/>
  <c r="S87" i="33"/>
  <c r="T74" i="33"/>
  <c r="T76" i="33" s="1"/>
  <c r="R88" i="33" l="1"/>
  <c r="R18" i="33" s="1"/>
  <c r="R19" i="33" s="1"/>
  <c r="R20" i="33" s="1"/>
  <c r="S88" i="33"/>
  <c r="S18" i="33" s="1"/>
  <c r="S19" i="33" s="1"/>
  <c r="S20" i="33" s="1"/>
  <c r="T77" i="33"/>
  <c r="U77" i="33" s="1"/>
  <c r="T83" i="33"/>
  <c r="U12" i="33"/>
  <c r="U83" i="33"/>
  <c r="V12" i="33" l="1"/>
  <c r="T84" i="33"/>
  <c r="U84" i="33" s="1"/>
  <c r="T87" i="33"/>
  <c r="T88" i="33" s="1"/>
  <c r="U87" i="33"/>
  <c r="V74" i="33"/>
  <c r="V76" i="33" s="1"/>
  <c r="U88" i="33" l="1"/>
  <c r="U18" i="33" s="1"/>
  <c r="U19" i="33" s="1"/>
  <c r="U20" i="33" s="1"/>
  <c r="V77" i="33"/>
  <c r="V83" i="33"/>
  <c r="W12" i="33"/>
  <c r="X74" i="33"/>
  <c r="X76" i="33" s="1"/>
  <c r="E7" i="33"/>
  <c r="E40" i="32" s="1"/>
  <c r="T18" i="33"/>
  <c r="T19" i="33" s="1"/>
  <c r="T20" i="33" s="1"/>
  <c r="W74" i="33"/>
  <c r="W76" i="33" s="1"/>
  <c r="E41" i="32" l="1"/>
  <c r="E12" i="33"/>
  <c r="E6" i="32" s="1"/>
  <c r="E74" i="33"/>
  <c r="X83" i="33"/>
  <c r="V84" i="33"/>
  <c r="V87" i="33"/>
  <c r="V88" i="33" s="1"/>
  <c r="V18" i="33" s="1"/>
  <c r="V19" i="33" s="1"/>
  <c r="V20" i="33" s="1"/>
  <c r="X12" i="33"/>
  <c r="Y74" i="33"/>
  <c r="Y76" i="33" s="1"/>
  <c r="W77" i="33"/>
  <c r="X77" i="33" s="1"/>
  <c r="W83" i="33"/>
  <c r="X87" i="33" l="1"/>
  <c r="E76" i="33"/>
  <c r="E31" i="32" s="1"/>
  <c r="W84" i="33"/>
  <c r="X84" i="33" s="1"/>
  <c r="W87" i="33"/>
  <c r="W88" i="33" s="1"/>
  <c r="W18" i="33" s="1"/>
  <c r="Y12" i="33"/>
  <c r="Y77" i="33"/>
  <c r="Y83" i="33"/>
  <c r="X88" i="33" l="1"/>
  <c r="X18" i="33" s="1"/>
  <c r="X19" i="33" s="1"/>
  <c r="X20" i="33" s="1"/>
  <c r="Z12" i="33"/>
  <c r="AA74" i="33"/>
  <c r="AA76" i="33" s="1"/>
  <c r="W19" i="33"/>
  <c r="W20" i="33" s="1"/>
  <c r="E18" i="33"/>
  <c r="E19" i="33" s="1"/>
  <c r="E7" i="32" s="1"/>
  <c r="E9" i="32" s="1"/>
  <c r="E77" i="33"/>
  <c r="E83" i="33"/>
  <c r="E33" i="32" s="1"/>
  <c r="Z74" i="33"/>
  <c r="Z76" i="33" s="1"/>
  <c r="Y84" i="33"/>
  <c r="Y87" i="33"/>
  <c r="Y88" i="33" l="1"/>
  <c r="Y18" i="33" s="1"/>
  <c r="Y19" i="33" s="1"/>
  <c r="Y20" i="33" s="1"/>
  <c r="Z77" i="33"/>
  <c r="AA77" i="33" s="1"/>
  <c r="Z83" i="33"/>
  <c r="AA83" i="33"/>
  <c r="E84" i="33"/>
  <c r="E87" i="33"/>
  <c r="E88" i="33" s="1"/>
  <c r="E20" i="33"/>
  <c r="AA12" i="33"/>
  <c r="AB74" i="33"/>
  <c r="AB76" i="33" s="1"/>
  <c r="AB83" i="33" l="1"/>
  <c r="AB77" i="33"/>
  <c r="AA87" i="33"/>
  <c r="AB12" i="33"/>
  <c r="AC74" i="33"/>
  <c r="AC76" i="33" s="1"/>
  <c r="Z84" i="33"/>
  <c r="AA84" i="33" s="1"/>
  <c r="Z87" i="33"/>
  <c r="Z88" i="33" s="1"/>
  <c r="Z18" i="33" s="1"/>
  <c r="Z19" i="33" s="1"/>
  <c r="Z20" i="33" s="1"/>
  <c r="AC77" i="33" l="1"/>
  <c r="AC83" i="33"/>
  <c r="AC12" i="33"/>
  <c r="AD74" i="33"/>
  <c r="AD76" i="33" s="1"/>
  <c r="AB84" i="33"/>
  <c r="AB87" i="33"/>
  <c r="AA88" i="33"/>
  <c r="AA18" i="33" s="1"/>
  <c r="AA19" i="33" s="1"/>
  <c r="AA20" i="33" s="1"/>
  <c r="AD77" i="33" l="1"/>
  <c r="AD83" i="33"/>
  <c r="AB88" i="33"/>
  <c r="AB18" i="33" s="1"/>
  <c r="AB19" i="33" s="1"/>
  <c r="AB20" i="33" s="1"/>
  <c r="AD12" i="33"/>
  <c r="AC84" i="33"/>
  <c r="AC87" i="33"/>
  <c r="AC88" i="33" l="1"/>
  <c r="AC18" i="33" s="1"/>
  <c r="AC19" i="33" s="1"/>
  <c r="AC20" i="33" s="1"/>
  <c r="AE12" i="33"/>
  <c r="AD87" i="33"/>
  <c r="AD84" i="33"/>
  <c r="AE74" i="33"/>
  <c r="AE76" i="33" s="1"/>
  <c r="AD88" i="33" l="1"/>
  <c r="AD18" i="33" s="1"/>
  <c r="AD19" i="33" s="1"/>
  <c r="AD20" i="33" s="1"/>
  <c r="AE77" i="33"/>
  <c r="AE83" i="33"/>
  <c r="AF12" i="33"/>
  <c r="AF74" i="33"/>
  <c r="AF76" i="33" s="1"/>
  <c r="AF77" i="33" l="1"/>
  <c r="B90" i="33" s="1"/>
  <c r="AF83" i="33"/>
  <c r="AG12" i="33"/>
  <c r="AE84" i="33"/>
  <c r="AE87" i="33"/>
  <c r="AE88" i="33" s="1"/>
  <c r="AE18" i="33" s="1"/>
  <c r="AE19" i="33" s="1"/>
  <c r="AE20" i="33" s="1"/>
  <c r="AG74" i="33"/>
  <c r="AG76" i="33" s="1"/>
  <c r="AG77" i="33" l="1"/>
  <c r="AG83" i="33"/>
  <c r="AH12" i="33"/>
  <c r="AI74" i="33"/>
  <c r="AI76" i="33" s="1"/>
  <c r="AF87" i="33"/>
  <c r="AF88" i="33" s="1"/>
  <c r="AF84" i="33"/>
  <c r="B91" i="33" s="1"/>
  <c r="AH74" i="33"/>
  <c r="AH76" i="33" s="1"/>
  <c r="AH77" i="33" l="1"/>
  <c r="AI77" i="33" s="1"/>
  <c r="AH83" i="33"/>
  <c r="AF18" i="33"/>
  <c r="AF19" i="33" s="1"/>
  <c r="AF20" i="33" s="1"/>
  <c r="AI83" i="33"/>
  <c r="AG87" i="33"/>
  <c r="AG88" i="33" s="1"/>
  <c r="AG18" i="33" s="1"/>
  <c r="AG19" i="33" s="1"/>
  <c r="AG20" i="33" s="1"/>
  <c r="AG84" i="33"/>
  <c r="AI12" i="33"/>
  <c r="F7" i="33"/>
  <c r="F40" i="32" s="1"/>
  <c r="F41" i="32" l="1"/>
  <c r="AJ12" i="33"/>
  <c r="AK74" i="33"/>
  <c r="AK76" i="33" s="1"/>
  <c r="F12" i="33"/>
  <c r="F6" i="32" s="1"/>
  <c r="F74" i="33"/>
  <c r="AH84" i="33"/>
  <c r="AI84" i="33" s="1"/>
  <c r="AH87" i="33"/>
  <c r="AH88" i="33" s="1"/>
  <c r="AH18" i="33" s="1"/>
  <c r="AH19" i="33" s="1"/>
  <c r="AH20" i="33" s="1"/>
  <c r="AJ74" i="33"/>
  <c r="AJ76" i="33" s="1"/>
  <c r="AI87" i="33"/>
  <c r="AI88" i="33" l="1"/>
  <c r="AI18" i="33" s="1"/>
  <c r="AI19" i="33" s="1"/>
  <c r="AI20" i="33" s="1"/>
  <c r="AJ83" i="33"/>
  <c r="AJ77" i="33"/>
  <c r="AK77" i="33" s="1"/>
  <c r="F76" i="33"/>
  <c r="F31" i="32" s="1"/>
  <c r="F18" i="33"/>
  <c r="F19" i="33" s="1"/>
  <c r="F7" i="32" s="1"/>
  <c r="F9" i="32" s="1"/>
  <c r="AK12" i="33"/>
  <c r="AK83" i="33"/>
  <c r="F28" i="32" l="1"/>
  <c r="AL12" i="33"/>
  <c r="AM74" i="33"/>
  <c r="AM76" i="33" s="1"/>
  <c r="F20" i="33"/>
  <c r="AK87" i="33"/>
  <c r="F83" i="33"/>
  <c r="F33" i="32" s="1"/>
  <c r="F77" i="33"/>
  <c r="AJ84" i="33"/>
  <c r="AK84" i="33" s="1"/>
  <c r="AJ87" i="33"/>
  <c r="AJ88" i="33" s="1"/>
  <c r="AJ18" i="33" s="1"/>
  <c r="AJ19" i="33" s="1"/>
  <c r="AJ20" i="33" s="1"/>
  <c r="AL74" i="33"/>
  <c r="AL76" i="33" s="1"/>
  <c r="F87" i="33" l="1"/>
  <c r="F88" i="33" s="1"/>
  <c r="F84" i="33"/>
  <c r="AL77" i="33"/>
  <c r="AM77" i="33" s="1"/>
  <c r="AL83" i="33"/>
  <c r="AM12" i="33"/>
  <c r="AN74" i="33"/>
  <c r="AN76" i="33" s="1"/>
  <c r="AK88" i="33"/>
  <c r="AK18" i="33" s="1"/>
  <c r="AK19" i="33" s="1"/>
  <c r="AK20" i="33" s="1"/>
  <c r="AM83" i="33"/>
  <c r="AM87" i="33" l="1"/>
  <c r="AN83" i="33"/>
  <c r="AN77" i="33"/>
  <c r="AL84" i="33"/>
  <c r="AM84" i="33" s="1"/>
  <c r="AL87" i="33"/>
  <c r="AL88" i="33" s="1"/>
  <c r="AL18" i="33" s="1"/>
  <c r="AL19" i="33" s="1"/>
  <c r="AL20" i="33" s="1"/>
  <c r="AN12" i="33"/>
  <c r="AO74" i="33"/>
  <c r="AO76" i="33" s="1"/>
  <c r="AO83" i="33" l="1"/>
  <c r="AO77" i="33"/>
  <c r="AO12" i="33"/>
  <c r="AP74" i="33"/>
  <c r="AP76" i="33" s="1"/>
  <c r="AN84" i="33"/>
  <c r="AN87" i="33"/>
  <c r="AM88" i="33"/>
  <c r="AM18" i="33" s="1"/>
  <c r="AM19" i="33" s="1"/>
  <c r="AM20" i="33" s="1"/>
  <c r="AP77" i="33" l="1"/>
  <c r="AP83" i="33"/>
  <c r="AP12" i="33"/>
  <c r="AQ74" i="33"/>
  <c r="AQ76" i="33" s="1"/>
  <c r="AO84" i="33"/>
  <c r="AO87" i="33"/>
  <c r="AN88" i="33"/>
  <c r="AN18" i="33" s="1"/>
  <c r="AN19" i="33" s="1"/>
  <c r="AN20" i="33" s="1"/>
  <c r="AQ77" i="33" l="1"/>
  <c r="AQ83" i="33"/>
  <c r="AP84" i="33"/>
  <c r="AP87" i="33"/>
  <c r="AQ12" i="33"/>
  <c r="AR74" i="33"/>
  <c r="AR76" i="33" s="1"/>
  <c r="AO88" i="33"/>
  <c r="AO18" i="33" s="1"/>
  <c r="AO19" i="33" s="1"/>
  <c r="AO20" i="33" s="1"/>
  <c r="AR83" i="33" l="1"/>
  <c r="AR77" i="33"/>
  <c r="AQ84" i="33"/>
  <c r="AQ87" i="33"/>
  <c r="AR12" i="33"/>
  <c r="AS74" i="33"/>
  <c r="AS76" i="33" s="1"/>
  <c r="AP88" i="33"/>
  <c r="AP18" i="33" s="1"/>
  <c r="AP19" i="33" s="1"/>
  <c r="AP20" i="33" s="1"/>
  <c r="AS83" i="33" l="1"/>
  <c r="AS77" i="33"/>
  <c r="AS12" i="33"/>
  <c r="AR84" i="33"/>
  <c r="AR87" i="33"/>
  <c r="AQ88" i="33"/>
  <c r="AQ18" i="33" s="1"/>
  <c r="AQ19" i="33" s="1"/>
  <c r="AQ20" i="33" s="1"/>
  <c r="AT12" i="33" l="1"/>
  <c r="AU74" i="33"/>
  <c r="AU76" i="33" s="1"/>
  <c r="AS87" i="33"/>
  <c r="AS84" i="33"/>
  <c r="AR88" i="33"/>
  <c r="AR18" i="33" s="1"/>
  <c r="AR19" i="33" s="1"/>
  <c r="AR20" i="33" s="1"/>
  <c r="AT74" i="33"/>
  <c r="AT76" i="33" s="1"/>
  <c r="AT77" i="33" l="1"/>
  <c r="AU77" i="33" s="1"/>
  <c r="AT83" i="33"/>
  <c r="AU12" i="33"/>
  <c r="G7" i="33"/>
  <c r="G40" i="32" s="1"/>
  <c r="AV74" i="33"/>
  <c r="AV76" i="33" s="1"/>
  <c r="AS88" i="33"/>
  <c r="AS18" i="33" s="1"/>
  <c r="AS19" i="33" s="1"/>
  <c r="AS20" i="33" s="1"/>
  <c r="AU83" i="33"/>
  <c r="G41" i="32" l="1"/>
  <c r="AV83" i="33"/>
  <c r="AV77" i="33"/>
  <c r="G12" i="33"/>
  <c r="G6" i="32" s="1"/>
  <c r="G74" i="33"/>
  <c r="AT84" i="33"/>
  <c r="AU84" i="33" s="1"/>
  <c r="AT87" i="33"/>
  <c r="AT88" i="33" s="1"/>
  <c r="AT18" i="33" s="1"/>
  <c r="AT19" i="33" s="1"/>
  <c r="AT20" i="33" s="1"/>
  <c r="AU87" i="33"/>
  <c r="AV12" i="33"/>
  <c r="AW74" i="33"/>
  <c r="AW76" i="33" s="1"/>
  <c r="AU88" i="33" l="1"/>
  <c r="AU18" i="33" s="1"/>
  <c r="G18" i="33" s="1"/>
  <c r="G19" i="33" s="1"/>
  <c r="G7" i="32" s="1"/>
  <c r="G9" i="32" s="1"/>
  <c r="AW77" i="33"/>
  <c r="AW83" i="33"/>
  <c r="G76" i="33"/>
  <c r="G31" i="32" s="1"/>
  <c r="AV87" i="33"/>
  <c r="AV84" i="33"/>
  <c r="AW12" i="33"/>
  <c r="AV88" i="33" l="1"/>
  <c r="AV18" i="33" s="1"/>
  <c r="AV19" i="33" s="1"/>
  <c r="AV20" i="33" s="1"/>
  <c r="AU19" i="33"/>
  <c r="AU20" i="33" s="1"/>
  <c r="G28" i="32"/>
  <c r="AX12" i="33"/>
  <c r="AY74" i="33"/>
  <c r="AY76" i="33" s="1"/>
  <c r="AW87" i="33"/>
  <c r="AW88" i="33" s="1"/>
  <c r="AW18" i="33" s="1"/>
  <c r="AW19" i="33" s="1"/>
  <c r="AW20" i="33" s="1"/>
  <c r="AW84" i="33"/>
  <c r="G83" i="33"/>
  <c r="G33" i="32" s="1"/>
  <c r="G77" i="33"/>
  <c r="AX74" i="33"/>
  <c r="AX76" i="33" s="1"/>
  <c r="G20" i="33"/>
  <c r="AY83" i="33" l="1"/>
  <c r="AX77" i="33"/>
  <c r="AY77" i="33" s="1"/>
  <c r="AX83" i="33"/>
  <c r="G87" i="33"/>
  <c r="G88" i="33" s="1"/>
  <c r="G84" i="33"/>
  <c r="AY12" i="33"/>
  <c r="AZ12" i="33" l="1"/>
  <c r="BA74" i="33"/>
  <c r="BA76" i="33" s="1"/>
  <c r="AY87" i="33"/>
  <c r="AZ74" i="33"/>
  <c r="AZ76" i="33" s="1"/>
  <c r="AX84" i="33"/>
  <c r="AY84" i="33" s="1"/>
  <c r="AX87" i="33"/>
  <c r="AX88" i="33" s="1"/>
  <c r="AX18" i="33" s="1"/>
  <c r="AX19" i="33" s="1"/>
  <c r="AX20" i="33" s="1"/>
  <c r="AZ77" i="33" l="1"/>
  <c r="BA77" i="33" s="1"/>
  <c r="AZ83" i="33"/>
  <c r="BA12" i="33"/>
  <c r="BB74" i="33"/>
  <c r="BB76" i="33" s="1"/>
  <c r="AY88" i="33"/>
  <c r="AY18" i="33" s="1"/>
  <c r="AY19" i="33" s="1"/>
  <c r="AY20" i="33" s="1"/>
  <c r="BA83" i="33"/>
  <c r="BB77" i="33" l="1"/>
  <c r="BB83" i="33"/>
  <c r="AZ87" i="33"/>
  <c r="AZ88" i="33" s="1"/>
  <c r="AZ18" i="33" s="1"/>
  <c r="AZ19" i="33" s="1"/>
  <c r="AZ20" i="33" s="1"/>
  <c r="AZ84" i="33"/>
  <c r="BA84" i="33" s="1"/>
  <c r="BA87" i="33"/>
  <c r="BB12" i="33"/>
  <c r="BC74" i="33"/>
  <c r="BC76" i="33" s="1"/>
  <c r="BA88" i="33" l="1"/>
  <c r="BA18" i="33" s="1"/>
  <c r="BA19" i="33" s="1"/>
  <c r="BA20" i="33" s="1"/>
  <c r="BC77" i="33"/>
  <c r="BC83" i="33"/>
  <c r="BB84" i="33"/>
  <c r="BB87" i="33"/>
  <c r="BB88" i="33" s="1"/>
  <c r="BB18" i="33" s="1"/>
  <c r="BB19" i="33" s="1"/>
  <c r="BB20" i="33" s="1"/>
  <c r="BC12" i="33"/>
  <c r="BD12" i="33" l="1"/>
  <c r="BE74" i="33"/>
  <c r="BE76" i="33" s="1"/>
  <c r="BC84" i="33"/>
  <c r="BC87" i="33"/>
  <c r="BC88" i="33" s="1"/>
  <c r="BC18" i="33" s="1"/>
  <c r="BC19" i="33" s="1"/>
  <c r="BC20" i="33" s="1"/>
  <c r="BD74" i="33"/>
  <c r="BD76" i="33" s="1"/>
  <c r="BD77" i="33" l="1"/>
  <c r="BE77" i="33" s="1"/>
  <c r="BD83" i="33"/>
  <c r="BE83" i="33"/>
  <c r="BE12" i="33"/>
  <c r="BF74" i="33"/>
  <c r="BF76" i="33" s="1"/>
  <c r="BF77" i="33" l="1"/>
  <c r="BF83" i="33"/>
  <c r="BE87" i="33"/>
  <c r="BD87" i="33"/>
  <c r="BD88" i="33" s="1"/>
  <c r="BD18" i="33" s="1"/>
  <c r="BD19" i="33" s="1"/>
  <c r="BD20" i="33" s="1"/>
  <c r="BD84" i="33"/>
  <c r="BE84" i="33" s="1"/>
  <c r="BF12" i="33"/>
  <c r="BG74" i="33"/>
  <c r="BG76" i="33" s="1"/>
  <c r="BG77" i="33" l="1"/>
  <c r="BG83" i="33"/>
  <c r="BF84" i="33"/>
  <c r="BF87" i="33"/>
  <c r="BG12" i="33"/>
  <c r="H7" i="33"/>
  <c r="H40" i="32" s="1"/>
  <c r="BH74" i="33"/>
  <c r="BH76" i="33" s="1"/>
  <c r="BE88" i="33"/>
  <c r="BE18" i="33" s="1"/>
  <c r="BE19" i="33" s="1"/>
  <c r="BE20" i="33" s="1"/>
  <c r="H41" i="32" l="1"/>
  <c r="BF88" i="33"/>
  <c r="BF18" i="33" s="1"/>
  <c r="BF19" i="33" s="1"/>
  <c r="BF20" i="33" s="1"/>
  <c r="BH77" i="33"/>
  <c r="BH83" i="33"/>
  <c r="H12" i="33"/>
  <c r="H6" i="32" s="1"/>
  <c r="H74" i="33"/>
  <c r="BG84" i="33"/>
  <c r="BG87" i="33"/>
  <c r="BH12" i="33"/>
  <c r="BI74" i="33"/>
  <c r="BI76" i="33" s="1"/>
  <c r="BG88" i="33" l="1"/>
  <c r="BG18" i="33" s="1"/>
  <c r="BG19" i="33" s="1"/>
  <c r="BG20" i="33" s="1"/>
  <c r="BI83" i="33"/>
  <c r="BI77" i="33"/>
  <c r="BH84" i="33"/>
  <c r="BH87" i="33"/>
  <c r="BI12" i="33"/>
  <c r="H76" i="33"/>
  <c r="H31" i="32" s="1"/>
  <c r="BH88" i="33" l="1"/>
  <c r="BH18" i="33" s="1"/>
  <c r="BH19" i="33" s="1"/>
  <c r="BH20" i="33" s="1"/>
  <c r="H18" i="33"/>
  <c r="H19" i="33" s="1"/>
  <c r="H7" i="32" s="1"/>
  <c r="H9" i="32" s="1"/>
  <c r="BJ12" i="33"/>
  <c r="H83" i="33"/>
  <c r="H33" i="32" s="1"/>
  <c r="H77" i="33"/>
  <c r="BJ74" i="33"/>
  <c r="BJ76" i="33" s="1"/>
  <c r="BI84" i="33"/>
  <c r="BI87" i="33"/>
  <c r="BI88" i="33" l="1"/>
  <c r="BI18" i="33" s="1"/>
  <c r="BI19" i="33" s="1"/>
  <c r="BI20" i="33" s="1"/>
  <c r="H28" i="32"/>
  <c r="H20" i="33"/>
  <c r="BJ77" i="33"/>
  <c r="BJ83" i="33"/>
  <c r="H87" i="33"/>
  <c r="H88" i="33" s="1"/>
  <c r="H84" i="33"/>
  <c r="BL74" i="33"/>
  <c r="BL76" i="33" s="1"/>
  <c r="BK12" i="33"/>
  <c r="BK74" i="33"/>
  <c r="BK76" i="33" s="1"/>
  <c r="BJ84" i="33" l="1"/>
  <c r="BJ87" i="33"/>
  <c r="BJ88" i="33" s="1"/>
  <c r="BJ18" i="33" s="1"/>
  <c r="BJ19" i="33" s="1"/>
  <c r="BJ20" i="33" s="1"/>
  <c r="BK77" i="33"/>
  <c r="BL77" i="33" s="1"/>
  <c r="BK83" i="33"/>
  <c r="BL12" i="33"/>
  <c r="BM74" i="33"/>
  <c r="BM76" i="33" s="1"/>
  <c r="BL83" i="33"/>
  <c r="BM77" i="33" l="1"/>
  <c r="BM83" i="33"/>
  <c r="BK84" i="33"/>
  <c r="BL84" i="33" s="1"/>
  <c r="BK87" i="33"/>
  <c r="BK88" i="33" s="1"/>
  <c r="BK18" i="33" s="1"/>
  <c r="BK19" i="33" s="1"/>
  <c r="BK20" i="33" s="1"/>
  <c r="BL87" i="33"/>
  <c r="BM12" i="33"/>
  <c r="BN74" i="33"/>
  <c r="BN76" i="33" s="1"/>
  <c r="BN77" i="33" l="1"/>
  <c r="BN83" i="33"/>
  <c r="BM87" i="33"/>
  <c r="BM84" i="33"/>
  <c r="BN12" i="33"/>
  <c r="BO74" i="33"/>
  <c r="BO76" i="33" s="1"/>
  <c r="BL88" i="33"/>
  <c r="BL18" i="33" s="1"/>
  <c r="BL19" i="33" s="1"/>
  <c r="BL20" i="33" s="1"/>
  <c r="BO77" i="33" l="1"/>
  <c r="BO83" i="33"/>
  <c r="BN84" i="33"/>
  <c r="BN87" i="33"/>
  <c r="BO12" i="33"/>
  <c r="BM88" i="33"/>
  <c r="BM18" i="33" s="1"/>
  <c r="BM19" i="33" s="1"/>
  <c r="BM20" i="33" s="1"/>
  <c r="BP12" i="33" l="1"/>
  <c r="BQ74" i="33"/>
  <c r="BQ76" i="33" s="1"/>
  <c r="BO87" i="33"/>
  <c r="BO84" i="33"/>
  <c r="BN88" i="33"/>
  <c r="BN18" i="33" s="1"/>
  <c r="BN19" i="33" s="1"/>
  <c r="BN20" i="33" s="1"/>
  <c r="BP74" i="33"/>
  <c r="BP76" i="33" s="1"/>
  <c r="BP77" i="33" l="1"/>
  <c r="BQ77" i="33" s="1"/>
  <c r="BP83" i="33"/>
  <c r="BQ83" i="33"/>
  <c r="BQ12" i="33"/>
  <c r="BR74" i="33"/>
  <c r="BR76" i="33" s="1"/>
  <c r="BO88" i="33"/>
  <c r="BO18" i="33" s="1"/>
  <c r="BO19" i="33" s="1"/>
  <c r="BO20" i="33" s="1"/>
  <c r="BR83" i="33" l="1"/>
  <c r="BR77" i="33"/>
  <c r="BQ87" i="33"/>
  <c r="BP84" i="33"/>
  <c r="BQ84" i="33" s="1"/>
  <c r="BP87" i="33"/>
  <c r="BP88" i="33" s="1"/>
  <c r="BP18" i="33" s="1"/>
  <c r="BP19" i="33" s="1"/>
  <c r="BP20" i="33" s="1"/>
  <c r="BR12" i="33"/>
  <c r="BS74" i="33"/>
  <c r="BS76" i="33" s="1"/>
  <c r="BS77" i="33" l="1"/>
  <c r="BS83" i="33"/>
  <c r="I7" i="33"/>
  <c r="I40" i="32" s="1"/>
  <c r="BS12" i="33"/>
  <c r="BT74" i="33"/>
  <c r="BT76" i="33" s="1"/>
  <c r="BR84" i="33"/>
  <c r="BR87" i="33"/>
  <c r="BQ88" i="33"/>
  <c r="BQ18" i="33" s="1"/>
  <c r="BQ19" i="33" s="1"/>
  <c r="BQ20" i="33" s="1"/>
  <c r="I41" i="32" l="1"/>
  <c r="BR88" i="33"/>
  <c r="BR18" i="33" s="1"/>
  <c r="BR19" i="33" s="1"/>
  <c r="BR20" i="33" s="1"/>
  <c r="BT77" i="33"/>
  <c r="BT83" i="33"/>
  <c r="BT12" i="33"/>
  <c r="BU74" i="33"/>
  <c r="BU76" i="33" s="1"/>
  <c r="BS84" i="33"/>
  <c r="BS87" i="33"/>
  <c r="I12" i="33"/>
  <c r="I6" i="32" s="1"/>
  <c r="I74" i="33"/>
  <c r="I76" i="33" s="1"/>
  <c r="I31" i="32" s="1"/>
  <c r="BS88" i="33" l="1"/>
  <c r="BS18" i="33" s="1"/>
  <c r="BS19" i="33" s="1"/>
  <c r="BS20" i="33" s="1"/>
  <c r="I83" i="33"/>
  <c r="I33" i="32" s="1"/>
  <c r="I77" i="33"/>
  <c r="BU83" i="33"/>
  <c r="BU77" i="33"/>
  <c r="BT84" i="33"/>
  <c r="BT87" i="33"/>
  <c r="BU12" i="33"/>
  <c r="BV74" i="33"/>
  <c r="BV76" i="33" s="1"/>
  <c r="BT88" i="33" l="1"/>
  <c r="BT18" i="33" s="1"/>
  <c r="BT19" i="33" s="1"/>
  <c r="BT20" i="33" s="1"/>
  <c r="I18" i="33"/>
  <c r="I19" i="33" s="1"/>
  <c r="BV77" i="33"/>
  <c r="BV83" i="33"/>
  <c r="BV12" i="33"/>
  <c r="BW74" i="33"/>
  <c r="BW76" i="33" s="1"/>
  <c r="BU84" i="33"/>
  <c r="BU87" i="33"/>
  <c r="I87" i="33"/>
  <c r="I88" i="33" s="1"/>
  <c r="I84" i="33"/>
  <c r="BU88" i="33" l="1"/>
  <c r="BU18" i="33" s="1"/>
  <c r="BU19" i="33" s="1"/>
  <c r="BU20" i="33" s="1"/>
  <c r="I20" i="33"/>
  <c r="I7" i="32"/>
  <c r="I9" i="32" s="1"/>
  <c r="BW77" i="33"/>
  <c r="BW83" i="33"/>
  <c r="BW12" i="33"/>
  <c r="BV87" i="33"/>
  <c r="BV84" i="33"/>
  <c r="BV88" i="33" l="1"/>
  <c r="BV18" i="33" s="1"/>
  <c r="BV19" i="33" s="1"/>
  <c r="BV20" i="33" s="1"/>
  <c r="I28" i="32"/>
  <c r="BX12" i="33"/>
  <c r="BY74" i="33"/>
  <c r="BY76" i="33" s="1"/>
  <c r="BW87" i="33"/>
  <c r="BW84" i="33"/>
  <c r="BX74" i="33"/>
  <c r="BX76" i="33" s="1"/>
  <c r="BW88" i="33" l="1"/>
  <c r="BW18" i="33" s="1"/>
  <c r="BW19" i="33" s="1"/>
  <c r="BW20" i="33" s="1"/>
  <c r="BX77" i="33"/>
  <c r="BY77" i="33" s="1"/>
  <c r="BX83" i="33"/>
  <c r="BY83" i="33"/>
  <c r="BY12" i="33"/>
  <c r="BZ74" i="33"/>
  <c r="BZ76" i="33" s="1"/>
  <c r="BZ83" i="33" l="1"/>
  <c r="BZ77" i="33"/>
  <c r="BY87" i="33"/>
  <c r="BX84" i="33"/>
  <c r="BY84" i="33" s="1"/>
  <c r="BX87" i="33"/>
  <c r="BX88" i="33" s="1"/>
  <c r="BX18" i="33" s="1"/>
  <c r="BX19" i="33" s="1"/>
  <c r="BX20" i="33" s="1"/>
  <c r="BZ12" i="33"/>
  <c r="CA74" i="33"/>
  <c r="CA76" i="33" s="1"/>
  <c r="CA77" i="33" l="1"/>
  <c r="CA83" i="33"/>
  <c r="CA12" i="33"/>
  <c r="CB74" i="33"/>
  <c r="CB76" i="33" s="1"/>
  <c r="BZ84" i="33"/>
  <c r="BZ87" i="33"/>
  <c r="BY88" i="33"/>
  <c r="BY18" i="33" s="1"/>
  <c r="BY19" i="33" s="1"/>
  <c r="BY20" i="33" s="1"/>
  <c r="CA84" i="33" l="1"/>
  <c r="CA87" i="33"/>
  <c r="CB77" i="33"/>
  <c r="CB83" i="33"/>
  <c r="CB12" i="33"/>
  <c r="CC74" i="33"/>
  <c r="CC76" i="33" s="1"/>
  <c r="BZ88" i="33"/>
  <c r="BZ18" i="33" s="1"/>
  <c r="BZ19" i="33" s="1"/>
  <c r="BZ20" i="33" s="1"/>
  <c r="CC83" i="33" l="1"/>
  <c r="CC77" i="33"/>
  <c r="CB87" i="33"/>
  <c r="CB84" i="33"/>
  <c r="CC12" i="33"/>
  <c r="CD74" i="33"/>
  <c r="CD76" i="33" s="1"/>
  <c r="CA88" i="33"/>
  <c r="CA18" i="33" s="1"/>
  <c r="CA19" i="33" s="1"/>
  <c r="CA20" i="33" s="1"/>
  <c r="CD77" i="33" l="1"/>
  <c r="CD83" i="33"/>
  <c r="CE74" i="33"/>
  <c r="CE76" i="33" s="1"/>
  <c r="CD12" i="33"/>
  <c r="CC84" i="33"/>
  <c r="CC87" i="33"/>
  <c r="CB88" i="33"/>
  <c r="CB18" i="33" s="1"/>
  <c r="CB19" i="33" s="1"/>
  <c r="CB20" i="33" s="1"/>
  <c r="CE77" i="33" l="1"/>
  <c r="CE83" i="33"/>
  <c r="CD84" i="33"/>
  <c r="CD87" i="33"/>
  <c r="CE12" i="33"/>
  <c r="J7" i="33"/>
  <c r="J40" i="32" s="1"/>
  <c r="J41" i="32" s="1"/>
  <c r="CC88" i="33"/>
  <c r="CC18" i="33" s="1"/>
  <c r="CC19" i="33" s="1"/>
  <c r="CC20" i="33" s="1"/>
  <c r="CD88" i="33" l="1"/>
  <c r="CD18" i="33" s="1"/>
  <c r="CD19" i="33" s="1"/>
  <c r="CD20" i="33" s="1"/>
  <c r="J12" i="33"/>
  <c r="J6" i="32" s="1"/>
  <c r="J74" i="33"/>
  <c r="J76" i="33" s="1"/>
  <c r="J31" i="32" s="1"/>
  <c r="CE84" i="33"/>
  <c r="CE87" i="33"/>
  <c r="CE88" i="33" l="1"/>
  <c r="J83" i="33"/>
  <c r="J33" i="32" s="1"/>
  <c r="J77" i="33"/>
  <c r="CE18" i="33" l="1"/>
  <c r="J18" i="33" s="1"/>
  <c r="J19" i="33" s="1"/>
  <c r="B92" i="33"/>
  <c r="CE19" i="33"/>
  <c r="CE20" i="33" s="1"/>
  <c r="J20" i="33"/>
  <c r="J7" i="32"/>
  <c r="J9" i="32" s="1"/>
  <c r="J28" i="32" s="1"/>
  <c r="J87" i="33"/>
  <c r="J88" i="33" s="1"/>
  <c r="J84" i="33"/>
</calcChain>
</file>

<file path=xl/comments1.xml><?xml version="1.0" encoding="utf-8"?>
<comments xmlns="http://schemas.openxmlformats.org/spreadsheetml/2006/main">
  <authors>
    <author>eiv</author>
  </authors>
  <commentList>
    <comment ref="B21"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1"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2"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2"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3"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3"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4"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4"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5"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5"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6"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6"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27"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27"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71"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71"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72"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72"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73"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73"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07"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07"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08"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08"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09"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09"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10"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10"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 ref="B111" authorId="0">
      <text>
        <r>
          <rPr>
            <sz val="10"/>
            <color indexed="18"/>
            <rFont val="Arial"/>
            <family val="2"/>
          </rPr>
          <t>Tipo de interés aplicable en el período.
Si no varía respecto del período anterior,ha de tener el mismo valor de la casilla inmediata superior.</t>
        </r>
        <r>
          <rPr>
            <sz val="10"/>
            <color indexed="8"/>
            <rFont val="Tahoma"/>
            <family val="2"/>
          </rPr>
          <t xml:space="preserve">
</t>
        </r>
      </text>
    </comment>
    <comment ref="D111" authorId="0">
      <text>
        <r>
          <rPr>
            <sz val="10"/>
            <color indexed="18"/>
            <rFont val="Arial"/>
            <family val="2"/>
          </rPr>
          <t>Ponga cero si con su amortización anticipada desea reducir la cuota a pagar. Ponga un 1 si desea que se reduzca la vida del préstamo.
Si no desea hacer amortización anticipada en este período la casilla ha de tener el mismo valor que la casilla del período anterior.</t>
        </r>
        <r>
          <rPr>
            <sz val="10"/>
            <color indexed="8"/>
            <rFont val="Tahoma"/>
            <family val="2"/>
          </rPr>
          <t xml:space="preserve">
</t>
        </r>
      </text>
    </comment>
  </commentList>
</comments>
</file>

<file path=xl/sharedStrings.xml><?xml version="1.0" encoding="utf-8"?>
<sst xmlns="http://schemas.openxmlformats.org/spreadsheetml/2006/main" count="647" uniqueCount="267">
  <si>
    <t>Concepto</t>
  </si>
  <si>
    <t>Intereses</t>
  </si>
  <si>
    <t>Impuestos</t>
  </si>
  <si>
    <t>ACTIVOS FIJOS</t>
  </si>
  <si>
    <t>Inmovilizado Intangible</t>
  </si>
  <si>
    <t>ACTIVO CIRCULANTE</t>
  </si>
  <si>
    <t>Inmovilizado Material</t>
  </si>
  <si>
    <t>ACTIVO</t>
  </si>
  <si>
    <t>PASIVO</t>
  </si>
  <si>
    <t>VENTAS</t>
  </si>
  <si>
    <t>EBITDA</t>
  </si>
  <si>
    <t>%EBITDA</t>
  </si>
  <si>
    <t>RESULTADO</t>
  </si>
  <si>
    <t>%EBT</t>
  </si>
  <si>
    <t>CRECIMIENTO INGRESOS</t>
  </si>
  <si>
    <t>CRECIMIENTO ACTIVO</t>
  </si>
  <si>
    <t>CRECIMIENTO FONDOS PROPIOS</t>
  </si>
  <si>
    <t>EMPLEADOS</t>
  </si>
  <si>
    <t>INVERSIÓN ACTIVO FIJO</t>
  </si>
  <si>
    <t>CAJA</t>
  </si>
  <si>
    <t>Amortización Acumulada</t>
  </si>
  <si>
    <t>ACTIVO FIJO NETO</t>
  </si>
  <si>
    <t>TOTAL ACTIVO</t>
  </si>
  <si>
    <t>Capital Social y Prima Emisión</t>
  </si>
  <si>
    <t>Impuesto Sociedades</t>
  </si>
  <si>
    <t>TOTAL PASIVO</t>
  </si>
  <si>
    <t>TOTAL GASTOS EXPLOTACIÓN</t>
  </si>
  <si>
    <t>Inversiones Activo Fijo</t>
  </si>
  <si>
    <t>Inversión Fondo Maniobra</t>
  </si>
  <si>
    <t>CASH FLOW OPERATIVO</t>
  </si>
  <si>
    <t xml:space="preserve">Intereses </t>
  </si>
  <si>
    <t>CASH FLOW ACCIONISTA</t>
  </si>
  <si>
    <t>NECESIDADES FINANCIACIÓN ACCIONISTA</t>
  </si>
  <si>
    <t>CAJA GENERADA DEL PERIODO</t>
  </si>
  <si>
    <t>Fondo Maniobra</t>
  </si>
  <si>
    <t>Inversión F/M</t>
  </si>
  <si>
    <t>NÚMERO EMPLEADOS</t>
  </si>
  <si>
    <t>PUESTO</t>
  </si>
  <si>
    <t>ÁREA</t>
  </si>
  <si>
    <t>BRUTO</t>
  </si>
  <si>
    <t>COSTE EMP</t>
  </si>
  <si>
    <t>SUBIDA</t>
  </si>
  <si>
    <t>TOTAL</t>
  </si>
  <si>
    <t>Incorporaciones</t>
  </si>
  <si>
    <t>Inmovilizado Inmaterial</t>
  </si>
  <si>
    <t>TOTAL AMORTIZACIÓN</t>
  </si>
  <si>
    <t>TOTAL AMORTIZACIÓN ACUM</t>
  </si>
  <si>
    <t>Grupo</t>
  </si>
  <si>
    <t>Fecha Adq</t>
  </si>
  <si>
    <t>Valor de Compra</t>
  </si>
  <si>
    <t>Año</t>
  </si>
  <si>
    <t>Amtz Meses</t>
  </si>
  <si>
    <t>Cuota Periodo</t>
  </si>
  <si>
    <t>Fecha Final</t>
  </si>
  <si>
    <t>Inversión Mobiliario y otros por empleado</t>
  </si>
  <si>
    <t>Método de cuotas constantes, también llamado Sistema Francés</t>
  </si>
  <si>
    <t xml:space="preserve">Cuadro de amortización de un préstamo por el sistema francés. Calcula teniendo en cuenta las variaciones </t>
  </si>
  <si>
    <t>del tipo de interés y las amortizaciones anticipadas de capital (pudiendo elegir tiempo o cuota).</t>
  </si>
  <si>
    <t>Las celdas sombreadas contienen fórmulas, no cumplimentar.</t>
  </si>
  <si>
    <t>importe inicial del préstamo</t>
  </si>
  <si>
    <t>tipo de interés nominal anual inicial en tanto por ciento</t>
  </si>
  <si>
    <t>años de vida del préstamo</t>
  </si>
  <si>
    <t>meses de carencia</t>
  </si>
  <si>
    <t>número de pagos periódicos al año</t>
  </si>
  <si>
    <t>tipo de</t>
  </si>
  <si>
    <t xml:space="preserve">importe a </t>
  </si>
  <si>
    <t>opcion</t>
  </si>
  <si>
    <t>período</t>
  </si>
  <si>
    <t>períodos</t>
  </si>
  <si>
    <t>préstamo</t>
  </si>
  <si>
    <t>mensualidad o</t>
  </si>
  <si>
    <t>intereses del</t>
  </si>
  <si>
    <t>cuota</t>
  </si>
  <si>
    <t>interés</t>
  </si>
  <si>
    <t>anticipar</t>
  </si>
  <si>
    <t>reducir</t>
  </si>
  <si>
    <t>actual</t>
  </si>
  <si>
    <t>pendientes</t>
  </si>
  <si>
    <t>vivo</t>
  </si>
  <si>
    <t>pago periódico</t>
  </si>
  <si>
    <t>amortización</t>
  </si>
  <si>
    <t>Carencia</t>
  </si>
  <si>
    <t>Amortización K</t>
  </si>
  <si>
    <t>INVERSIÓN</t>
  </si>
  <si>
    <t>NECESIDADES FINANCIACIÓN OPERATIVAS</t>
  </si>
  <si>
    <t>Necesidades Financiación Operativas</t>
  </si>
  <si>
    <t>Necesidades Financiación Accionista</t>
  </si>
  <si>
    <t>Comisión</t>
  </si>
  <si>
    <t>Intereses + Comisión</t>
  </si>
  <si>
    <t>TOTAL VENTAS</t>
  </si>
  <si>
    <t>Inversiones Financieras</t>
  </si>
  <si>
    <t>Proveedores</t>
  </si>
  <si>
    <t>Clientes</t>
  </si>
  <si>
    <t>Marketing</t>
  </si>
  <si>
    <t>+Proveedores Marketing</t>
  </si>
  <si>
    <t>Desarrollo</t>
  </si>
  <si>
    <t>K pendiente</t>
  </si>
  <si>
    <t>comisión apertura</t>
  </si>
  <si>
    <t>Caja Mínima</t>
  </si>
  <si>
    <t>Ampliación de Capital</t>
  </si>
  <si>
    <t>Mobiliario y otros</t>
  </si>
  <si>
    <t>Hosting</t>
  </si>
  <si>
    <t>Prestamos Avanza</t>
  </si>
  <si>
    <t>Subcontratación de I+D</t>
  </si>
  <si>
    <t>Marketing Online</t>
  </si>
  <si>
    <t>Otras acciones de marketing</t>
  </si>
  <si>
    <t>Gastos de Personal</t>
  </si>
  <si>
    <t>GASTOS DE PERSONAL</t>
  </si>
  <si>
    <t>TOTAL GASTOS DE EXPLOTACIÓN</t>
  </si>
  <si>
    <t>OTROS GASTOS DE EXPLOTACIÓN</t>
  </si>
  <si>
    <t>MARKETING</t>
  </si>
  <si>
    <t>SUBCONTRATACIÓN DE I+D</t>
  </si>
  <si>
    <t>COSTE DIRECTO</t>
  </si>
  <si>
    <t>Amortización Inmovilizado Inmaterial</t>
  </si>
  <si>
    <t>Amortización Inmovilizado Material</t>
  </si>
  <si>
    <t>GASTOS AMORTIZACIÓN</t>
  </si>
  <si>
    <t>RESULTADOS FINANCIEROS</t>
  </si>
  <si>
    <t>Responsable Administración</t>
  </si>
  <si>
    <t>Alquileres</t>
  </si>
  <si>
    <t>Comunicaciones</t>
  </si>
  <si>
    <t>Otros Gastos Generales</t>
  </si>
  <si>
    <t>Desplazamientos</t>
  </si>
  <si>
    <t>CEO</t>
  </si>
  <si>
    <t>Estructura</t>
  </si>
  <si>
    <t>Seguridad Social</t>
  </si>
  <si>
    <t>CA</t>
  </si>
  <si>
    <t>*</t>
  </si>
  <si>
    <t>Inmovilizado intangible</t>
  </si>
  <si>
    <t>Inmovilizado material</t>
  </si>
  <si>
    <t>Inversiones Inmobiliarias</t>
  </si>
  <si>
    <t>Inversiones en empresas degrupo y asociadas a largo plazo</t>
  </si>
  <si>
    <t>Inversiones financieras a largo plazo</t>
  </si>
  <si>
    <t>Activos por impuesto diferido</t>
  </si>
  <si>
    <t>Deudores comerciales no corrientes</t>
  </si>
  <si>
    <t>ACTIVO NO CORRIENTE</t>
  </si>
  <si>
    <t>Activos no corrientes mantenidos por la venta</t>
  </si>
  <si>
    <t>Existencias</t>
  </si>
  <si>
    <t>Deudores comerciales y cuentas a cobrar</t>
  </si>
  <si>
    <t>Inversiones en empresas del grupo y asociados a corto plazo</t>
  </si>
  <si>
    <t>Inversiones financieras a corto plazo</t>
  </si>
  <si>
    <t>Periodificaciones a corto plazo</t>
  </si>
  <si>
    <t>Efectivo y otros activos líquidos equivalentes</t>
  </si>
  <si>
    <t>ACTIVO CORRIENTE</t>
  </si>
  <si>
    <t>Capital</t>
  </si>
  <si>
    <t>Prima de Emisión</t>
  </si>
  <si>
    <t>Reservas</t>
  </si>
  <si>
    <t>(Acciones y participaciones en patrimonio propias)</t>
  </si>
  <si>
    <t>Resultados de ejercicios anteriores</t>
  </si>
  <si>
    <t>Otras aportaciones de socios</t>
  </si>
  <si>
    <t>Resultado del ejercicio</t>
  </si>
  <si>
    <t>(Dividendo a cuenta)</t>
  </si>
  <si>
    <t>Otros instrumentos de patrimonio neto</t>
  </si>
  <si>
    <t>Ajustes por cambio de valor</t>
  </si>
  <si>
    <t>Ajustes en patrimonio neto</t>
  </si>
  <si>
    <t>Subvenciones, donaciones y legados recibidos</t>
  </si>
  <si>
    <t>PATRIMONIO NETO</t>
  </si>
  <si>
    <t>Provisiones a largo plazo</t>
  </si>
  <si>
    <t>Deudas a largo plazo</t>
  </si>
  <si>
    <t>Deudas con empresas del grupo y asociados a largo plazo</t>
  </si>
  <si>
    <t>Pasivo por impuesto diferido</t>
  </si>
  <si>
    <t>Periodificaciones a largo plazo</t>
  </si>
  <si>
    <t>Acreedores comerciales no corrientes</t>
  </si>
  <si>
    <t>Deuda con características especiales a largo plazo</t>
  </si>
  <si>
    <t>PASIVO NO CORRIENTE</t>
  </si>
  <si>
    <t>Pasivos vinculados con activos no corrientes mantendos para la venta</t>
  </si>
  <si>
    <t>Provisiones a corto plazo</t>
  </si>
  <si>
    <t>Deudas a corto plazo</t>
  </si>
  <si>
    <t>Deudas con empresas del grupo y asociados a corto plazo</t>
  </si>
  <si>
    <t>Acreedores comerciales y otras cuentas a pagar</t>
  </si>
  <si>
    <t>Deuda con características especiales a corto plazo</t>
  </si>
  <si>
    <t>PASIVO CORRIENTE</t>
  </si>
  <si>
    <t>TOTAL PATRIMONIO NETO Y PASIVO</t>
  </si>
  <si>
    <t>Amortización Acumulada Inmovilizado Inmaterial</t>
  </si>
  <si>
    <t>Amortización Acumulada Inmovilizado material</t>
  </si>
  <si>
    <t>Importe neto de la cifra de negocios</t>
  </si>
  <si>
    <t>Variación de existencias</t>
  </si>
  <si>
    <t>Trabajos realizados por la empresa para su activo</t>
  </si>
  <si>
    <t>Aprovisionamientos</t>
  </si>
  <si>
    <t>Otros ingresos de explotación</t>
  </si>
  <si>
    <t>Gastos de personal</t>
  </si>
  <si>
    <t>Otros gastos de explotación</t>
  </si>
  <si>
    <t>Amortización del inmovilizado</t>
  </si>
  <si>
    <t>Imputación de subvenciones de inmovilizado no financiero y otras</t>
  </si>
  <si>
    <t>Exceso de proviciones</t>
  </si>
  <si>
    <t>Deterioro y resultado por enajenaciones del inmovilizado</t>
  </si>
  <si>
    <t>Diferencia negativa de combinaciones de negocio</t>
  </si>
  <si>
    <t>Otros resultados</t>
  </si>
  <si>
    <t>RESULTADO DE EXPLOTACIÓN</t>
  </si>
  <si>
    <t>Ingresos financieros</t>
  </si>
  <si>
    <t>Gastos financieros</t>
  </si>
  <si>
    <t>Variación de valor razonable en instrumentos financieros</t>
  </si>
  <si>
    <t>Diferencias de cambio</t>
  </si>
  <si>
    <t>Deterioro y resultado por enajenaciones del instrumentos financieros</t>
  </si>
  <si>
    <t>RESULTADO FINANCIERO</t>
  </si>
  <si>
    <t>RESULTADO ANTES DE IMPUESTOS</t>
  </si>
  <si>
    <t>Impuestos sobre beneficio</t>
  </si>
  <si>
    <t>RESULTADOS DEL EJERCICIO</t>
  </si>
  <si>
    <t>Check resultado</t>
  </si>
  <si>
    <t>Check balance</t>
  </si>
  <si>
    <t>EJERCICIOS ANTERIORES</t>
  </si>
  <si>
    <t>AÑO EN CURSO</t>
  </si>
  <si>
    <t>Otos Activos Fijos</t>
  </si>
  <si>
    <t>Otros Activos Circulante</t>
  </si>
  <si>
    <t>Otras Aportciones Socios</t>
  </si>
  <si>
    <t>Otros Fondos Propios</t>
  </si>
  <si>
    <t>Resultados y Reservas</t>
  </si>
  <si>
    <t>Deuda a Largo Plazo</t>
  </si>
  <si>
    <t>Otros Pasivos No Corrientes</t>
  </si>
  <si>
    <t>Otros Pasivos Corrientes</t>
  </si>
  <si>
    <t>Otros gastos, difrenecias y resultados de explotación</t>
  </si>
  <si>
    <t>Resultado Financiero</t>
  </si>
  <si>
    <t>RESULTADO DEL EJERCICIO</t>
  </si>
  <si>
    <t>IMPORTE NETO DE LA CIFRA DE NEGOCIO</t>
  </si>
  <si>
    <t>BALANCE DE SITUACIÓN</t>
  </si>
  <si>
    <t>VISUAL APPS</t>
  </si>
  <si>
    <t>CUENTA DE RESULTADOS</t>
  </si>
  <si>
    <t>CASH FLOW</t>
  </si>
  <si>
    <t>Otras Acciones de Mkg - % sobre ventas</t>
  </si>
  <si>
    <t>2012</t>
  </si>
  <si>
    <t>2013</t>
  </si>
  <si>
    <t>2014</t>
  </si>
  <si>
    <t>2015</t>
  </si>
  <si>
    <t>Impuestos de sociedades</t>
  </si>
  <si>
    <t>Deuda Largo Plazo</t>
  </si>
  <si>
    <t>Otros Pasivos No corrientes</t>
  </si>
  <si>
    <t>Usuarios Registrados</t>
  </si>
  <si>
    <t>Usuarios Registrados Nuevos</t>
  </si>
  <si>
    <t>Compradores Recurrentes</t>
  </si>
  <si>
    <t>Pedidos Usuarios Recurrentes</t>
  </si>
  <si>
    <t>Pedidos Usuarios Nuevos</t>
  </si>
  <si>
    <t>Total Pedidos</t>
  </si>
  <si>
    <t>Ratio Pedidos Páginas Vistas</t>
  </si>
  <si>
    <t>Páginas vistas</t>
  </si>
  <si>
    <t>Ventas por Compras</t>
  </si>
  <si>
    <t>Ventas por Publicidad</t>
  </si>
  <si>
    <t>Publicidad CPM</t>
  </si>
  <si>
    <t>Pedido medio</t>
  </si>
  <si>
    <t>CPA Usuario Registrado</t>
  </si>
  <si>
    <t>Coste Hosting por mil páginas vistas</t>
  </si>
  <si>
    <t>Responsable Desarrollo</t>
  </si>
  <si>
    <t>Técnico Marketing</t>
  </si>
  <si>
    <t>Técnico Desarrollo</t>
  </si>
  <si>
    <t>Responsable Marketing</t>
  </si>
  <si>
    <t>Atención al cliente</t>
  </si>
  <si>
    <t>Prestamos ENISA</t>
  </si>
  <si>
    <t>atención cliente x pedidos</t>
  </si>
  <si>
    <t>Margen en productos</t>
  </si>
  <si>
    <t>Coste de la mercancía</t>
  </si>
  <si>
    <t>PROYECCIONES FINANCIERAS</t>
  </si>
  <si>
    <t>GASTOS</t>
  </si>
  <si>
    <t>RECURSOS HUMANOS</t>
  </si>
  <si>
    <t>PRÉSTAMO</t>
  </si>
  <si>
    <t>DATOS BÁSICOS DE INVERSIÓN Y AMORTIZACIÓN</t>
  </si>
  <si>
    <t>RESUMEN</t>
  </si>
  <si>
    <t>CRECIMIENTO EBITDA</t>
  </si>
  <si>
    <t>CRECIMIENTO RESULTADO</t>
  </si>
  <si>
    <t>EQUITY CASH FLOW</t>
  </si>
  <si>
    <t>TOTAL INVERSIÓN</t>
  </si>
  <si>
    <t>AÑO 1</t>
  </si>
  <si>
    <t>AÑO 2</t>
  </si>
  <si>
    <t>AÑO 3</t>
  </si>
  <si>
    <t>AÑO 4</t>
  </si>
  <si>
    <t>AÑO 5</t>
  </si>
  <si>
    <t>AÑO 6</t>
  </si>
  <si>
    <t>e-MODACOMMERCE</t>
  </si>
  <si>
    <t>AU</t>
  </si>
  <si>
    <t>LINK A CASO PRÁCTICO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</si>
</sst>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 _€_-;\-* #,##0\ _€_-;_-* &quot;-&quot;\ _€_-;_-@_-"/>
    <numFmt numFmtId="44" formatCode="_-* #,##0.00\ &quot;€&quot;_-;\-* #,##0.00\ &quot;€&quot;_-;_-* &quot;-&quot;??\ &quot;€&quot;_-;_-@_-"/>
    <numFmt numFmtId="43" formatCode="_-* #,##0.00\ _€_-;\-* #,##0.00\ _€_-;_-* &quot;-&quot;??\ _€_-;_-@_-"/>
    <numFmt numFmtId="164" formatCode="0.0%"/>
    <numFmt numFmtId="165" formatCode="#,##0\ &quot;€&quot;"/>
    <numFmt numFmtId="166" formatCode="#,##0.00000"/>
    <numFmt numFmtId="167" formatCode="mm\-yy"/>
    <numFmt numFmtId="168" formatCode="#,##0.00\ &quot;€&quot;"/>
    <numFmt numFmtId="169" formatCode="#,##0.000_);\(#,##0.000\)"/>
    <numFmt numFmtId="170" formatCode="#,##0.00000_);\(#,##0.00000\)"/>
    <numFmt numFmtId="171" formatCode="mm/yyyy"/>
    <numFmt numFmtId="172" formatCode="[&gt;999999]0.0,,&quot; Mbps&quot;;0.0,&quot; Kbps&quot;"/>
    <numFmt numFmtId="173" formatCode="#,##0;\(#,##0\)"/>
    <numFmt numFmtId="174" formatCode="_-* #,##0.00\ _P_t_s_-;\-* #,##0.00\ _P_t_s_-;_-* &quot;-&quot;??\ _P_t_s_-;_-@_-"/>
    <numFmt numFmtId="175" formatCode="[$-C0A]mmm\-yy;@"/>
    <numFmt numFmtId="176" formatCode="#,##0.000"/>
    <numFmt numFmtId="177" formatCode="#,##0.0"/>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color rgb="FFFF0000"/>
      <name val="Calibri"/>
      <family val="2"/>
      <scheme val="minor"/>
    </font>
    <font>
      <b/>
      <sz val="9"/>
      <color theme="0"/>
      <name val="Gill Sans MT"/>
      <family val="2"/>
    </font>
    <font>
      <sz val="9"/>
      <color theme="1" tint="0.14999847407452621"/>
      <name val="Gill Sans MT"/>
      <family val="2"/>
    </font>
    <font>
      <sz val="9"/>
      <color theme="1"/>
      <name val="Gill Sans MT"/>
      <family val="2"/>
    </font>
    <font>
      <b/>
      <sz val="9"/>
      <name val="Gill Sans MT"/>
      <family val="2"/>
    </font>
    <font>
      <b/>
      <sz val="9"/>
      <color theme="4"/>
      <name val="Gill Sans MT"/>
      <family val="2"/>
    </font>
    <font>
      <sz val="9"/>
      <color theme="1" tint="0.499984740745262"/>
      <name val="Gill Sans MT"/>
      <family val="2"/>
    </font>
    <font>
      <sz val="9"/>
      <color theme="1" tint="0.34998626667073579"/>
      <name val="Gill Sans MT"/>
      <family val="2"/>
    </font>
    <font>
      <b/>
      <sz val="18"/>
      <color theme="5" tint="-0.499984740745262"/>
      <name val="Calibri"/>
      <family val="2"/>
      <scheme val="minor"/>
    </font>
    <font>
      <sz val="10"/>
      <color theme="0"/>
      <name val="Arial"/>
      <family val="2"/>
    </font>
    <font>
      <b/>
      <sz val="18"/>
      <color theme="3" tint="0.39997558519241921"/>
      <name val="Calibri"/>
      <family val="2"/>
      <scheme val="minor"/>
    </font>
    <font>
      <b/>
      <sz val="10"/>
      <color theme="0"/>
      <name val="Gill Sans MT"/>
      <family val="2"/>
    </font>
    <font>
      <sz val="8"/>
      <color theme="1" tint="0.14999847407452621"/>
      <name val="Gill Sans MT"/>
      <family val="2"/>
    </font>
    <font>
      <sz val="8"/>
      <name val="Gill Sans MT"/>
      <family val="2"/>
    </font>
    <font>
      <sz val="10"/>
      <color theme="1" tint="0.14999847407452621"/>
      <name val="Arial"/>
      <family val="2"/>
    </font>
    <font>
      <b/>
      <sz val="8"/>
      <name val="Gill Sans MT"/>
      <family val="2"/>
    </font>
    <font>
      <sz val="13"/>
      <color theme="1"/>
      <name val="Calibri"/>
      <family val="2"/>
      <scheme val="minor"/>
    </font>
    <font>
      <sz val="13"/>
      <color theme="0"/>
      <name val="Calibri"/>
      <family val="2"/>
      <scheme val="minor"/>
    </font>
    <font>
      <sz val="10"/>
      <color rgb="FFFF0000"/>
      <name val="Arial"/>
      <family val="2"/>
    </font>
    <font>
      <b/>
      <sz val="10"/>
      <name val="TheSansCorrespondence"/>
      <family val="2"/>
    </font>
    <font>
      <sz val="8"/>
      <name val="TheSansCorrespondence"/>
      <family val="2"/>
    </font>
    <font>
      <sz val="8"/>
      <color theme="1" tint="0.14999847407452621"/>
      <name val="TheSansCorrespondence"/>
      <family val="2"/>
    </font>
    <font>
      <sz val="10"/>
      <color indexed="9"/>
      <name val="Arial"/>
      <family val="2"/>
    </font>
    <font>
      <sz val="8"/>
      <color theme="0" tint="-0.34998626667073579"/>
      <name val="Arial"/>
      <family val="2"/>
    </font>
    <font>
      <sz val="8"/>
      <name val="Arial"/>
      <family val="2"/>
    </font>
    <font>
      <sz val="10"/>
      <color rgb="FFFF0000"/>
      <name val="Arial"/>
      <family val="2"/>
    </font>
    <font>
      <sz val="8"/>
      <color theme="1"/>
      <name val="Gill Sans MT"/>
      <family val="2"/>
    </font>
    <font>
      <b/>
      <sz val="11"/>
      <color rgb="FFFF0000"/>
      <name val="Calibri"/>
      <family val="2"/>
      <scheme val="minor"/>
    </font>
    <font>
      <sz val="9"/>
      <color theme="0" tint="-0.499984740745262"/>
      <name val="Calibri"/>
      <family val="2"/>
      <scheme val="minor"/>
    </font>
    <font>
      <b/>
      <sz val="10"/>
      <color indexed="10"/>
      <name val="Arial"/>
      <family val="2"/>
    </font>
    <font>
      <sz val="11"/>
      <color theme="1"/>
      <name val="Arial"/>
      <family val="2"/>
    </font>
    <font>
      <sz val="12"/>
      <name val="Gill Sans MT"/>
      <family val="2"/>
    </font>
    <font>
      <b/>
      <sz val="16"/>
      <color rgb="FFFFFFFF"/>
      <name val="Gill Sans MT"/>
      <family val="2"/>
    </font>
    <font>
      <sz val="12"/>
      <color rgb="FFFFFFFF"/>
      <name val="Gill Sans MT"/>
      <family val="2"/>
    </font>
    <font>
      <b/>
      <sz val="9"/>
      <color rgb="FF000080"/>
      <name val="Gill Sans MT"/>
      <family val="2"/>
    </font>
    <font>
      <b/>
      <sz val="12"/>
      <color rgb="FFFFFFFF"/>
      <name val="Gill Sans MT"/>
      <family val="2"/>
    </font>
    <font>
      <sz val="10"/>
      <name val="Gill Sans MT"/>
      <family val="2"/>
    </font>
    <font>
      <b/>
      <sz val="11"/>
      <name val="Gill Sans MT"/>
      <family val="2"/>
    </font>
    <font>
      <b/>
      <sz val="10"/>
      <color rgb="FFFFFFFF"/>
      <name val="Gill Sans MT"/>
      <family val="2"/>
    </font>
    <font>
      <b/>
      <sz val="8"/>
      <color rgb="FFFFFFFF"/>
      <name val="Gill Sans MT"/>
      <family val="2"/>
    </font>
    <font>
      <sz val="8"/>
      <color rgb="FFFFFFFF"/>
      <name val="Gill Sans MT"/>
      <family val="2"/>
    </font>
    <font>
      <b/>
      <sz val="9"/>
      <color rgb="FFFFFFFF"/>
      <name val="Gill Sans MT"/>
      <family val="2"/>
    </font>
    <font>
      <sz val="10"/>
      <color rgb="FF9BBB59"/>
      <name val="Gill Sans MT"/>
      <family val="2"/>
    </font>
    <font>
      <sz val="8"/>
      <color rgb="FF262626"/>
      <name val="Gill Sans MT"/>
      <family val="2"/>
    </font>
    <font>
      <b/>
      <sz val="10"/>
      <color rgb="FF9BBB59"/>
      <name val="Gill Sans MT"/>
      <family val="2"/>
    </font>
    <font>
      <sz val="10"/>
      <color indexed="18"/>
      <name val="Arial"/>
      <family val="2"/>
    </font>
    <font>
      <sz val="10"/>
      <color indexed="8"/>
      <name val="Tahoma"/>
      <family val="2"/>
    </font>
    <font>
      <sz val="11"/>
      <color theme="0"/>
      <name val="Arial"/>
      <family val="2"/>
    </font>
    <font>
      <b/>
      <sz val="8"/>
      <color theme="1" tint="0.14999847407452621"/>
      <name val="Gill Sans MT"/>
      <family val="2"/>
    </font>
    <font>
      <b/>
      <sz val="8"/>
      <color theme="0"/>
      <name val="Gill Sans MT"/>
      <family val="2"/>
    </font>
    <font>
      <b/>
      <sz val="9"/>
      <color indexed="9"/>
      <name val="Verdana"/>
      <family val="2"/>
    </font>
    <font>
      <sz val="9"/>
      <color indexed="8"/>
      <name val="Verdana"/>
      <family val="2"/>
    </font>
    <font>
      <b/>
      <sz val="9"/>
      <color indexed="12"/>
      <name val="Verdana"/>
      <family val="2"/>
    </font>
    <font>
      <b/>
      <sz val="9"/>
      <color indexed="8"/>
      <name val="Verdana"/>
      <family val="2"/>
    </font>
    <font>
      <sz val="9"/>
      <color indexed="12"/>
      <name val="Verdana"/>
      <family val="2"/>
    </font>
    <font>
      <sz val="9"/>
      <color indexed="22"/>
      <name val="Verdana"/>
      <family val="2"/>
    </font>
    <font>
      <sz val="10"/>
      <color indexed="8"/>
      <name val="Arial"/>
      <family val="2"/>
    </font>
    <font>
      <sz val="8"/>
      <color indexed="8"/>
      <name val="Arial"/>
      <family val="2"/>
    </font>
    <font>
      <b/>
      <sz val="11"/>
      <color theme="1"/>
      <name val="Calibri"/>
      <family val="2"/>
      <scheme val="minor"/>
    </font>
    <font>
      <sz val="11"/>
      <color rgb="FF00B050"/>
      <name val="Calibri"/>
      <family val="2"/>
      <scheme val="minor"/>
    </font>
    <font>
      <i/>
      <sz val="8"/>
      <color theme="1" tint="0.14999847407452621"/>
      <name val="Gill Sans MT"/>
      <family val="2"/>
    </font>
    <font>
      <b/>
      <sz val="10"/>
      <color theme="1" tint="0.14999847407452621"/>
      <name val="Gill Sans MT"/>
      <family val="2"/>
    </font>
    <font>
      <i/>
      <sz val="8"/>
      <color theme="1" tint="0.499984740745262"/>
      <name val="Arial"/>
      <family val="2"/>
    </font>
    <font>
      <b/>
      <i/>
      <sz val="8"/>
      <color theme="1" tint="0.14999847407452621"/>
      <name val="TheSansCorrespondence"/>
    </font>
    <font>
      <i/>
      <sz val="8"/>
      <color theme="1" tint="0.14999847407452621"/>
      <name val="TheSansCorrespondence"/>
    </font>
    <font>
      <sz val="8"/>
      <color theme="1" tint="0.14999847407452621"/>
      <name val="TheSansCorrespondence"/>
    </font>
    <font>
      <i/>
      <sz val="10"/>
      <name val="Arial"/>
      <family val="2"/>
    </font>
    <font>
      <i/>
      <sz val="6"/>
      <color theme="1" tint="0.14999847407452621"/>
      <name val="Gill Sans MT"/>
      <family val="2"/>
    </font>
    <font>
      <sz val="11"/>
      <color indexed="8"/>
      <name val="Calibri"/>
      <family val="2"/>
    </font>
    <font>
      <sz val="11"/>
      <color indexed="9"/>
      <name val="Calibri"/>
      <family val="2"/>
    </font>
    <font>
      <b/>
      <sz val="11"/>
      <color indexed="9"/>
      <name val="Calibri"/>
      <family val="2"/>
    </font>
    <font>
      <b/>
      <sz val="11"/>
      <color indexed="56"/>
      <name val="Calibri"/>
      <family val="2"/>
    </font>
    <font>
      <u/>
      <sz val="10"/>
      <color indexed="12"/>
      <name val="Tahoma"/>
      <family val="2"/>
    </font>
    <font>
      <sz val="11"/>
      <color indexed="10"/>
      <name val="Calibri"/>
      <family val="2"/>
    </font>
    <font>
      <b/>
      <sz val="11"/>
      <color indexed="8"/>
      <name val="Calibri"/>
      <family val="2"/>
    </font>
    <font>
      <b/>
      <sz val="12"/>
      <color theme="1" tint="0.14999847407452621"/>
      <name val="Gill Sans MT"/>
      <family val="2"/>
    </font>
    <font>
      <b/>
      <sz val="18"/>
      <color theme="1" tint="0.14999847407452621"/>
      <name val="Gill Sans MT"/>
      <family val="2"/>
    </font>
    <font>
      <sz val="10"/>
      <color theme="1" tint="0.499984740745262"/>
      <name val="Gill Sans MT"/>
      <family val="2"/>
    </font>
    <font>
      <b/>
      <sz val="11"/>
      <color theme="1"/>
      <name val="Arial"/>
      <family val="2"/>
    </font>
    <font>
      <b/>
      <sz val="9"/>
      <color theme="1" tint="0.14999847407452621"/>
      <name val="Gill Sans MT"/>
      <family val="2"/>
    </font>
    <font>
      <b/>
      <sz val="14"/>
      <color theme="3" tint="0.39997558519241921"/>
      <name val="Calibri"/>
      <family val="2"/>
      <scheme val="minor"/>
    </font>
    <font>
      <sz val="8"/>
      <color theme="0"/>
      <name val="Gill Sans MT"/>
      <family val="2"/>
    </font>
    <font>
      <b/>
      <sz val="9"/>
      <color theme="1" tint="0.249977111117893"/>
      <name val="Gill Sans MT"/>
      <family val="2"/>
    </font>
    <font>
      <u/>
      <sz val="10"/>
      <color theme="10"/>
      <name val="Arial"/>
      <family val="2"/>
    </font>
    <font>
      <b/>
      <u/>
      <sz val="16"/>
      <color theme="10"/>
      <name val="Arial"/>
      <family val="2"/>
    </font>
  </fonts>
  <fills count="35">
    <fill>
      <patternFill patternType="none"/>
    </fill>
    <fill>
      <patternFill patternType="gray125"/>
    </fill>
    <fill>
      <patternFill patternType="solid">
        <fgColor theme="0" tint="-0.34998626667073579"/>
        <bgColor indexed="64"/>
      </patternFill>
    </fill>
    <fill>
      <patternFill patternType="solid">
        <fgColor rgb="FFFFFFFF"/>
        <bgColor rgb="FF000000"/>
      </patternFill>
    </fill>
    <fill>
      <patternFill patternType="solid">
        <fgColor indexed="9"/>
        <bgColor indexed="64"/>
      </patternFill>
    </fill>
    <fill>
      <patternFill patternType="solid">
        <fgColor indexed="54"/>
        <bgColor indexed="64"/>
      </patternFill>
    </fill>
    <fill>
      <patternFill patternType="solid">
        <fgColor indexed="9"/>
        <bgColor indexed="8"/>
      </patternFill>
    </fill>
    <fill>
      <patternFill patternType="solid">
        <fgColor indexed="54"/>
        <bgColor indexed="9"/>
      </patternFill>
    </fill>
    <fill>
      <patternFill patternType="solid">
        <fgColor indexed="9"/>
        <bgColor indexed="9"/>
      </patternFill>
    </fill>
    <fill>
      <patternFill patternType="solid">
        <fgColor theme="1"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rgb="FFE78708"/>
        <bgColor indexed="64"/>
      </patternFill>
    </fill>
    <fill>
      <patternFill patternType="solid">
        <fgColor theme="9" tint="-0.499984740745262"/>
        <bgColor indexed="64"/>
      </patternFill>
    </fill>
    <fill>
      <patternFill patternType="solid">
        <fgColor rgb="FFE78708"/>
        <bgColor rgb="FF000000"/>
      </patternFill>
    </fill>
    <fill>
      <patternFill patternType="solid">
        <fgColor theme="9" tint="0.79998168889431442"/>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hair">
        <color theme="1" tint="0.14996795556505021"/>
      </bottom>
      <diagonal/>
    </border>
    <border>
      <left/>
      <right/>
      <top style="hair">
        <color theme="1" tint="0.14996795556505021"/>
      </top>
      <bottom style="hair">
        <color theme="1" tint="0.14993743705557422"/>
      </bottom>
      <diagonal/>
    </border>
    <border>
      <left/>
      <right/>
      <top style="hair">
        <color theme="1" tint="0.14993743705557422"/>
      </top>
      <bottom style="hair">
        <color theme="1" tint="0.14996795556505021"/>
      </bottom>
      <diagonal/>
    </border>
    <border>
      <left/>
      <right/>
      <top style="hair">
        <color theme="1" tint="0.14996795556505021"/>
      </top>
      <bottom style="hair">
        <color theme="1" tint="0.14996795556505021"/>
      </bottom>
      <diagonal/>
    </border>
    <border>
      <left/>
      <right/>
      <top/>
      <bottom style="hair">
        <color indexed="64"/>
      </bottom>
      <diagonal/>
    </border>
    <border>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bottom/>
      <diagonal/>
    </border>
    <border>
      <left style="thin">
        <color rgb="FF000000"/>
      </left>
      <right/>
      <top/>
      <bottom/>
      <diagonal/>
    </border>
    <border>
      <left/>
      <right style="thick">
        <color rgb="FF000000"/>
      </right>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indexed="64"/>
      </right>
      <top style="thin">
        <color rgb="FF000000"/>
      </top>
      <bottom/>
      <diagonal/>
    </border>
    <border>
      <left style="thick">
        <color indexed="64"/>
      </left>
      <right style="thin">
        <color rgb="FF000000"/>
      </right>
      <top/>
      <bottom/>
      <diagonal/>
    </border>
    <border>
      <left style="thin">
        <color rgb="FF000000"/>
      </left>
      <right style="thin">
        <color rgb="FF000000"/>
      </right>
      <top/>
      <bottom/>
      <diagonal/>
    </border>
    <border>
      <left style="thin">
        <color rgb="FF000000"/>
      </left>
      <right style="thick">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rgb="FF262626"/>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ck">
        <color indexed="64"/>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2"/>
      </left>
      <right/>
      <top/>
      <bottom style="thin">
        <color indexed="22"/>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
      <left/>
      <right/>
      <top style="hair">
        <color theme="1" tint="0.14993743705557422"/>
      </top>
      <bottom/>
      <diagonal/>
    </border>
  </borders>
  <cellStyleXfs count="430">
    <xf numFmtId="0" fontId="0" fillId="0" borderId="0"/>
    <xf numFmtId="44" fontId="8"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10" fillId="0" borderId="0"/>
    <xf numFmtId="0" fontId="7" fillId="0" borderId="0"/>
    <xf numFmtId="9" fontId="14" fillId="0" borderId="0" applyFont="0" applyFill="0" applyBorder="0" applyAlignment="0" applyProtection="0"/>
    <xf numFmtId="0" fontId="10" fillId="0" borderId="0"/>
    <xf numFmtId="0" fontId="8" fillId="0" borderId="0"/>
    <xf numFmtId="9" fontId="8"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172" fontId="8" fillId="0" borderId="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9" fontId="8" fillId="0" borderId="0" applyFont="0" applyFill="0" applyBorder="0" applyAlignment="0" applyProtection="0"/>
    <xf numFmtId="9" fontId="4" fillId="0" borderId="0" applyFont="0" applyFill="0" applyBorder="0" applyAlignment="0" applyProtection="0"/>
    <xf numFmtId="0" fontId="8" fillId="0" borderId="49"/>
    <xf numFmtId="0" fontId="61" fillId="5" borderId="50">
      <alignment horizontal="center" wrapText="1"/>
    </xf>
    <xf numFmtId="173" fontId="62" fillId="4" borderId="51">
      <alignment horizontal="right" vertical="center"/>
    </xf>
    <xf numFmtId="0" fontId="61" fillId="5" borderId="50">
      <alignment horizontal="center" wrapText="1"/>
    </xf>
    <xf numFmtId="173" fontId="62" fillId="4" borderId="51">
      <alignment horizontal="right" vertical="center"/>
    </xf>
    <xf numFmtId="0" fontId="61" fillId="5" borderId="50">
      <alignment horizontal="center" wrapText="1"/>
    </xf>
    <xf numFmtId="0" fontId="61" fillId="5" borderId="51">
      <alignment vertical="center" wrapText="1"/>
    </xf>
    <xf numFmtId="164" fontId="62" fillId="4" borderId="51">
      <alignment horizontal="right" vertical="center"/>
    </xf>
    <xf numFmtId="0" fontId="63" fillId="4" borderId="51">
      <alignment horizontal="left" vertical="center"/>
    </xf>
    <xf numFmtId="0" fontId="61" fillId="5" borderId="50">
      <alignment horizontal="center"/>
    </xf>
    <xf numFmtId="173" fontId="64" fillId="4" borderId="51">
      <alignment horizontal="right" vertical="center"/>
    </xf>
    <xf numFmtId="173" fontId="64" fillId="4" borderId="51">
      <alignment horizontal="right" vertical="center"/>
    </xf>
    <xf numFmtId="164" fontId="64" fillId="4" borderId="51">
      <alignment horizontal="right" vertical="center"/>
    </xf>
    <xf numFmtId="173" fontId="64" fillId="4" borderId="51">
      <alignment horizontal="right" vertical="center"/>
    </xf>
    <xf numFmtId="173" fontId="64" fillId="4" borderId="51">
      <alignment horizontal="right" vertical="center"/>
    </xf>
    <xf numFmtId="0" fontId="65" fillId="4" borderId="51">
      <alignment horizontal="left" vertical="center" wrapText="1"/>
    </xf>
    <xf numFmtId="164" fontId="64" fillId="4" borderId="51">
      <alignment horizontal="right" vertical="center"/>
    </xf>
    <xf numFmtId="0" fontId="66" fillId="5" borderId="50">
      <alignment horizontal="center" vertical="center"/>
    </xf>
    <xf numFmtId="0" fontId="61" fillId="5" borderId="50">
      <alignment horizontal="center" wrapText="1"/>
    </xf>
    <xf numFmtId="0" fontId="8" fillId="0" borderId="49"/>
    <xf numFmtId="0" fontId="61" fillId="5" borderId="50">
      <alignment horizontal="center" wrapText="1"/>
    </xf>
    <xf numFmtId="173" fontId="62" fillId="4" borderId="51">
      <alignment horizontal="right" vertical="center"/>
    </xf>
    <xf numFmtId="0" fontId="61" fillId="5" borderId="50">
      <alignment horizontal="center" wrapText="1"/>
    </xf>
    <xf numFmtId="173" fontId="62" fillId="4" borderId="51">
      <alignment horizontal="right" vertical="center"/>
    </xf>
    <xf numFmtId="0" fontId="61" fillId="5" borderId="50">
      <alignment horizontal="center" wrapText="1"/>
    </xf>
    <xf numFmtId="0" fontId="61" fillId="5" borderId="51">
      <alignment vertical="center" wrapText="1"/>
    </xf>
    <xf numFmtId="164" fontId="62" fillId="4" borderId="51">
      <alignment horizontal="right" vertical="center"/>
    </xf>
    <xf numFmtId="0" fontId="63" fillId="4" borderId="51">
      <alignment horizontal="left" vertical="center"/>
    </xf>
    <xf numFmtId="0" fontId="61" fillId="5" borderId="50">
      <alignment horizontal="center"/>
    </xf>
    <xf numFmtId="173" fontId="64" fillId="4" borderId="51">
      <alignment horizontal="right" vertical="center"/>
    </xf>
    <xf numFmtId="173" fontId="64" fillId="4" borderId="51">
      <alignment horizontal="right" vertical="center"/>
    </xf>
    <xf numFmtId="164" fontId="64" fillId="4" borderId="51">
      <alignment horizontal="right" vertical="center"/>
    </xf>
    <xf numFmtId="173" fontId="64" fillId="4" borderId="51">
      <alignment horizontal="right" vertical="center"/>
    </xf>
    <xf numFmtId="173" fontId="64" fillId="4" borderId="51">
      <alignment horizontal="right" vertical="center"/>
    </xf>
    <xf numFmtId="0" fontId="65" fillId="4" borderId="51">
      <alignment horizontal="left" vertical="center" wrapText="1"/>
    </xf>
    <xf numFmtId="164" fontId="64" fillId="4" borderId="51">
      <alignment horizontal="right" vertical="center"/>
    </xf>
    <xf numFmtId="0" fontId="66" fillId="5" borderId="50">
      <alignment horizontal="center" vertical="center"/>
    </xf>
    <xf numFmtId="0" fontId="61" fillId="5" borderId="50">
      <alignment horizontal="center" wrapText="1"/>
    </xf>
    <xf numFmtId="0" fontId="8" fillId="0" borderId="49"/>
    <xf numFmtId="0" fontId="61" fillId="5" borderId="50">
      <alignment horizontal="center" wrapText="1"/>
    </xf>
    <xf numFmtId="173" fontId="62" fillId="4" borderId="51">
      <alignment horizontal="right" vertical="center"/>
    </xf>
    <xf numFmtId="0" fontId="61" fillId="5" borderId="50">
      <alignment horizontal="center" wrapText="1"/>
    </xf>
    <xf numFmtId="173" fontId="62" fillId="4" borderId="51">
      <alignment horizontal="right" vertical="center"/>
    </xf>
    <xf numFmtId="0" fontId="61" fillId="5" borderId="50">
      <alignment horizontal="center" wrapText="1"/>
    </xf>
    <xf numFmtId="0" fontId="61" fillId="5" borderId="51">
      <alignment vertical="center" wrapText="1"/>
    </xf>
    <xf numFmtId="164" fontId="62" fillId="4" borderId="51">
      <alignment horizontal="right" vertical="center"/>
    </xf>
    <xf numFmtId="0" fontId="63" fillId="4" borderId="51">
      <alignment horizontal="left" vertical="center"/>
    </xf>
    <xf numFmtId="0" fontId="61" fillId="5" borderId="50">
      <alignment horizontal="center"/>
    </xf>
    <xf numFmtId="173" fontId="64" fillId="4" borderId="51">
      <alignment horizontal="right" vertical="center"/>
    </xf>
    <xf numFmtId="173" fontId="64" fillId="4" borderId="51">
      <alignment horizontal="right" vertical="center"/>
    </xf>
    <xf numFmtId="164" fontId="64" fillId="4" borderId="51">
      <alignment horizontal="right" vertical="center"/>
    </xf>
    <xf numFmtId="173" fontId="64" fillId="4" borderId="51">
      <alignment horizontal="right" vertical="center"/>
    </xf>
    <xf numFmtId="173" fontId="64" fillId="4" borderId="51">
      <alignment horizontal="right" vertical="center"/>
    </xf>
    <xf numFmtId="0" fontId="65" fillId="4" borderId="51">
      <alignment horizontal="left" vertical="center" wrapText="1"/>
    </xf>
    <xf numFmtId="164" fontId="64" fillId="4" borderId="51">
      <alignment horizontal="right" vertical="center"/>
    </xf>
    <xf numFmtId="0" fontId="66" fillId="5" borderId="50">
      <alignment horizontal="center" vertical="center"/>
    </xf>
    <xf numFmtId="0" fontId="61" fillId="5" borderId="50">
      <alignment horizontal="center" wrapText="1"/>
    </xf>
    <xf numFmtId="0" fontId="8" fillId="0" borderId="49"/>
    <xf numFmtId="0" fontId="61" fillId="5" borderId="50">
      <alignment horizontal="center" wrapText="1"/>
    </xf>
    <xf numFmtId="173" fontId="62" fillId="4" borderId="51">
      <alignment horizontal="right" vertical="center"/>
    </xf>
    <xf numFmtId="0" fontId="61" fillId="5" borderId="50">
      <alignment horizontal="center" wrapText="1"/>
    </xf>
    <xf numFmtId="173" fontId="62" fillId="4" borderId="51">
      <alignment horizontal="right" vertical="center"/>
    </xf>
    <xf numFmtId="0" fontId="61" fillId="5" borderId="50">
      <alignment horizontal="center" wrapText="1"/>
    </xf>
    <xf numFmtId="0" fontId="61" fillId="5" borderId="51">
      <alignment vertical="center" wrapText="1"/>
    </xf>
    <xf numFmtId="164" fontId="62" fillId="4" borderId="51">
      <alignment horizontal="right" vertical="center"/>
    </xf>
    <xf numFmtId="0" fontId="63" fillId="4" borderId="51">
      <alignment horizontal="left" vertical="center"/>
    </xf>
    <xf numFmtId="173" fontId="64" fillId="4" borderId="51">
      <alignment horizontal="right" vertical="center"/>
    </xf>
    <xf numFmtId="173" fontId="64" fillId="4" borderId="51">
      <alignment horizontal="right" vertical="center"/>
    </xf>
    <xf numFmtId="164" fontId="64" fillId="4" borderId="51">
      <alignment horizontal="right" vertical="center"/>
    </xf>
    <xf numFmtId="0" fontId="65" fillId="4" borderId="51">
      <alignment horizontal="left" vertical="center" wrapText="1"/>
    </xf>
    <xf numFmtId="0" fontId="66" fillId="5" borderId="50">
      <alignment horizontal="center" vertical="center"/>
    </xf>
    <xf numFmtId="0" fontId="61" fillId="5" borderId="50">
      <alignment horizontal="center" wrapText="1"/>
    </xf>
    <xf numFmtId="0" fontId="8" fillId="0" borderId="49"/>
    <xf numFmtId="0" fontId="61" fillId="5" borderId="50">
      <alignment horizontal="center" wrapText="1"/>
    </xf>
    <xf numFmtId="173" fontId="62" fillId="4" borderId="51">
      <alignment horizontal="right" vertical="center"/>
    </xf>
    <xf numFmtId="0" fontId="61" fillId="5" borderId="50">
      <alignment horizontal="center" wrapText="1"/>
    </xf>
    <xf numFmtId="173" fontId="62" fillId="4" borderId="51">
      <alignment horizontal="right" vertical="center"/>
    </xf>
    <xf numFmtId="0" fontId="61" fillId="5" borderId="50">
      <alignment horizontal="center" wrapText="1"/>
    </xf>
    <xf numFmtId="0" fontId="61" fillId="5" borderId="51">
      <alignment vertical="center" wrapText="1"/>
    </xf>
    <xf numFmtId="164" fontId="62" fillId="4" borderId="51">
      <alignment horizontal="right" vertical="center"/>
    </xf>
    <xf numFmtId="0" fontId="63" fillId="4" borderId="51">
      <alignment horizontal="left" vertical="center"/>
    </xf>
    <xf numFmtId="173" fontId="64" fillId="4" borderId="51">
      <alignment horizontal="right" vertical="center"/>
    </xf>
    <xf numFmtId="173" fontId="64" fillId="4" borderId="51">
      <alignment horizontal="right" vertical="center"/>
    </xf>
    <xf numFmtId="164" fontId="64" fillId="4" borderId="51">
      <alignment horizontal="right" vertical="center"/>
    </xf>
    <xf numFmtId="0" fontId="65" fillId="4" borderId="51">
      <alignment horizontal="left" vertical="center" wrapText="1"/>
    </xf>
    <xf numFmtId="0" fontId="66" fillId="5" borderId="50">
      <alignment horizontal="center" vertical="center"/>
    </xf>
    <xf numFmtId="0" fontId="61" fillId="5" borderId="50">
      <alignment horizontal="center" wrapText="1"/>
    </xf>
    <xf numFmtId="0" fontId="8" fillId="0" borderId="49"/>
    <xf numFmtId="0" fontId="61" fillId="5" borderId="50">
      <alignment horizontal="center" wrapText="1"/>
    </xf>
    <xf numFmtId="173" fontId="62" fillId="4" borderId="51">
      <alignment horizontal="right" vertical="center"/>
    </xf>
    <xf numFmtId="0" fontId="61" fillId="5" borderId="50">
      <alignment horizontal="center" wrapText="1"/>
    </xf>
    <xf numFmtId="173" fontId="62" fillId="4" borderId="51">
      <alignment horizontal="right" vertical="center"/>
    </xf>
    <xf numFmtId="0" fontId="61" fillId="5" borderId="50">
      <alignment horizontal="center" wrapText="1"/>
    </xf>
    <xf numFmtId="0" fontId="61" fillId="5" borderId="51">
      <alignment vertical="center" wrapText="1"/>
    </xf>
    <xf numFmtId="164" fontId="62" fillId="4" borderId="51">
      <alignment horizontal="right" vertical="center"/>
    </xf>
    <xf numFmtId="0" fontId="63" fillId="4" borderId="51">
      <alignment horizontal="left" vertical="center"/>
    </xf>
    <xf numFmtId="173" fontId="64" fillId="4" borderId="51">
      <alignment horizontal="right" vertical="center"/>
    </xf>
    <xf numFmtId="173" fontId="64" fillId="4" borderId="51">
      <alignment horizontal="right" vertical="center"/>
    </xf>
    <xf numFmtId="164" fontId="64" fillId="4" borderId="51">
      <alignment horizontal="right" vertical="center"/>
    </xf>
    <xf numFmtId="0" fontId="65" fillId="4" borderId="51">
      <alignment horizontal="left" vertical="center" wrapText="1"/>
    </xf>
    <xf numFmtId="0" fontId="66" fillId="5" borderId="50">
      <alignment horizontal="center" vertical="center"/>
    </xf>
    <xf numFmtId="0" fontId="61" fillId="5" borderId="50">
      <alignment horizontal="center" wrapText="1"/>
    </xf>
    <xf numFmtId="0" fontId="67" fillId="6" borderId="49"/>
    <xf numFmtId="0" fontId="61" fillId="7" borderId="50">
      <alignment horizontal="center" wrapText="1"/>
    </xf>
    <xf numFmtId="173" fontId="62" fillId="8" borderId="51">
      <alignment horizontal="right" vertical="center"/>
    </xf>
    <xf numFmtId="0" fontId="61" fillId="7" borderId="50">
      <alignment horizontal="center" wrapText="1"/>
    </xf>
    <xf numFmtId="173" fontId="62" fillId="8" borderId="51">
      <alignment horizontal="right" vertical="center"/>
    </xf>
    <xf numFmtId="0" fontId="61" fillId="7" borderId="50">
      <alignment horizontal="center" wrapText="1"/>
    </xf>
    <xf numFmtId="0" fontId="61" fillId="7" borderId="51">
      <alignment vertical="center" wrapText="1"/>
    </xf>
    <xf numFmtId="164" fontId="62" fillId="8" borderId="51">
      <alignment horizontal="right" vertical="center"/>
    </xf>
    <xf numFmtId="0" fontId="63" fillId="8" borderId="51">
      <alignment horizontal="left" vertical="center"/>
    </xf>
    <xf numFmtId="0" fontId="61" fillId="7" borderId="50">
      <alignment horizontal="center"/>
    </xf>
    <xf numFmtId="173" fontId="64" fillId="8" borderId="51">
      <alignment horizontal="right" vertical="center"/>
    </xf>
    <xf numFmtId="173" fontId="64" fillId="8" borderId="51">
      <alignment horizontal="right" vertical="center"/>
    </xf>
    <xf numFmtId="164" fontId="64" fillId="8" borderId="51">
      <alignment horizontal="right" vertical="center"/>
    </xf>
    <xf numFmtId="173" fontId="64" fillId="8" borderId="51">
      <alignment horizontal="right" vertical="center"/>
    </xf>
    <xf numFmtId="173" fontId="64" fillId="8" borderId="51">
      <alignment horizontal="right" vertical="center"/>
    </xf>
    <xf numFmtId="0" fontId="65" fillId="8" borderId="51">
      <alignment horizontal="left" vertical="center" wrapText="1"/>
    </xf>
    <xf numFmtId="164" fontId="64" fillId="8" borderId="51">
      <alignment horizontal="right" vertical="center"/>
    </xf>
    <xf numFmtId="0" fontId="66" fillId="7" borderId="50">
      <alignment horizontal="center" vertical="center"/>
    </xf>
    <xf numFmtId="0" fontId="61" fillId="7" borderId="50">
      <alignment horizontal="center" wrapText="1"/>
    </xf>
    <xf numFmtId="168" fontId="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74" fontId="8"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2" fillId="0" borderId="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1" fillId="25" borderId="53" applyNumberFormat="0" applyAlignment="0" applyProtection="0"/>
    <xf numFmtId="0" fontId="81" fillId="25" borderId="53" applyNumberFormat="0" applyAlignment="0" applyProtection="0"/>
    <xf numFmtId="0" fontId="81" fillId="25" borderId="5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3" fillId="0" borderId="0" applyNumberFormat="0" applyFill="0" applyBorder="0" applyAlignment="0" applyProtection="0">
      <alignment vertical="top"/>
      <protection locked="0"/>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175" fontId="8" fillId="0" borderId="0"/>
    <xf numFmtId="175"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9"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85" fillId="0" borderId="55" applyNumberFormat="0" applyFill="0" applyAlignment="0" applyProtection="0"/>
    <xf numFmtId="0" fontId="85" fillId="0" borderId="55" applyNumberFormat="0" applyFill="0" applyAlignment="0" applyProtection="0"/>
    <xf numFmtId="0" fontId="85" fillId="0" borderId="55" applyNumberFormat="0" applyFill="0" applyAlignment="0" applyProtection="0"/>
    <xf numFmtId="0" fontId="94" fillId="0" borderId="0" applyNumberFormat="0" applyFill="0" applyBorder="0" applyAlignment="0" applyProtection="0"/>
  </cellStyleXfs>
  <cellXfs count="311">
    <xf numFmtId="0" fontId="0" fillId="0" borderId="0" xfId="0"/>
    <xf numFmtId="0" fontId="13" fillId="0" borderId="6" xfId="4" applyFont="1" applyBorder="1"/>
    <xf numFmtId="3" fontId="13" fillId="0" borderId="6" xfId="4" applyNumberFormat="1" applyFont="1" applyBorder="1"/>
    <xf numFmtId="0" fontId="14" fillId="0" borderId="0" xfId="0" applyFont="1"/>
    <xf numFmtId="0" fontId="13" fillId="0" borderId="7" xfId="4" applyFont="1" applyBorder="1"/>
    <xf numFmtId="3" fontId="13" fillId="0" borderId="7" xfId="4" applyNumberFormat="1" applyFont="1" applyBorder="1"/>
    <xf numFmtId="0" fontId="14" fillId="0" borderId="0" xfId="5" applyFont="1" applyBorder="1"/>
    <xf numFmtId="3" fontId="14" fillId="0" borderId="0" xfId="5" applyNumberFormat="1" applyFont="1" applyBorder="1"/>
    <xf numFmtId="0" fontId="13" fillId="0" borderId="8" xfId="4" applyFont="1" applyBorder="1"/>
    <xf numFmtId="3" fontId="13" fillId="0" borderId="8" xfId="4" applyNumberFormat="1" applyFont="1" applyBorder="1"/>
    <xf numFmtId="0" fontId="13" fillId="0" borderId="9" xfId="4" applyFont="1" applyBorder="1"/>
    <xf numFmtId="3" fontId="13" fillId="0" borderId="9" xfId="4" applyNumberFormat="1" applyFont="1" applyBorder="1"/>
    <xf numFmtId="0" fontId="16" fillId="0" borderId="0" xfId="5" applyFont="1" applyBorder="1"/>
    <xf numFmtId="3" fontId="16" fillId="0" borderId="0" xfId="5" applyNumberFormat="1" applyFont="1" applyBorder="1"/>
    <xf numFmtId="0" fontId="17" fillId="0" borderId="0" xfId="5" applyFont="1" applyBorder="1"/>
    <xf numFmtId="0" fontId="17" fillId="0" borderId="9" xfId="5" applyFont="1" applyBorder="1"/>
    <xf numFmtId="0" fontId="14" fillId="0" borderId="0" xfId="0" applyFont="1" applyBorder="1"/>
    <xf numFmtId="3" fontId="18" fillId="0" borderId="3" xfId="5" applyNumberFormat="1" applyFont="1" applyBorder="1"/>
    <xf numFmtId="0" fontId="19" fillId="0" borderId="0" xfId="7" applyFont="1" applyBorder="1"/>
    <xf numFmtId="0" fontId="10" fillId="0" borderId="0" xfId="7" applyBorder="1"/>
    <xf numFmtId="3" fontId="20" fillId="0" borderId="0" xfId="7" applyNumberFormat="1" applyFont="1" applyBorder="1"/>
    <xf numFmtId="0" fontId="20" fillId="0" borderId="0" xfId="7" applyFont="1" applyFill="1" applyBorder="1"/>
    <xf numFmtId="0" fontId="10" fillId="0" borderId="0" xfId="7" applyFill="1" applyBorder="1"/>
    <xf numFmtId="0" fontId="21" fillId="0" borderId="0" xfId="7" applyFont="1" applyBorder="1"/>
    <xf numFmtId="0" fontId="23" fillId="0" borderId="6" xfId="4" applyFont="1" applyBorder="1"/>
    <xf numFmtId="3" fontId="23" fillId="0" borderId="6" xfId="4" applyNumberFormat="1" applyFont="1" applyBorder="1"/>
    <xf numFmtId="0" fontId="25" fillId="0" borderId="0" xfId="7" applyFont="1" applyBorder="1"/>
    <xf numFmtId="3" fontId="25" fillId="0" borderId="0" xfId="7" applyNumberFormat="1" applyFont="1" applyBorder="1"/>
    <xf numFmtId="3" fontId="20" fillId="0" borderId="0" xfId="7" applyNumberFormat="1" applyFont="1" applyFill="1" applyBorder="1"/>
    <xf numFmtId="0" fontId="27" fillId="0" borderId="0" xfId="7" applyFont="1" applyFill="1" applyBorder="1"/>
    <xf numFmtId="4" fontId="10" fillId="0" borderId="0" xfId="7" applyNumberFormat="1" applyBorder="1"/>
    <xf numFmtId="0" fontId="9" fillId="0" borderId="0" xfId="7" applyFont="1" applyBorder="1"/>
    <xf numFmtId="1" fontId="23" fillId="0" borderId="6" xfId="4" applyNumberFormat="1" applyFont="1" applyBorder="1"/>
    <xf numFmtId="3" fontId="10" fillId="0" borderId="0" xfId="7" applyNumberFormat="1" applyBorder="1"/>
    <xf numFmtId="9" fontId="10" fillId="0" borderId="0" xfId="7" applyNumberFormat="1" applyBorder="1"/>
    <xf numFmtId="0" fontId="10" fillId="0" borderId="0" xfId="7" applyFont="1" applyBorder="1"/>
    <xf numFmtId="0" fontId="10" fillId="0" borderId="0" xfId="7" applyNumberFormat="1" applyBorder="1"/>
    <xf numFmtId="0" fontId="29" fillId="0" borderId="0" xfId="7" applyFont="1" applyBorder="1"/>
    <xf numFmtId="3" fontId="29" fillId="0" borderId="0" xfId="7" applyNumberFormat="1" applyFont="1" applyBorder="1"/>
    <xf numFmtId="4" fontId="29" fillId="0" borderId="0" xfId="7" applyNumberFormat="1" applyFont="1" applyBorder="1"/>
    <xf numFmtId="0" fontId="8" fillId="0" borderId="0" xfId="8" applyFill="1" applyBorder="1"/>
    <xf numFmtId="0" fontId="8" fillId="0" borderId="0" xfId="8"/>
    <xf numFmtId="0" fontId="30" fillId="0" borderId="0" xfId="8" applyFont="1"/>
    <xf numFmtId="0" fontId="32" fillId="0" borderId="10" xfId="8" applyFont="1" applyBorder="1" applyAlignment="1"/>
    <xf numFmtId="3" fontId="32" fillId="0" borderId="11" xfId="8" applyNumberFormat="1" applyFont="1" applyBorder="1" applyAlignment="1">
      <alignment horizontal="right"/>
    </xf>
    <xf numFmtId="3" fontId="33" fillId="0" borderId="0" xfId="10" applyNumberFormat="1" applyFont="1" applyFill="1" applyBorder="1" applyAlignment="1">
      <alignment horizontal="center"/>
    </xf>
    <xf numFmtId="0" fontId="8" fillId="0" borderId="0" xfId="8" applyBorder="1"/>
    <xf numFmtId="9" fontId="32" fillId="0" borderId="11" xfId="9" applyFont="1" applyBorder="1" applyAlignment="1">
      <alignment horizontal="right"/>
    </xf>
    <xf numFmtId="9" fontId="32" fillId="0" borderId="11" xfId="9" applyFont="1" applyBorder="1" applyAlignment="1">
      <alignment horizontal="center"/>
    </xf>
    <xf numFmtId="3" fontId="32" fillId="0" borderId="11" xfId="8" applyNumberFormat="1" applyFont="1" applyBorder="1" applyAlignment="1">
      <alignment horizontal="center"/>
    </xf>
    <xf numFmtId="0" fontId="9" fillId="0" borderId="0" xfId="10" applyFont="1" applyFill="1" applyBorder="1" applyAlignment="1">
      <alignment horizontal="left"/>
    </xf>
    <xf numFmtId="0" fontId="10" fillId="0" borderId="0" xfId="10" applyFont="1" applyFill="1" applyBorder="1" applyAlignment="1">
      <alignment horizontal="right"/>
    </xf>
    <xf numFmtId="0" fontId="32" fillId="0" borderId="0" xfId="8" applyFont="1" applyBorder="1" applyAlignment="1"/>
    <xf numFmtId="3" fontId="32" fillId="0" borderId="0" xfId="8" applyNumberFormat="1" applyFont="1" applyBorder="1" applyAlignment="1">
      <alignment horizontal="right"/>
    </xf>
    <xf numFmtId="165" fontId="32" fillId="0" borderId="0" xfId="8" applyNumberFormat="1" applyFont="1" applyBorder="1" applyAlignment="1">
      <alignment horizontal="right"/>
    </xf>
    <xf numFmtId="3" fontId="32" fillId="0" borderId="0" xfId="8" applyNumberFormat="1" applyFont="1" applyBorder="1" applyAlignment="1">
      <alignment horizontal="center"/>
    </xf>
    <xf numFmtId="0" fontId="31" fillId="0" borderId="0" xfId="8" applyFont="1" applyBorder="1" applyAlignment="1"/>
    <xf numFmtId="3" fontId="32" fillId="0" borderId="11" xfId="8" applyNumberFormat="1" applyFont="1" applyBorder="1"/>
    <xf numFmtId="166" fontId="31" fillId="0" borderId="0" xfId="8" applyNumberFormat="1" applyFont="1" applyBorder="1" applyAlignment="1">
      <alignment horizontal="right"/>
    </xf>
    <xf numFmtId="0" fontId="34" fillId="0" borderId="0" xfId="8" applyFont="1"/>
    <xf numFmtId="0" fontId="35" fillId="0" borderId="0" xfId="8" applyFont="1"/>
    <xf numFmtId="0" fontId="36" fillId="0" borderId="0" xfId="0" applyFont="1"/>
    <xf numFmtId="3" fontId="23" fillId="0" borderId="6" xfId="4" applyNumberFormat="1" applyFont="1" applyBorder="1" applyAlignment="1">
      <alignment horizontal="right"/>
    </xf>
    <xf numFmtId="167" fontId="37" fillId="0" borderId="0" xfId="0" applyNumberFormat="1" applyFont="1"/>
    <xf numFmtId="14" fontId="23" fillId="0" borderId="6" xfId="4" applyNumberFormat="1" applyFont="1" applyBorder="1"/>
    <xf numFmtId="0" fontId="23" fillId="0" borderId="6" xfId="4" applyNumberFormat="1" applyFont="1" applyBorder="1"/>
    <xf numFmtId="3" fontId="38" fillId="0" borderId="0" xfId="0" applyNumberFormat="1" applyFont="1" applyAlignment="1">
      <alignment horizontal="center"/>
    </xf>
    <xf numFmtId="0" fontId="39" fillId="0" borderId="0" xfId="0" applyFont="1" applyAlignment="1">
      <alignment horizontal="right"/>
    </xf>
    <xf numFmtId="0" fontId="39" fillId="0" borderId="0" xfId="0" applyFont="1"/>
    <xf numFmtId="3" fontId="40" fillId="0" borderId="0" xfId="3" applyNumberFormat="1" applyFont="1" applyFill="1" applyBorder="1" applyAlignment="1">
      <alignment horizontal="center"/>
    </xf>
    <xf numFmtId="3" fontId="10" fillId="0" borderId="0" xfId="3" applyNumberFormat="1" applyFont="1" applyFill="1" applyBorder="1" applyAlignment="1">
      <alignment horizontal="center"/>
    </xf>
    <xf numFmtId="0" fontId="41" fillId="0" borderId="0" xfId="0" applyFont="1" applyAlignment="1">
      <alignment horizontal="left"/>
    </xf>
    <xf numFmtId="0" fontId="41" fillId="0" borderId="0" xfId="0" applyFont="1" applyFill="1" applyBorder="1" applyAlignment="1">
      <alignment horizontal="left"/>
    </xf>
    <xf numFmtId="0" fontId="41" fillId="0" borderId="0" xfId="0" applyFont="1"/>
    <xf numFmtId="3" fontId="23" fillId="0" borderId="0" xfId="4" applyNumberFormat="1" applyFont="1" applyFill="1" applyBorder="1"/>
    <xf numFmtId="168" fontId="41" fillId="0" borderId="0" xfId="0" applyNumberFormat="1" applyFont="1" applyFill="1" applyBorder="1" applyAlignment="1">
      <alignment horizontal="right"/>
    </xf>
    <xf numFmtId="37" fontId="42" fillId="0" borderId="0" xfId="0" applyNumberFormat="1" applyFont="1" applyFill="1" applyBorder="1"/>
    <xf numFmtId="37" fontId="42" fillId="0" borderId="0" xfId="0" applyNumberFormat="1" applyFont="1" applyFill="1" applyBorder="1" applyProtection="1">
      <protection hidden="1"/>
    </xf>
    <xf numFmtId="37" fontId="42" fillId="0" borderId="0" xfId="0" applyNumberFormat="1" applyFont="1" applyFill="1" applyBorder="1" applyAlignment="1">
      <alignment horizontal="center"/>
    </xf>
    <xf numFmtId="37" fontId="44" fillId="3" borderId="0" xfId="0" applyNumberFormat="1" applyFont="1" applyFill="1" applyBorder="1"/>
    <xf numFmtId="37" fontId="42" fillId="0" borderId="0" xfId="0" applyNumberFormat="1" applyFont="1" applyFill="1" applyBorder="1" applyAlignment="1"/>
    <xf numFmtId="37" fontId="42" fillId="0" borderId="0" xfId="0" applyNumberFormat="1" applyFont="1" applyFill="1" applyBorder="1" applyAlignment="1" applyProtection="1">
      <protection hidden="1"/>
    </xf>
    <xf numFmtId="37" fontId="42" fillId="0" borderId="16" xfId="0" applyNumberFormat="1" applyFont="1" applyFill="1" applyBorder="1" applyAlignment="1" applyProtection="1">
      <protection hidden="1"/>
    </xf>
    <xf numFmtId="37" fontId="42" fillId="0" borderId="16" xfId="0" applyNumberFormat="1" applyFont="1" applyFill="1" applyBorder="1" applyProtection="1">
      <protection hidden="1"/>
    </xf>
    <xf numFmtId="37" fontId="45" fillId="0" borderId="15" xfId="0" applyNumberFormat="1" applyFont="1" applyFill="1" applyBorder="1"/>
    <xf numFmtId="37" fontId="42" fillId="0" borderId="15" xfId="0" applyNumberFormat="1" applyFont="1" applyFill="1" applyBorder="1"/>
    <xf numFmtId="37" fontId="47" fillId="0" borderId="0" xfId="0" applyNumberFormat="1" applyFont="1" applyFill="1" applyBorder="1"/>
    <xf numFmtId="37" fontId="48" fillId="3" borderId="21" xfId="0" applyNumberFormat="1" applyFont="1" applyFill="1" applyBorder="1" applyAlignment="1" applyProtection="1">
      <alignment horizontal="right"/>
      <protection locked="0"/>
    </xf>
    <xf numFmtId="39" fontId="48" fillId="3" borderId="25" xfId="0" applyNumberFormat="1" applyFont="1" applyFill="1" applyBorder="1" applyAlignment="1" applyProtection="1">
      <alignment horizontal="right"/>
      <protection locked="0"/>
    </xf>
    <xf numFmtId="169" fontId="42" fillId="0" borderId="16" xfId="0" applyNumberFormat="1" applyFont="1" applyFill="1" applyBorder="1" applyProtection="1">
      <protection hidden="1"/>
    </xf>
    <xf numFmtId="37" fontId="48" fillId="3" borderId="25" xfId="0" applyNumberFormat="1" applyFont="1" applyFill="1" applyBorder="1" applyAlignment="1" applyProtection="1">
      <alignment horizontal="right"/>
      <protection locked="0"/>
    </xf>
    <xf numFmtId="37" fontId="48" fillId="3" borderId="28" xfId="0" applyNumberFormat="1" applyFont="1" applyFill="1" applyBorder="1" applyAlignment="1" applyProtection="1">
      <alignment horizontal="right"/>
      <protection locked="0"/>
    </xf>
    <xf numFmtId="170" fontId="42" fillId="0" borderId="0" xfId="0" applyNumberFormat="1" applyFont="1" applyFill="1" applyBorder="1" applyProtection="1"/>
    <xf numFmtId="37" fontId="44" fillId="0" borderId="0" xfId="0" applyNumberFormat="1" applyFont="1" applyFill="1" applyBorder="1"/>
    <xf numFmtId="37" fontId="49" fillId="3" borderId="0" xfId="0" applyNumberFormat="1" applyFont="1" applyFill="1" applyBorder="1"/>
    <xf numFmtId="37" fontId="49" fillId="3" borderId="0" xfId="0" applyNumberFormat="1" applyFont="1" applyFill="1" applyBorder="1" applyProtection="1">
      <protection hidden="1"/>
    </xf>
    <xf numFmtId="37" fontId="24" fillId="0" borderId="0" xfId="0" applyNumberFormat="1" applyFont="1" applyFill="1" applyBorder="1" applyAlignment="1">
      <alignment horizontal="center"/>
    </xf>
    <xf numFmtId="37" fontId="51" fillId="0" borderId="0" xfId="0" applyNumberFormat="1" applyFont="1" applyFill="1" applyBorder="1"/>
    <xf numFmtId="37" fontId="24" fillId="0" borderId="0" xfId="0" applyNumberFormat="1" applyFont="1" applyFill="1" applyBorder="1"/>
    <xf numFmtId="171" fontId="44" fillId="0" borderId="0" xfId="0" applyNumberFormat="1" applyFont="1" applyFill="1" applyBorder="1"/>
    <xf numFmtId="39" fontId="53" fillId="3" borderId="39" xfId="0" applyNumberFormat="1" applyFont="1" applyFill="1" applyBorder="1" applyProtection="1">
      <protection locked="0"/>
    </xf>
    <xf numFmtId="37" fontId="53" fillId="3" borderId="40" xfId="0" applyNumberFormat="1" applyFont="1" applyFill="1" applyBorder="1" applyProtection="1">
      <protection locked="0"/>
    </xf>
    <xf numFmtId="37" fontId="53" fillId="3" borderId="40" xfId="0" applyNumberFormat="1" applyFont="1" applyFill="1" applyBorder="1"/>
    <xf numFmtId="37" fontId="42" fillId="0" borderId="16" xfId="0" applyNumberFormat="1" applyFont="1" applyFill="1" applyBorder="1" applyAlignment="1">
      <alignment horizontal="center"/>
    </xf>
    <xf numFmtId="3" fontId="54" fillId="0" borderId="42" xfId="4" applyNumberFormat="1" applyFont="1" applyFill="1" applyBorder="1"/>
    <xf numFmtId="39" fontId="53" fillId="3" borderId="43" xfId="0" applyNumberFormat="1" applyFont="1" applyFill="1" applyBorder="1" applyProtection="1">
      <protection locked="0"/>
    </xf>
    <xf numFmtId="37" fontId="53" fillId="3" borderId="1" xfId="0" applyNumberFormat="1" applyFont="1" applyFill="1" applyBorder="1" applyProtection="1">
      <protection locked="0"/>
    </xf>
    <xf numFmtId="37" fontId="53" fillId="3" borderId="1" xfId="0" applyNumberFormat="1" applyFont="1" applyFill="1" applyBorder="1"/>
    <xf numFmtId="39" fontId="53" fillId="3" borderId="45" xfId="0" applyNumberFormat="1" applyFont="1" applyFill="1" applyBorder="1" applyProtection="1">
      <protection locked="0"/>
    </xf>
    <xf numFmtId="37" fontId="55" fillId="3" borderId="46" xfId="0" applyNumberFormat="1" applyFont="1" applyFill="1" applyBorder="1" applyProtection="1">
      <protection locked="0"/>
    </xf>
    <xf numFmtId="37" fontId="53" fillId="3" borderId="46" xfId="0" applyNumberFormat="1" applyFont="1" applyFill="1" applyBorder="1"/>
    <xf numFmtId="37" fontId="42" fillId="0" borderId="48" xfId="0" applyNumberFormat="1" applyFont="1" applyFill="1" applyBorder="1" applyAlignment="1">
      <alignment horizontal="center"/>
    </xf>
    <xf numFmtId="9" fontId="32" fillId="0" borderId="0" xfId="9" applyFont="1" applyBorder="1" applyAlignment="1">
      <alignment horizontal="center"/>
    </xf>
    <xf numFmtId="165" fontId="23" fillId="0" borderId="6" xfId="4" applyNumberFormat="1" applyFont="1" applyBorder="1"/>
    <xf numFmtId="3" fontId="18" fillId="0" borderId="0" xfId="5" applyNumberFormat="1" applyFont="1" applyBorder="1"/>
    <xf numFmtId="9" fontId="17" fillId="0" borderId="9" xfId="6" applyFont="1" applyBorder="1" applyAlignment="1">
      <alignment horizontal="right"/>
    </xf>
    <xf numFmtId="9" fontId="42" fillId="0" borderId="0" xfId="2" applyFont="1" applyFill="1" applyBorder="1"/>
    <xf numFmtId="9" fontId="23" fillId="0" borderId="6" xfId="2" applyFont="1" applyBorder="1"/>
    <xf numFmtId="165" fontId="0" fillId="0" borderId="0" xfId="0" applyNumberFormat="1"/>
    <xf numFmtId="3" fontId="59" fillId="0" borderId="6" xfId="4" applyNumberFormat="1" applyFont="1" applyBorder="1"/>
    <xf numFmtId="165" fontId="59" fillId="0" borderId="6" xfId="4" applyNumberFormat="1" applyFont="1" applyBorder="1"/>
    <xf numFmtId="0" fontId="28" fillId="0" borderId="0" xfId="7" applyFont="1" applyBorder="1"/>
    <xf numFmtId="3" fontId="19" fillId="0" borderId="0" xfId="7" applyNumberFormat="1" applyFont="1" applyBorder="1"/>
    <xf numFmtId="0" fontId="8" fillId="0" borderId="0" xfId="7" applyFont="1" applyBorder="1"/>
    <xf numFmtId="0" fontId="14" fillId="0" borderId="0" xfId="0" applyFont="1" applyBorder="1" applyAlignment="1">
      <alignment horizontal="center"/>
    </xf>
    <xf numFmtId="0" fontId="59" fillId="0" borderId="6" xfId="4" applyFont="1" applyBorder="1"/>
    <xf numFmtId="0" fontId="32" fillId="0" borderId="10" xfId="8" applyFont="1" applyBorder="1" applyAlignment="1">
      <alignment horizontal="right"/>
    </xf>
    <xf numFmtId="0" fontId="12" fillId="9" borderId="0" xfId="0" applyFont="1" applyFill="1" applyBorder="1"/>
    <xf numFmtId="0" fontId="12" fillId="9" borderId="0" xfId="0" applyFont="1" applyFill="1" applyBorder="1" applyAlignment="1">
      <alignment horizontal="right"/>
    </xf>
    <xf numFmtId="0" fontId="23" fillId="0" borderId="0" xfId="4" applyFont="1" applyBorder="1"/>
    <xf numFmtId="3" fontId="20" fillId="0" borderId="0" xfId="0" applyNumberFormat="1" applyFont="1"/>
    <xf numFmtId="164" fontId="48" fillId="3" borderId="25" xfId="2" applyNumberFormat="1" applyFont="1" applyFill="1" applyBorder="1" applyAlignment="1" applyProtection="1">
      <alignment horizontal="right"/>
      <protection locked="0"/>
    </xf>
    <xf numFmtId="0" fontId="41" fillId="0" borderId="0" xfId="0" applyFont="1" applyBorder="1" applyAlignment="1">
      <alignment horizontal="left"/>
    </xf>
    <xf numFmtId="0" fontId="41" fillId="0" borderId="0" xfId="0" applyFont="1" applyBorder="1"/>
    <xf numFmtId="164" fontId="23" fillId="0" borderId="6" xfId="2" applyNumberFormat="1" applyFont="1" applyBorder="1"/>
    <xf numFmtId="3" fontId="23" fillId="0" borderId="0" xfId="4" applyNumberFormat="1" applyFont="1" applyBorder="1"/>
    <xf numFmtId="0" fontId="23" fillId="0" borderId="6" xfId="149" applyFont="1" applyBorder="1"/>
    <xf numFmtId="0" fontId="9" fillId="0" borderId="0" xfId="0" applyFont="1"/>
    <xf numFmtId="167" fontId="12" fillId="9" borderId="0" xfId="0" applyNumberFormat="1" applyFont="1" applyFill="1" applyBorder="1" applyAlignment="1">
      <alignment horizontal="right"/>
    </xf>
    <xf numFmtId="168" fontId="41" fillId="10" borderId="0" xfId="0" applyNumberFormat="1" applyFont="1" applyFill="1" applyAlignment="1">
      <alignment horizontal="right"/>
    </xf>
    <xf numFmtId="0" fontId="41" fillId="10" borderId="0" xfId="0" applyFont="1" applyFill="1"/>
    <xf numFmtId="3" fontId="23" fillId="10" borderId="6" xfId="4" applyNumberFormat="1" applyFont="1" applyFill="1" applyBorder="1"/>
    <xf numFmtId="165" fontId="23" fillId="0" borderId="0" xfId="4" applyNumberFormat="1" applyFont="1" applyBorder="1"/>
    <xf numFmtId="3" fontId="59" fillId="0" borderId="0" xfId="4" applyNumberFormat="1" applyFont="1" applyFill="1" applyBorder="1"/>
    <xf numFmtId="3" fontId="59" fillId="10" borderId="6" xfId="4" applyNumberFormat="1" applyFont="1" applyFill="1" applyBorder="1"/>
    <xf numFmtId="0" fontId="23" fillId="0" borderId="6" xfId="2" applyNumberFormat="1" applyFont="1" applyBorder="1"/>
    <xf numFmtId="9" fontId="23" fillId="0" borderId="0" xfId="2" applyFont="1" applyBorder="1"/>
    <xf numFmtId="168" fontId="23" fillId="0" borderId="6" xfId="2" applyNumberFormat="1" applyFont="1" applyBorder="1"/>
    <xf numFmtId="0" fontId="58" fillId="0" borderId="0" xfId="0" applyFont="1" applyFill="1"/>
    <xf numFmtId="0" fontId="59" fillId="0" borderId="6" xfId="2" applyNumberFormat="1" applyFont="1" applyBorder="1"/>
    <xf numFmtId="14" fontId="10" fillId="0" borderId="0" xfId="7" applyNumberFormat="1" applyBorder="1"/>
    <xf numFmtId="3" fontId="32" fillId="10" borderId="11" xfId="8" applyNumberFormat="1" applyFont="1" applyFill="1" applyBorder="1" applyAlignment="1">
      <alignment horizontal="right"/>
    </xf>
    <xf numFmtId="0" fontId="32" fillId="0" borderId="11" xfId="8" applyFont="1" applyBorder="1" applyAlignment="1"/>
    <xf numFmtId="165" fontId="32" fillId="0" borderId="11" xfId="8" applyNumberFormat="1" applyFont="1" applyBorder="1" applyAlignment="1">
      <alignment horizontal="right"/>
    </xf>
    <xf numFmtId="0" fontId="41" fillId="0" borderId="52" xfId="0" applyFont="1" applyBorder="1" applyAlignment="1">
      <alignment horizontal="left"/>
    </xf>
    <xf numFmtId="10" fontId="41" fillId="0" borderId="52" xfId="2" applyNumberFormat="1" applyFont="1" applyBorder="1" applyAlignment="1">
      <alignment horizontal="left"/>
    </xf>
    <xf numFmtId="168" fontId="41" fillId="0" borderId="52" xfId="0" applyNumberFormat="1" applyFont="1" applyBorder="1" applyAlignment="1">
      <alignment horizontal="right"/>
    </xf>
    <xf numFmtId="168" fontId="41" fillId="10" borderId="52" xfId="0" applyNumberFormat="1" applyFont="1" applyFill="1" applyBorder="1" applyAlignment="1">
      <alignment horizontal="right"/>
    </xf>
    <xf numFmtId="0" fontId="41" fillId="10" borderId="52" xfId="0" applyFont="1" applyFill="1" applyBorder="1"/>
    <xf numFmtId="3" fontId="23" fillId="10" borderId="0" xfId="4" applyNumberFormat="1" applyFont="1" applyFill="1" applyBorder="1"/>
    <xf numFmtId="14" fontId="23" fillId="0" borderId="0" xfId="4" applyNumberFormat="1" applyFont="1" applyBorder="1"/>
    <xf numFmtId="3" fontId="23" fillId="0" borderId="11" xfId="4" applyNumberFormat="1" applyFont="1" applyBorder="1"/>
    <xf numFmtId="3" fontId="59" fillId="0" borderId="11" xfId="4" applyNumberFormat="1" applyFont="1" applyBorder="1"/>
    <xf numFmtId="3" fontId="59" fillId="0" borderId="11" xfId="4" applyNumberFormat="1" applyFont="1" applyBorder="1" applyAlignment="1">
      <alignment horizontal="right"/>
    </xf>
    <xf numFmtId="3" fontId="59" fillId="10" borderId="11" xfId="4" applyNumberFormat="1" applyFont="1" applyFill="1" applyBorder="1"/>
    <xf numFmtId="167" fontId="12" fillId="9" borderId="10" xfId="0" applyNumberFormat="1" applyFont="1" applyFill="1" applyBorder="1" applyAlignment="1">
      <alignment horizontal="right"/>
    </xf>
    <xf numFmtId="0" fontId="12" fillId="9" borderId="10" xfId="0" applyFont="1" applyFill="1" applyBorder="1" applyAlignment="1">
      <alignment horizontal="left"/>
    </xf>
    <xf numFmtId="0" fontId="12" fillId="9" borderId="10" xfId="0" applyFont="1" applyFill="1" applyBorder="1" applyAlignment="1">
      <alignment horizontal="right"/>
    </xf>
    <xf numFmtId="3" fontId="23" fillId="0" borderId="8" xfId="4" applyNumberFormat="1" applyFont="1" applyBorder="1"/>
    <xf numFmtId="3" fontId="23" fillId="10" borderId="8" xfId="4" applyNumberFormat="1" applyFont="1" applyFill="1" applyBorder="1"/>
    <xf numFmtId="3" fontId="23" fillId="10" borderId="11" xfId="4" applyNumberFormat="1" applyFont="1" applyFill="1" applyBorder="1"/>
    <xf numFmtId="167" fontId="12" fillId="9" borderId="0" xfId="0" applyNumberFormat="1" applyFont="1" applyFill="1" applyBorder="1"/>
    <xf numFmtId="0" fontId="8" fillId="0" borderId="0" xfId="8" applyAlignment="1">
      <alignment horizontal="center"/>
    </xf>
    <xf numFmtId="3" fontId="32" fillId="0" borderId="10" xfId="8" applyNumberFormat="1" applyFont="1" applyBorder="1" applyAlignment="1">
      <alignment horizontal="center"/>
    </xf>
    <xf numFmtId="0" fontId="12" fillId="9" borderId="0" xfId="0" applyFont="1" applyFill="1" applyBorder="1" applyAlignment="1">
      <alignment horizontal="center"/>
    </xf>
    <xf numFmtId="0" fontId="73" fillId="0" borderId="0" xfId="8" applyFont="1" applyFill="1" applyBorder="1"/>
    <xf numFmtId="0" fontId="8" fillId="0" borderId="0" xfId="8" applyAlignment="1"/>
    <xf numFmtId="0" fontId="12" fillId="9" borderId="0" xfId="0" applyFont="1" applyFill="1" applyBorder="1" applyAlignment="1"/>
    <xf numFmtId="3" fontId="32" fillId="0" borderId="11" xfId="8" applyNumberFormat="1" applyFont="1" applyBorder="1" applyAlignment="1"/>
    <xf numFmtId="3" fontId="32" fillId="0" borderId="10" xfId="8" applyNumberFormat="1" applyFont="1" applyBorder="1" applyAlignment="1"/>
    <xf numFmtId="3" fontId="32" fillId="0" borderId="0" xfId="8" applyNumberFormat="1" applyFont="1" applyBorder="1" applyAlignment="1"/>
    <xf numFmtId="0" fontId="70" fillId="0" borderId="0" xfId="0" applyFont="1" applyAlignment="1"/>
    <xf numFmtId="0" fontId="0" fillId="0" borderId="0" xfId="0" applyAlignment="1"/>
    <xf numFmtId="3" fontId="31" fillId="0" borderId="0" xfId="8" applyNumberFormat="1" applyFont="1" applyBorder="1" applyAlignment="1"/>
    <xf numFmtId="9" fontId="34" fillId="0" borderId="0" xfId="8" applyNumberFormat="1" applyFont="1" applyAlignment="1"/>
    <xf numFmtId="0" fontId="34" fillId="0" borderId="0" xfId="8" applyFont="1" applyAlignment="1"/>
    <xf numFmtId="9" fontId="74" fillId="0" borderId="0" xfId="2" applyFont="1" applyBorder="1" applyAlignment="1">
      <alignment horizontal="center"/>
    </xf>
    <xf numFmtId="0" fontId="70" fillId="0" borderId="0" xfId="0" applyFont="1" applyAlignment="1">
      <alignment horizontal="center"/>
    </xf>
    <xf numFmtId="0" fontId="69" fillId="0" borderId="0" xfId="0" applyFont="1" applyAlignment="1">
      <alignment horizontal="center"/>
    </xf>
    <xf numFmtId="0" fontId="0" fillId="0" borderId="0" xfId="0" applyAlignment="1">
      <alignment horizontal="center"/>
    </xf>
    <xf numFmtId="3" fontId="31" fillId="0" borderId="0" xfId="8" applyNumberFormat="1" applyFont="1" applyBorder="1" applyAlignment="1">
      <alignment horizontal="center"/>
    </xf>
    <xf numFmtId="9" fontId="34" fillId="0" borderId="0" xfId="8" applyNumberFormat="1" applyFont="1" applyAlignment="1">
      <alignment horizontal="center"/>
    </xf>
    <xf numFmtId="0" fontId="34" fillId="0" borderId="0" xfId="8" applyFont="1" applyAlignment="1">
      <alignment horizontal="center"/>
    </xf>
    <xf numFmtId="0" fontId="75" fillId="0" borderId="0" xfId="8" applyFont="1" applyBorder="1" applyAlignment="1"/>
    <xf numFmtId="3" fontId="76" fillId="0" borderId="0" xfId="8" applyNumberFormat="1" applyFont="1" applyBorder="1" applyAlignment="1"/>
    <xf numFmtId="0" fontId="76" fillId="0" borderId="10" xfId="8" applyFont="1" applyBorder="1" applyAlignment="1"/>
    <xf numFmtId="9" fontId="76" fillId="0" borderId="10" xfId="2" applyFont="1" applyBorder="1" applyAlignment="1"/>
    <xf numFmtId="0" fontId="76" fillId="0" borderId="0" xfId="8" applyFont="1" applyFill="1" applyBorder="1" applyAlignment="1"/>
    <xf numFmtId="0" fontId="8" fillId="0" borderId="0" xfId="149" applyNumberFormat="1"/>
    <xf numFmtId="4" fontId="23" fillId="0" borderId="6" xfId="149" applyNumberFormat="1" applyFont="1" applyBorder="1"/>
    <xf numFmtId="0" fontId="8" fillId="0" borderId="0" xfId="149"/>
    <xf numFmtId="4" fontId="8" fillId="0" borderId="0" xfId="149" applyNumberFormat="1"/>
    <xf numFmtId="0" fontId="59" fillId="0" borderId="6" xfId="149" applyFont="1" applyBorder="1"/>
    <xf numFmtId="4" fontId="59" fillId="0" borderId="6" xfId="149" applyNumberFormat="1" applyFont="1" applyBorder="1"/>
    <xf numFmtId="4" fontId="23" fillId="0" borderId="6" xfId="149" applyNumberFormat="1" applyFont="1" applyFill="1" applyBorder="1"/>
    <xf numFmtId="0" fontId="71" fillId="0" borderId="6" xfId="149" applyFont="1" applyBorder="1"/>
    <xf numFmtId="4" fontId="71" fillId="0" borderId="6" xfId="149" applyNumberFormat="1" applyFont="1" applyBorder="1"/>
    <xf numFmtId="0" fontId="77" fillId="0" borderId="0" xfId="149" applyFont="1"/>
    <xf numFmtId="4" fontId="77" fillId="0" borderId="0" xfId="149" applyNumberFormat="1" applyFont="1"/>
    <xf numFmtId="0" fontId="71" fillId="0" borderId="0" xfId="149" applyFont="1" applyBorder="1"/>
    <xf numFmtId="4" fontId="71" fillId="0" borderId="0" xfId="149" applyNumberFormat="1" applyFont="1" applyBorder="1"/>
    <xf numFmtId="0" fontId="8" fillId="0" borderId="0" xfId="149" applyFont="1"/>
    <xf numFmtId="0" fontId="78" fillId="0" borderId="0" xfId="149" applyFont="1" applyBorder="1"/>
    <xf numFmtId="4" fontId="78" fillId="0" borderId="0" xfId="149" applyNumberFormat="1" applyFont="1" applyBorder="1"/>
    <xf numFmtId="3" fontId="78" fillId="0" borderId="0" xfId="149" applyNumberFormat="1" applyFont="1" applyBorder="1"/>
    <xf numFmtId="0" fontId="12" fillId="9" borderId="0" xfId="0" applyNumberFormat="1" applyFont="1" applyFill="1" applyBorder="1" applyAlignment="1">
      <alignment horizontal="right"/>
    </xf>
    <xf numFmtId="14" fontId="12" fillId="9" borderId="0" xfId="0" applyNumberFormat="1" applyFont="1" applyFill="1" applyBorder="1" applyAlignment="1">
      <alignment horizontal="right"/>
    </xf>
    <xf numFmtId="165" fontId="59" fillId="0" borderId="0" xfId="4" applyNumberFormat="1" applyFont="1" applyBorder="1"/>
    <xf numFmtId="164" fontId="23" fillId="0" borderId="0" xfId="2" applyNumberFormat="1" applyFont="1" applyBorder="1"/>
    <xf numFmtId="0" fontId="12" fillId="9" borderId="0" xfId="0" applyNumberFormat="1" applyFont="1" applyFill="1" applyBorder="1"/>
    <xf numFmtId="3" fontId="25" fillId="10" borderId="0" xfId="7" applyNumberFormat="1" applyFont="1" applyFill="1" applyBorder="1"/>
    <xf numFmtId="3" fontId="20" fillId="10" borderId="0" xfId="7" applyNumberFormat="1" applyFont="1" applyFill="1" applyBorder="1"/>
    <xf numFmtId="0" fontId="10" fillId="10" borderId="0" xfId="7" applyFill="1" applyBorder="1"/>
    <xf numFmtId="1" fontId="23" fillId="10" borderId="6" xfId="4" applyNumberFormat="1" applyFont="1" applyFill="1" applyBorder="1"/>
    <xf numFmtId="0" fontId="86" fillId="0" borderId="0" xfId="4" applyFont="1" applyBorder="1"/>
    <xf numFmtId="0" fontId="87" fillId="0" borderId="0" xfId="4" applyFont="1" applyBorder="1"/>
    <xf numFmtId="0" fontId="58" fillId="30" borderId="0" xfId="0" applyFont="1" applyFill="1"/>
    <xf numFmtId="0" fontId="47" fillId="0" borderId="0" xfId="0" pivotButton="1" applyFont="1"/>
    <xf numFmtId="0" fontId="88" fillId="0" borderId="0" xfId="0" pivotButton="1" applyFont="1"/>
    <xf numFmtId="0" fontId="47" fillId="0" borderId="0" xfId="0" applyFont="1"/>
    <xf numFmtId="0" fontId="47" fillId="0" borderId="0" xfId="0" applyFont="1" applyAlignment="1">
      <alignment horizontal="right"/>
    </xf>
    <xf numFmtId="0" fontId="47" fillId="0" borderId="0" xfId="0" applyFont="1" applyAlignment="1">
      <alignment horizontal="left"/>
    </xf>
    <xf numFmtId="165" fontId="47" fillId="0" borderId="0" xfId="0" applyNumberFormat="1" applyFont="1"/>
    <xf numFmtId="0" fontId="47" fillId="0" borderId="10" xfId="0" applyFont="1" applyBorder="1" applyAlignment="1">
      <alignment horizontal="left"/>
    </xf>
    <xf numFmtId="165" fontId="47" fillId="0" borderId="10" xfId="0" applyNumberFormat="1" applyFont="1" applyBorder="1"/>
    <xf numFmtId="0" fontId="47" fillId="0" borderId="11" xfId="0" applyFont="1" applyBorder="1" applyAlignment="1">
      <alignment horizontal="left"/>
    </xf>
    <xf numFmtId="165" fontId="47" fillId="0" borderId="11" xfId="0" applyNumberFormat="1" applyFont="1" applyBorder="1"/>
    <xf numFmtId="0" fontId="20" fillId="0" borderId="0" xfId="7" applyFont="1" applyBorder="1"/>
    <xf numFmtId="0" fontId="23" fillId="0" borderId="6" xfId="4" applyFont="1" applyFill="1" applyBorder="1"/>
    <xf numFmtId="0" fontId="89" fillId="0" borderId="0" xfId="0" applyFont="1"/>
    <xf numFmtId="37" fontId="44" fillId="3" borderId="0" xfId="0" applyNumberFormat="1" applyFont="1" applyFill="1" applyBorder="1" applyAlignment="1">
      <alignment horizontal="center"/>
    </xf>
    <xf numFmtId="170" fontId="42" fillId="0" borderId="0" xfId="0" applyNumberFormat="1" applyFont="1" applyFill="1" applyBorder="1" applyAlignment="1" applyProtection="1">
      <alignment horizontal="center"/>
    </xf>
    <xf numFmtId="0" fontId="15" fillId="0" borderId="4" xfId="0" applyNumberFormat="1" applyFont="1" applyFill="1" applyBorder="1" applyAlignment="1">
      <alignment horizontal="center"/>
    </xf>
    <xf numFmtId="0" fontId="15" fillId="0" borderId="44" xfId="0" applyNumberFormat="1" applyFont="1" applyFill="1" applyBorder="1" applyAlignment="1">
      <alignment horizontal="center"/>
    </xf>
    <xf numFmtId="0" fontId="52" fillId="0" borderId="5" xfId="0" applyFont="1" applyFill="1" applyBorder="1" applyAlignment="1">
      <alignment horizontal="center"/>
    </xf>
    <xf numFmtId="1" fontId="10" fillId="0" borderId="0" xfId="7" applyNumberFormat="1" applyBorder="1"/>
    <xf numFmtId="176" fontId="11" fillId="0" borderId="0" xfId="0" applyNumberFormat="1" applyFont="1"/>
    <xf numFmtId="9" fontId="17" fillId="0" borderId="0" xfId="6" applyFont="1" applyBorder="1" applyAlignment="1">
      <alignment horizontal="right"/>
    </xf>
    <xf numFmtId="3" fontId="91" fillId="0" borderId="0" xfId="7" applyNumberFormat="1" applyFont="1" applyBorder="1"/>
    <xf numFmtId="0" fontId="13" fillId="0" borderId="56" xfId="4" applyFont="1" applyBorder="1"/>
    <xf numFmtId="3" fontId="13" fillId="0" borderId="56" xfId="4" applyNumberFormat="1" applyFont="1" applyBorder="1"/>
    <xf numFmtId="0" fontId="90" fillId="0" borderId="3" xfId="4" applyFont="1" applyBorder="1"/>
    <xf numFmtId="3" fontId="90" fillId="0" borderId="3" xfId="4" applyNumberFormat="1" applyFont="1" applyBorder="1"/>
    <xf numFmtId="3" fontId="60" fillId="31" borderId="0" xfId="0" applyNumberFormat="1" applyFont="1" applyFill="1"/>
    <xf numFmtId="3" fontId="60" fillId="31" borderId="3" xfId="0" applyNumberFormat="1" applyFont="1" applyFill="1" applyBorder="1"/>
    <xf numFmtId="3" fontId="60" fillId="32" borderId="0" xfId="0" applyNumberFormat="1" applyFont="1" applyFill="1"/>
    <xf numFmtId="3" fontId="60" fillId="31" borderId="11" xfId="0" applyNumberFormat="1" applyFont="1" applyFill="1" applyBorder="1"/>
    <xf numFmtId="3" fontId="60" fillId="31" borderId="0" xfId="0" applyNumberFormat="1" applyFont="1" applyFill="1" applyAlignment="1">
      <alignment horizontal="right"/>
    </xf>
    <xf numFmtId="3" fontId="60" fillId="31" borderId="0" xfId="0" applyNumberFormat="1" applyFont="1" applyFill="1" applyAlignment="1">
      <alignment horizontal="center"/>
    </xf>
    <xf numFmtId="3" fontId="92" fillId="32" borderId="0" xfId="0" applyNumberFormat="1" applyFont="1" applyFill="1" applyAlignment="1">
      <alignment horizontal="center"/>
    </xf>
    <xf numFmtId="37" fontId="50" fillId="33" borderId="32" xfId="0" applyNumberFormat="1" applyFont="1" applyFill="1" applyBorder="1" applyAlignment="1">
      <alignment horizontal="centerContinuous" wrapText="1"/>
    </xf>
    <xf numFmtId="37" fontId="50" fillId="33" borderId="33" xfId="0" applyNumberFormat="1" applyFont="1" applyFill="1" applyBorder="1" applyAlignment="1">
      <alignment horizontal="centerContinuous" wrapText="1"/>
    </xf>
    <xf numFmtId="37" fontId="50" fillId="33" borderId="33" xfId="0" applyNumberFormat="1" applyFont="1" applyFill="1" applyBorder="1" applyAlignment="1" applyProtection="1">
      <alignment horizontal="centerContinuous" wrapText="1"/>
      <protection hidden="1"/>
    </xf>
    <xf numFmtId="37" fontId="50" fillId="33" borderId="34" xfId="0" applyNumberFormat="1" applyFont="1" applyFill="1" applyBorder="1" applyAlignment="1" applyProtection="1">
      <alignment horizontal="centerContinuous" wrapText="1"/>
      <protection hidden="1"/>
    </xf>
    <xf numFmtId="37" fontId="50" fillId="33" borderId="35" xfId="0" applyNumberFormat="1" applyFont="1" applyFill="1" applyBorder="1" applyAlignment="1">
      <alignment horizontal="centerContinuous" wrapText="1"/>
    </xf>
    <xf numFmtId="37" fontId="50" fillId="33" borderId="36" xfId="0" applyNumberFormat="1" applyFont="1" applyFill="1" applyBorder="1" applyAlignment="1">
      <alignment horizontal="center" wrapText="1"/>
    </xf>
    <xf numFmtId="37" fontId="50" fillId="33" borderId="36" xfId="0" applyNumberFormat="1" applyFont="1" applyFill="1" applyBorder="1" applyAlignment="1">
      <alignment horizontal="centerContinuous" wrapText="1"/>
    </xf>
    <xf numFmtId="37" fontId="50" fillId="33" borderId="36" xfId="0" applyNumberFormat="1" applyFont="1" applyFill="1" applyBorder="1" applyAlignment="1" applyProtection="1">
      <alignment horizontal="centerContinuous" wrapText="1"/>
      <protection hidden="1"/>
    </xf>
    <xf numFmtId="37" fontId="50" fillId="33" borderId="37" xfId="0" applyNumberFormat="1" applyFont="1" applyFill="1" applyBorder="1" applyAlignment="1" applyProtection="1">
      <alignment horizontal="centerContinuous" wrapText="1"/>
      <protection hidden="1"/>
    </xf>
    <xf numFmtId="37" fontId="49" fillId="33" borderId="22" xfId="0" applyNumberFormat="1" applyFont="1" applyFill="1" applyBorder="1"/>
    <xf numFmtId="37" fontId="44" fillId="33" borderId="23" xfId="0" applyNumberFormat="1" applyFont="1" applyFill="1" applyBorder="1" applyProtection="1">
      <protection hidden="1"/>
    </xf>
    <xf numFmtId="37" fontId="44" fillId="33" borderId="24" xfId="0" applyNumberFormat="1" applyFont="1" applyFill="1" applyBorder="1" applyProtection="1">
      <protection hidden="1"/>
    </xf>
    <xf numFmtId="37" fontId="49" fillId="33" borderId="26" xfId="0" applyNumberFormat="1" applyFont="1" applyFill="1" applyBorder="1"/>
    <xf numFmtId="37" fontId="44" fillId="33" borderId="0" xfId="0" applyNumberFormat="1" applyFont="1" applyFill="1" applyBorder="1" applyProtection="1">
      <protection hidden="1"/>
    </xf>
    <xf numFmtId="37" fontId="44" fillId="33" borderId="27" xfId="0" applyNumberFormat="1" applyFont="1" applyFill="1" applyBorder="1" applyProtection="1">
      <protection hidden="1"/>
    </xf>
    <xf numFmtId="37" fontId="49" fillId="33" borderId="29" xfId="0" applyNumberFormat="1" applyFont="1" applyFill="1" applyBorder="1"/>
    <xf numFmtId="37" fontId="44" fillId="33" borderId="30" xfId="0" applyNumberFormat="1" applyFont="1" applyFill="1" applyBorder="1" applyProtection="1">
      <protection hidden="1"/>
    </xf>
    <xf numFmtId="37" fontId="44" fillId="33" borderId="31" xfId="0" applyNumberFormat="1" applyFont="1" applyFill="1" applyBorder="1" applyProtection="1">
      <protection hidden="1"/>
    </xf>
    <xf numFmtId="37" fontId="46" fillId="33" borderId="17" xfId="0" applyNumberFormat="1" applyFont="1" applyFill="1" applyBorder="1" applyAlignment="1">
      <alignment horizontal="centerContinuous"/>
    </xf>
    <xf numFmtId="37" fontId="44" fillId="33" borderId="18" xfId="0" applyNumberFormat="1" applyFont="1" applyFill="1" applyBorder="1" applyAlignment="1">
      <alignment horizontal="centerContinuous"/>
    </xf>
    <xf numFmtId="37" fontId="44" fillId="33" borderId="18" xfId="0" applyNumberFormat="1" applyFont="1" applyFill="1" applyBorder="1" applyAlignment="1" applyProtection="1">
      <alignment horizontal="centerContinuous"/>
      <protection hidden="1"/>
    </xf>
    <xf numFmtId="37" fontId="44" fillId="33" borderId="19" xfId="0" applyNumberFormat="1" applyFont="1" applyFill="1" applyBorder="1" applyAlignment="1" applyProtection="1">
      <alignment horizontal="centerContinuous"/>
      <protection hidden="1"/>
    </xf>
    <xf numFmtId="37" fontId="43" fillId="33" borderId="12" xfId="0" applyNumberFormat="1" applyFont="1" applyFill="1" applyBorder="1"/>
    <xf numFmtId="37" fontId="44" fillId="33" borderId="13" xfId="0" applyNumberFormat="1" applyFont="1" applyFill="1" applyBorder="1"/>
    <xf numFmtId="37" fontId="44" fillId="33" borderId="13" xfId="0" applyNumberFormat="1" applyFont="1" applyFill="1" applyBorder="1" applyProtection="1">
      <protection hidden="1"/>
    </xf>
    <xf numFmtId="37" fontId="44" fillId="33" borderId="14" xfId="0" applyNumberFormat="1" applyFont="1" applyFill="1" applyBorder="1" applyProtection="1">
      <protection hidden="1"/>
    </xf>
    <xf numFmtId="37" fontId="93" fillId="0" borderId="15" xfId="0" applyNumberFormat="1" applyFont="1" applyFill="1" applyBorder="1" applyAlignment="1"/>
    <xf numFmtId="37" fontId="93" fillId="0" borderId="15" xfId="0" applyNumberFormat="1" applyFont="1" applyFill="1" applyBorder="1"/>
    <xf numFmtId="167" fontId="12" fillId="31" borderId="4" xfId="0" applyNumberFormat="1" applyFont="1" applyFill="1" applyBorder="1" applyAlignment="1">
      <alignment horizontal="right"/>
    </xf>
    <xf numFmtId="167" fontId="12" fillId="31" borderId="44" xfId="0" applyNumberFormat="1" applyFont="1" applyFill="1" applyBorder="1" applyAlignment="1">
      <alignment horizontal="right"/>
    </xf>
    <xf numFmtId="0" fontId="52" fillId="33" borderId="5" xfId="0" applyFont="1" applyFill="1" applyBorder="1" applyAlignment="1">
      <alignment horizontal="right"/>
    </xf>
    <xf numFmtId="37" fontId="50" fillId="33" borderId="38" xfId="0" applyNumberFormat="1" applyFont="1" applyFill="1" applyBorder="1" applyAlignment="1" applyProtection="1">
      <alignment horizontal="centerContinuous" wrapText="1"/>
      <protection hidden="1"/>
    </xf>
    <xf numFmtId="37" fontId="47" fillId="34" borderId="40" xfId="0" applyNumberFormat="1" applyFont="1" applyFill="1" applyBorder="1" applyProtection="1">
      <protection hidden="1"/>
    </xf>
    <xf numFmtId="37" fontId="47" fillId="34" borderId="41" xfId="0" applyNumberFormat="1" applyFont="1" applyFill="1" applyBorder="1" applyProtection="1">
      <protection hidden="1"/>
    </xf>
    <xf numFmtId="37" fontId="47" fillId="34" borderId="1" xfId="0" applyNumberFormat="1" applyFont="1" applyFill="1" applyBorder="1" applyProtection="1">
      <protection hidden="1"/>
    </xf>
    <xf numFmtId="37" fontId="47" fillId="34" borderId="2" xfId="0" applyNumberFormat="1" applyFont="1" applyFill="1" applyBorder="1" applyProtection="1">
      <protection hidden="1"/>
    </xf>
    <xf numFmtId="37" fontId="47" fillId="34" borderId="46" xfId="0" applyNumberFormat="1" applyFont="1" applyFill="1" applyBorder="1" applyProtection="1">
      <protection hidden="1"/>
    </xf>
    <xf numFmtId="37" fontId="47" fillId="34" borderId="47" xfId="0" applyNumberFormat="1" applyFont="1" applyFill="1" applyBorder="1" applyProtection="1">
      <protection hidden="1"/>
    </xf>
    <xf numFmtId="3" fontId="60" fillId="32" borderId="0" xfId="0" applyNumberFormat="1" applyFont="1" applyFill="1" applyAlignment="1">
      <alignment horizontal="right"/>
    </xf>
    <xf numFmtId="3" fontId="26" fillId="32" borderId="0" xfId="0" applyNumberFormat="1" applyFont="1" applyFill="1"/>
    <xf numFmtId="177" fontId="32" fillId="0" borderId="11" xfId="8" applyNumberFormat="1" applyFont="1" applyBorder="1" applyAlignment="1">
      <alignment horizontal="right"/>
    </xf>
    <xf numFmtId="0" fontId="8" fillId="0" borderId="0" xfId="8" applyAlignment="1">
      <alignment wrapText="1"/>
    </xf>
    <xf numFmtId="0" fontId="8" fillId="0" borderId="0" xfId="0" applyFont="1"/>
    <xf numFmtId="0" fontId="95" fillId="0" borderId="0" xfId="429" applyFont="1" applyBorder="1"/>
    <xf numFmtId="0" fontId="22" fillId="9" borderId="0" xfId="0" applyNumberFormat="1" applyFont="1" applyFill="1" applyBorder="1" applyAlignment="1">
      <alignment horizontal="center"/>
    </xf>
    <xf numFmtId="0" fontId="72" fillId="10" borderId="0" xfId="7" applyFont="1" applyFill="1" applyBorder="1" applyAlignment="1">
      <alignment horizontal="center"/>
    </xf>
    <xf numFmtId="3" fontId="92" fillId="32" borderId="0" xfId="0" applyNumberFormat="1" applyFont="1" applyFill="1" applyAlignment="1">
      <alignment horizontal="center"/>
    </xf>
    <xf numFmtId="0" fontId="22" fillId="9" borderId="0" xfId="7" applyFont="1" applyFill="1" applyBorder="1" applyAlignment="1">
      <alignment horizontal="center"/>
    </xf>
    <xf numFmtId="0" fontId="22" fillId="2" borderId="0" xfId="7" applyFont="1" applyFill="1" applyBorder="1" applyAlignment="1">
      <alignment horizontal="center"/>
    </xf>
    <xf numFmtId="14" fontId="47" fillId="0" borderId="20" xfId="0" applyNumberFormat="1" applyFont="1" applyFill="1" applyBorder="1" applyAlignment="1">
      <alignment horizontal="center"/>
    </xf>
    <xf numFmtId="0" fontId="12" fillId="9" borderId="0" xfId="0" applyNumberFormat="1" applyFont="1" applyFill="1" applyBorder="1" applyAlignment="1">
      <alignment horizontal="center"/>
    </xf>
  </cellXfs>
  <cellStyles count="430">
    <cellStyle name="01. Pax y % por meses0c1" xfId="21"/>
    <cellStyle name="01. Pax y % por meses0c11" xfId="22"/>
    <cellStyle name="01. Pax y % por meses0c13" xfId="23"/>
    <cellStyle name="01. Pax y % por meses0c15" xfId="24"/>
    <cellStyle name="01. Pax y % por meses0c17" xfId="25"/>
    <cellStyle name="01. Pax y % por meses0c19" xfId="26"/>
    <cellStyle name="01. Pax y % por meses0c2" xfId="27"/>
    <cellStyle name="01. Pax y % por meses0c22" xfId="28"/>
    <cellStyle name="01. Pax y % por meses0c23" xfId="29"/>
    <cellStyle name="01. Pax y % por meses0c24" xfId="30"/>
    <cellStyle name="01. Pax y % por meses0c25" xfId="31"/>
    <cellStyle name="01. Pax y % por meses0c26" xfId="32"/>
    <cellStyle name="01. Pax y % por meses0c27" xfId="33"/>
    <cellStyle name="01. Pax y % por meses0c28" xfId="34"/>
    <cellStyle name="01. Pax y % por meses0c29" xfId="35"/>
    <cellStyle name="01. Pax y % por meses0c3" xfId="36"/>
    <cellStyle name="01. Pax y % por meses0c30" xfId="37"/>
    <cellStyle name="01. Pax y % por meses0c6" xfId="38"/>
    <cellStyle name="01. Pax y % por meses0c7" xfId="39"/>
    <cellStyle name="02. Ops y % por meses0c1" xfId="40"/>
    <cellStyle name="02. Ops y % por meses0c11" xfId="41"/>
    <cellStyle name="02. Ops y % por meses0c13" xfId="42"/>
    <cellStyle name="02. Ops y % por meses0c15" xfId="43"/>
    <cellStyle name="02. Ops y % por meses0c17" xfId="44"/>
    <cellStyle name="02. Ops y % por meses0c19" xfId="45"/>
    <cellStyle name="02. Ops y % por meses0c2" xfId="46"/>
    <cellStyle name="02. Ops y % por meses0c22" xfId="47"/>
    <cellStyle name="02. Ops y % por meses0c23" xfId="48"/>
    <cellStyle name="02. Ops y % por meses0c24" xfId="49"/>
    <cellStyle name="02. Ops y % por meses0c25" xfId="50"/>
    <cellStyle name="02. Ops y % por meses0c26" xfId="51"/>
    <cellStyle name="02. Ops y % por meses0c27" xfId="52"/>
    <cellStyle name="02. Ops y % por meses0c28" xfId="53"/>
    <cellStyle name="02. Ops y % por meses0c29" xfId="54"/>
    <cellStyle name="02. Ops y % por meses0c3" xfId="55"/>
    <cellStyle name="02. Ops y % por meses0c30" xfId="56"/>
    <cellStyle name="02. Ops y % por meses0c6" xfId="57"/>
    <cellStyle name="02. Ops y % por meses0c7" xfId="58"/>
    <cellStyle name="03. Merc comercial y % por meses0c1" xfId="59"/>
    <cellStyle name="03. Merc comercial y % por meses0c11" xfId="60"/>
    <cellStyle name="03. Merc comercial y % por meses0c13" xfId="61"/>
    <cellStyle name="03. Merc comercial y % por meses0c15" xfId="62"/>
    <cellStyle name="03. Merc comercial y % por meses0c17" xfId="63"/>
    <cellStyle name="03. Merc comercial y % por meses0c19" xfId="64"/>
    <cellStyle name="03. Merc comercial y % por meses0c2" xfId="65"/>
    <cellStyle name="03. Merc comercial y % por meses0c22" xfId="66"/>
    <cellStyle name="03. Merc comercial y % por meses0c23" xfId="67"/>
    <cellStyle name="03. Merc comercial y % por meses0c24" xfId="68"/>
    <cellStyle name="03. Merc comercial y % por meses0c25" xfId="69"/>
    <cellStyle name="03. Merc comercial y % por meses0c26" xfId="70"/>
    <cellStyle name="03. Merc comercial y % por meses0c27" xfId="71"/>
    <cellStyle name="03. Merc comercial y % por meses0c28" xfId="72"/>
    <cellStyle name="03. Merc comercial y % por meses0c29" xfId="73"/>
    <cellStyle name="03. Merc comercial y % por meses0c3" xfId="74"/>
    <cellStyle name="03. Merc comercial y % por meses0c30" xfId="75"/>
    <cellStyle name="03. Merc comercial y % por meses0c6" xfId="76"/>
    <cellStyle name="03. Merc comercial y % por meses0c7" xfId="77"/>
    <cellStyle name="04. Pax y % acum0c1" xfId="78"/>
    <cellStyle name="04. Pax y % acum0c11" xfId="79"/>
    <cellStyle name="04. Pax y % acum0c13" xfId="80"/>
    <cellStyle name="04. Pax y % acum0c15" xfId="81"/>
    <cellStyle name="04. Pax y % acum0c17" xfId="82"/>
    <cellStyle name="04. Pax y % acum0c19" xfId="83"/>
    <cellStyle name="04. Pax y % acum0c2" xfId="84"/>
    <cellStyle name="04. Pax y % acum0c22" xfId="85"/>
    <cellStyle name="04. Pax y % acum0c23" xfId="86"/>
    <cellStyle name="04. Pax y % acum0c24" xfId="87"/>
    <cellStyle name="04. Pax y % acum0c25" xfId="88"/>
    <cellStyle name="04. Pax y % acum0c26" xfId="89"/>
    <cellStyle name="04. Pax y % acum0c3" xfId="90"/>
    <cellStyle name="04. Pax y % acum0c6" xfId="91"/>
    <cellStyle name="04. Pax y % acum0c7" xfId="92"/>
    <cellStyle name="05. Ops y % acum0c1" xfId="93"/>
    <cellStyle name="05. Ops y % acum0c11" xfId="94"/>
    <cellStyle name="05. Ops y % acum0c13" xfId="95"/>
    <cellStyle name="05. Ops y % acum0c15" xfId="96"/>
    <cellStyle name="05. Ops y % acum0c17" xfId="97"/>
    <cellStyle name="05. Ops y % acum0c19" xfId="98"/>
    <cellStyle name="05. Ops y % acum0c2" xfId="99"/>
    <cellStyle name="05. Ops y % acum0c22" xfId="100"/>
    <cellStyle name="05. Ops y % acum0c23" xfId="101"/>
    <cellStyle name="05. Ops y % acum0c24" xfId="102"/>
    <cellStyle name="05. Ops y % acum0c25" xfId="103"/>
    <cellStyle name="05. Ops y % acum0c26" xfId="104"/>
    <cellStyle name="05. Ops y % acum0c3" xfId="105"/>
    <cellStyle name="05. Ops y % acum0c6" xfId="106"/>
    <cellStyle name="05. Ops y % acum0c7" xfId="107"/>
    <cellStyle name="06. Merc comercial y % acum0c1" xfId="108"/>
    <cellStyle name="06. Merc comercial y % acum0c11" xfId="109"/>
    <cellStyle name="06. Merc comercial y % acum0c13" xfId="110"/>
    <cellStyle name="06. Merc comercial y % acum0c15" xfId="111"/>
    <cellStyle name="06. Merc comercial y % acum0c17" xfId="112"/>
    <cellStyle name="06. Merc comercial y % acum0c19" xfId="113"/>
    <cellStyle name="06. Merc comercial y % acum0c2" xfId="114"/>
    <cellStyle name="06. Merc comercial y % acum0c22" xfId="115"/>
    <cellStyle name="06. Merc comercial y % acum0c23" xfId="116"/>
    <cellStyle name="06. Merc comercial y % acum0c24" xfId="117"/>
    <cellStyle name="06. Merc comercial y % acum0c25" xfId="118"/>
    <cellStyle name="06. Merc comercial y % acum0c26" xfId="119"/>
    <cellStyle name="06. Merc comercial y % acum0c3" xfId="120"/>
    <cellStyle name="06. Merc comercial y % acum0c6" xfId="121"/>
    <cellStyle name="06. Merc comercial y % acum0c7" xfId="122"/>
    <cellStyle name="20% - Énfasis1 2" xfId="237"/>
    <cellStyle name="20% - Énfasis1 3" xfId="238"/>
    <cellStyle name="20% - Énfasis1 4" xfId="239"/>
    <cellStyle name="20% - Énfasis2 2" xfId="240"/>
    <cellStyle name="20% - Énfasis2 3" xfId="241"/>
    <cellStyle name="20% - Énfasis2 4" xfId="242"/>
    <cellStyle name="20% - Énfasis3 2" xfId="243"/>
    <cellStyle name="20% - Énfasis3 3" xfId="244"/>
    <cellStyle name="20% - Énfasis3 4" xfId="245"/>
    <cellStyle name="20% - Énfasis4 2" xfId="246"/>
    <cellStyle name="20% - Énfasis4 3" xfId="247"/>
    <cellStyle name="20% - Énfasis4 4" xfId="248"/>
    <cellStyle name="20% - Énfasis5 2" xfId="249"/>
    <cellStyle name="20% - Énfasis5 3" xfId="250"/>
    <cellStyle name="20% - Énfasis5 4" xfId="251"/>
    <cellStyle name="20% - Énfasis6 2" xfId="252"/>
    <cellStyle name="20% - Énfasis6 3" xfId="253"/>
    <cellStyle name="20% - Énfasis6 4" xfId="254"/>
    <cellStyle name="40% - Énfasis1 2" xfId="255"/>
    <cellStyle name="40% - Énfasis1 3" xfId="256"/>
    <cellStyle name="40% - Énfasis1 4" xfId="257"/>
    <cellStyle name="40% - Énfasis2 2" xfId="258"/>
    <cellStyle name="40% - Énfasis2 3" xfId="259"/>
    <cellStyle name="40% - Énfasis2 4" xfId="260"/>
    <cellStyle name="40% - Énfasis3 2" xfId="261"/>
    <cellStyle name="40% - Énfasis3 3" xfId="262"/>
    <cellStyle name="40% - Énfasis3 4" xfId="263"/>
    <cellStyle name="40% - Énfasis4 2" xfId="264"/>
    <cellStyle name="40% - Énfasis4 3" xfId="265"/>
    <cellStyle name="40% - Énfasis4 4" xfId="266"/>
    <cellStyle name="40% - Énfasis5 2" xfId="267"/>
    <cellStyle name="40% - Énfasis5 3" xfId="268"/>
    <cellStyle name="40% - Énfasis5 4" xfId="269"/>
    <cellStyle name="40% - Énfasis6 2" xfId="270"/>
    <cellStyle name="40% - Énfasis6 3" xfId="271"/>
    <cellStyle name="40% - Énfasis6 4" xfId="272"/>
    <cellStyle name="60% - Énfasis1 2" xfId="273"/>
    <cellStyle name="60% - Énfasis1 3" xfId="274"/>
    <cellStyle name="60% - Énfasis1 4" xfId="275"/>
    <cellStyle name="60% - Énfasis2 2" xfId="276"/>
    <cellStyle name="60% - Énfasis2 3" xfId="277"/>
    <cellStyle name="60% - Énfasis2 4" xfId="278"/>
    <cellStyle name="60% - Énfasis3 2" xfId="279"/>
    <cellStyle name="60% - Énfasis3 3" xfId="280"/>
    <cellStyle name="60% - Énfasis3 4" xfId="281"/>
    <cellStyle name="60% - Énfasis4 2" xfId="282"/>
    <cellStyle name="60% - Énfasis4 3" xfId="283"/>
    <cellStyle name="60% - Énfasis4 4" xfId="284"/>
    <cellStyle name="60% - Énfasis5 2" xfId="285"/>
    <cellStyle name="60% - Énfasis5 3" xfId="286"/>
    <cellStyle name="60% - Énfasis5 4" xfId="287"/>
    <cellStyle name="60% - Énfasis6 2" xfId="288"/>
    <cellStyle name="60% - Énfasis6 3" xfId="289"/>
    <cellStyle name="60% - Énfasis6 4" xfId="290"/>
    <cellStyle name="Bandwidth" xfId="13"/>
    <cellStyle name="Celda de comprobación 2" xfId="291"/>
    <cellStyle name="Celda de comprobación 3" xfId="292"/>
    <cellStyle name="Celda de comprobación 4" xfId="293"/>
    <cellStyle name="Comma [0]" xfId="3" builtinId="6"/>
    <cellStyle name="Comma 2" xfId="294"/>
    <cellStyle name="Comma 3" xfId="295"/>
    <cellStyle name="Encabezado 4 2" xfId="296"/>
    <cellStyle name="Encabezado 4 3" xfId="297"/>
    <cellStyle name="Encabezado 4 4" xfId="298"/>
    <cellStyle name="Énfasis1 2" xfId="299"/>
    <cellStyle name="Énfasis1 3" xfId="300"/>
    <cellStyle name="Énfasis1 4" xfId="301"/>
    <cellStyle name="Énfasis2 2" xfId="302"/>
    <cellStyle name="Énfasis2 3" xfId="303"/>
    <cellStyle name="Énfasis2 4" xfId="304"/>
    <cellStyle name="Énfasis3 2" xfId="305"/>
    <cellStyle name="Énfasis3 3" xfId="306"/>
    <cellStyle name="Énfasis3 4" xfId="307"/>
    <cellStyle name="Énfasis4 2" xfId="308"/>
    <cellStyle name="Énfasis4 3" xfId="309"/>
    <cellStyle name="Énfasis4 4" xfId="310"/>
    <cellStyle name="Énfasis5 2" xfId="311"/>
    <cellStyle name="Énfasis5 3" xfId="312"/>
    <cellStyle name="Énfasis5 4" xfId="313"/>
    <cellStyle name="Énfasis6 2" xfId="314"/>
    <cellStyle name="Énfasis6 3" xfId="315"/>
    <cellStyle name="Énfasis6 4" xfId="316"/>
    <cellStyle name="Euro" xfId="1"/>
    <cellStyle name="Grupo.c1_bd094879-e6a6-487a-8cb7-bdb72151a509" xfId="123"/>
    <cellStyle name="Grupo.c11_49467040-ab5c-4ba8-85f2-26aa8a95cebd" xfId="124"/>
    <cellStyle name="Grupo.c13_889863ed-c808-468c-88cc-e2dc0a3a310e" xfId="125"/>
    <cellStyle name="Grupo.c15_6b6b12c2-41c2-4266-955b-fbd34db06ff4" xfId="126"/>
    <cellStyle name="Grupo.c17_1dfde6b4-64b4-496f-b9d9-4a75964ece90" xfId="127"/>
    <cellStyle name="Grupo.c19_d7921633-13c7-4309-b243-ee14eb2da8da" xfId="128"/>
    <cellStyle name="Grupo.c2_e2d66d90-cb4e-41f9-806d-56639d4396fc" xfId="129"/>
    <cellStyle name="Grupo.c22_d92100c0-4e63-40ab-92e6-3a18ebdf2f88" xfId="130"/>
    <cellStyle name="Grupo.c23_2d3402b3-99bb-44a3-b262-1fcd7f674090" xfId="131"/>
    <cellStyle name="Grupo.c24_e987d2a3-d2a2-4e41-acde-68bd369a64bf" xfId="132"/>
    <cellStyle name="Grupo.c25_51df934f-cfe5-405b-b676-c78622a9cfd8" xfId="133"/>
    <cellStyle name="Grupo.c26_2ca5e6b7-77a5-4b3f-a01b-77276404fe37" xfId="134"/>
    <cellStyle name="Grupo.c27_67b2266e-767f-4aa0-b6c8-ec2342d78eba" xfId="135"/>
    <cellStyle name="Grupo.c28_5185116c-967e-4f35-ad34-d521500bc848" xfId="136"/>
    <cellStyle name="Grupo.c29_c4ce01c6-d23d-4fb2-8f84-b230f7784723" xfId="137"/>
    <cellStyle name="Grupo.c3_0fe399ae-7af6-423c-b1ee-3b9c632cf6d1" xfId="138"/>
    <cellStyle name="Grupo.c30_11f61656-5258-4451-8c91-ce2d552340af" xfId="139"/>
    <cellStyle name="Grupo.c6_e7b92a8b-057c-4c12-97fe-1997932642ee" xfId="140"/>
    <cellStyle name="Grupo.c7_ca81c996-6bfb-479d-adc7-6560c67238b8" xfId="141"/>
    <cellStyle name="Hipervínculo 2" xfId="317"/>
    <cellStyle name="Hyperlink" xfId="429" builtinId="8"/>
    <cellStyle name="Millares 2" xfId="17"/>
    <cellStyle name="Millares 2 2" xfId="318"/>
    <cellStyle name="Millares 2 3" xfId="319"/>
    <cellStyle name="Millares 2 4" xfId="320"/>
    <cellStyle name="Millares 2 5" xfId="321"/>
    <cellStyle name="Millares 3" xfId="142"/>
    <cellStyle name="Millares 4" xfId="143"/>
    <cellStyle name="Millares 5" xfId="144"/>
    <cellStyle name="Millares 6" xfId="145"/>
    <cellStyle name="Millares 7" xfId="11"/>
    <cellStyle name="Millares 7 2" xfId="322"/>
    <cellStyle name="Moneda 2" xfId="146"/>
    <cellStyle name="Normal" xfId="0" builtinId="0"/>
    <cellStyle name="Normal 10" xfId="147"/>
    <cellStyle name="Normal 10 2" xfId="323"/>
    <cellStyle name="Normal 100" xfId="148"/>
    <cellStyle name="Normal 100 2" xfId="324"/>
    <cellStyle name="Normal 11" xfId="4"/>
    <cellStyle name="Normal 11 2" xfId="149"/>
    <cellStyle name="Normal 12" xfId="150"/>
    <cellStyle name="Normal 12 2" xfId="325"/>
    <cellStyle name="Normal 13" xfId="151"/>
    <cellStyle name="Normal 13 2" xfId="326"/>
    <cellStyle name="Normal 14" xfId="152"/>
    <cellStyle name="Normal 14 2" xfId="327"/>
    <cellStyle name="Normal 15" xfId="153"/>
    <cellStyle name="Normal 15 2" xfId="328"/>
    <cellStyle name="Normal 16" xfId="154"/>
    <cellStyle name="Normal 16 2" xfId="329"/>
    <cellStyle name="Normal 17" xfId="155"/>
    <cellStyle name="Normal 17 2" xfId="330"/>
    <cellStyle name="Normal 18" xfId="156"/>
    <cellStyle name="Normal 18 2" xfId="331"/>
    <cellStyle name="Normal 19" xfId="157"/>
    <cellStyle name="Normal 19 2" xfId="332"/>
    <cellStyle name="Normal 2" xfId="10"/>
    <cellStyle name="Normal 2 2" xfId="18"/>
    <cellStyle name="Normal 2 3" xfId="333"/>
    <cellStyle name="Normal 2 4" xfId="334"/>
    <cellStyle name="Normal 2 5" xfId="335"/>
    <cellStyle name="Normal 2 5 2" xfId="336"/>
    <cellStyle name="Normal 20" xfId="158"/>
    <cellStyle name="Normal 20 2" xfId="337"/>
    <cellStyle name="Normal 21" xfId="159"/>
    <cellStyle name="Normal 21 2" xfId="338"/>
    <cellStyle name="Normal 22" xfId="160"/>
    <cellStyle name="Normal 22 2" xfId="339"/>
    <cellStyle name="Normal 23" xfId="161"/>
    <cellStyle name="Normal 23 2" xfId="340"/>
    <cellStyle name="Normal 24" xfId="162"/>
    <cellStyle name="Normal 24 2" xfId="341"/>
    <cellStyle name="Normal 25" xfId="163"/>
    <cellStyle name="Normal 25 2" xfId="342"/>
    <cellStyle name="Normal 26" xfId="164"/>
    <cellStyle name="Normal 26 2" xfId="343"/>
    <cellStyle name="Normal 27" xfId="165"/>
    <cellStyle name="Normal 27 2" xfId="344"/>
    <cellStyle name="Normal 28" xfId="166"/>
    <cellStyle name="Normal 28 2" xfId="345"/>
    <cellStyle name="Normal 29" xfId="167"/>
    <cellStyle name="Normal 29 2" xfId="346"/>
    <cellStyle name="Normal 3" xfId="7"/>
    <cellStyle name="Normal 3 2" xfId="347"/>
    <cellStyle name="Normal 30" xfId="168"/>
    <cellStyle name="Normal 30 2" xfId="348"/>
    <cellStyle name="Normal 31" xfId="169"/>
    <cellStyle name="Normal 31 2" xfId="349"/>
    <cellStyle name="Normal 32" xfId="170"/>
    <cellStyle name="Normal 32 2" xfId="350"/>
    <cellStyle name="Normal 33" xfId="171"/>
    <cellStyle name="Normal 33 2" xfId="351"/>
    <cellStyle name="Normal 34" xfId="172"/>
    <cellStyle name="Normal 34 2" xfId="352"/>
    <cellStyle name="Normal 35" xfId="173"/>
    <cellStyle name="Normal 35 2" xfId="353"/>
    <cellStyle name="Normal 36" xfId="174"/>
    <cellStyle name="Normal 36 2" xfId="354"/>
    <cellStyle name="Normal 37" xfId="175"/>
    <cellStyle name="Normal 37 2" xfId="355"/>
    <cellStyle name="Normal 38" xfId="176"/>
    <cellStyle name="Normal 38 2" xfId="356"/>
    <cellStyle name="Normal 39" xfId="177"/>
    <cellStyle name="Normal 39 2" xfId="357"/>
    <cellStyle name="Normal 4" xfId="16"/>
    <cellStyle name="Normal 4 2" xfId="358"/>
    <cellStyle name="Normal 40" xfId="178"/>
    <cellStyle name="Normal 40 2" xfId="359"/>
    <cellStyle name="Normal 41" xfId="179"/>
    <cellStyle name="Normal 41 2" xfId="360"/>
    <cellStyle name="Normal 42" xfId="180"/>
    <cellStyle name="Normal 42 2" xfId="361"/>
    <cellStyle name="Normal 43" xfId="181"/>
    <cellStyle name="Normal 43 2" xfId="362"/>
    <cellStyle name="Normal 44" xfId="182"/>
    <cellStyle name="Normal 44 2" xfId="363"/>
    <cellStyle name="Normal 45" xfId="183"/>
    <cellStyle name="Normal 45 2" xfId="364"/>
    <cellStyle name="Normal 46" xfId="184"/>
    <cellStyle name="Normal 46 2" xfId="365"/>
    <cellStyle name="Normal 47" xfId="185"/>
    <cellStyle name="Normal 47 2" xfId="366"/>
    <cellStyle name="Normal 48" xfId="186"/>
    <cellStyle name="Normal 48 2" xfId="367"/>
    <cellStyle name="Normal 49" xfId="187"/>
    <cellStyle name="Normal 49 2" xfId="368"/>
    <cellStyle name="Normal 5" xfId="188"/>
    <cellStyle name="Normal 5 2" xfId="369"/>
    <cellStyle name="Normal 50" xfId="189"/>
    <cellStyle name="Normal 50 2" xfId="370"/>
    <cellStyle name="Normal 51" xfId="190"/>
    <cellStyle name="Normal 51 2" xfId="371"/>
    <cellStyle name="Normal 52" xfId="191"/>
    <cellStyle name="Normal 52 2" xfId="372"/>
    <cellStyle name="Normal 53" xfId="192"/>
    <cellStyle name="Normal 53 2" xfId="373"/>
    <cellStyle name="Normal 54" xfId="193"/>
    <cellStyle name="Normal 54 2" xfId="374"/>
    <cellStyle name="Normal 55" xfId="194"/>
    <cellStyle name="Normal 55 2" xfId="375"/>
    <cellStyle name="Normal 56" xfId="195"/>
    <cellStyle name="Normal 56 2" xfId="376"/>
    <cellStyle name="Normal 57" xfId="196"/>
    <cellStyle name="Normal 57 2" xfId="377"/>
    <cellStyle name="Normal 58" xfId="197"/>
    <cellStyle name="Normal 58 2" xfId="378"/>
    <cellStyle name="Normal 59" xfId="198"/>
    <cellStyle name="Normal 59 2" xfId="379"/>
    <cellStyle name="Normal 6" xfId="199"/>
    <cellStyle name="Normal 60" xfId="200"/>
    <cellStyle name="Normal 60 2" xfId="380"/>
    <cellStyle name="Normal 61" xfId="201"/>
    <cellStyle name="Normal 61 2" xfId="381"/>
    <cellStyle name="Normal 62" xfId="202"/>
    <cellStyle name="Normal 62 2" xfId="382"/>
    <cellStyle name="Normal 63" xfId="203"/>
    <cellStyle name="Normal 63 2" xfId="383"/>
    <cellStyle name="Normal 64" xfId="204"/>
    <cellStyle name="Normal 64 2" xfId="384"/>
    <cellStyle name="Normal 65" xfId="205"/>
    <cellStyle name="Normal 65 2" xfId="385"/>
    <cellStyle name="Normal 66" xfId="8"/>
    <cellStyle name="Normal 67" xfId="206"/>
    <cellStyle name="Normal 67 2" xfId="386"/>
    <cellStyle name="Normal 68" xfId="207"/>
    <cellStyle name="Normal 68 2" xfId="387"/>
    <cellStyle name="Normal 69" xfId="208"/>
    <cellStyle name="Normal 69 2" xfId="388"/>
    <cellStyle name="Normal 7" xfId="14"/>
    <cellStyle name="Normal 7 2" xfId="5"/>
    <cellStyle name="Normal 7 2 2" xfId="389"/>
    <cellStyle name="Normal 7 3" xfId="390"/>
    <cellStyle name="Normal 70" xfId="209"/>
    <cellStyle name="Normal 70 2" xfId="391"/>
    <cellStyle name="Normal 71" xfId="210"/>
    <cellStyle name="Normal 71 2" xfId="392"/>
    <cellStyle name="Normal 72" xfId="211"/>
    <cellStyle name="Normal 72 2" xfId="393"/>
    <cellStyle name="Normal 73" xfId="212"/>
    <cellStyle name="Normal 73 2" xfId="394"/>
    <cellStyle name="Normal 74" xfId="213"/>
    <cellStyle name="Normal 74 2" xfId="395"/>
    <cellStyle name="Normal 75" xfId="214"/>
    <cellStyle name="Normal 75 2" xfId="396"/>
    <cellStyle name="Normal 76" xfId="215"/>
    <cellStyle name="Normal 76 2" xfId="397"/>
    <cellStyle name="Normal 77" xfId="216"/>
    <cellStyle name="Normal 77 2" xfId="398"/>
    <cellStyle name="Normal 78" xfId="217"/>
    <cellStyle name="Normal 78 2" xfId="399"/>
    <cellStyle name="Normal 79" xfId="218"/>
    <cellStyle name="Normal 79 2" xfId="400"/>
    <cellStyle name="Normal 8" xfId="219"/>
    <cellStyle name="Normal 80" xfId="220"/>
    <cellStyle name="Normal 80 2" xfId="401"/>
    <cellStyle name="Normal 81" xfId="221"/>
    <cellStyle name="Normal 81 2" xfId="402"/>
    <cellStyle name="Normal 82" xfId="222"/>
    <cellStyle name="Normal 82 2" xfId="403"/>
    <cellStyle name="Normal 83" xfId="223"/>
    <cellStyle name="Normal 83 2" xfId="404"/>
    <cellStyle name="Normal 84" xfId="224"/>
    <cellStyle name="Normal 84 2" xfId="405"/>
    <cellStyle name="Normal 85" xfId="235"/>
    <cellStyle name="Normal 86" xfId="236"/>
    <cellStyle name="Normal 88" xfId="225"/>
    <cellStyle name="Normal 88 2" xfId="406"/>
    <cellStyle name="Normal 89" xfId="226"/>
    <cellStyle name="Normal 89 2" xfId="407"/>
    <cellStyle name="Normal 9" xfId="227"/>
    <cellStyle name="Normal 9 2" xfId="408"/>
    <cellStyle name="Normal 90" xfId="228"/>
    <cellStyle name="Normal 90 2" xfId="409"/>
    <cellStyle name="Normal 91" xfId="229"/>
    <cellStyle name="Normal 91 2" xfId="410"/>
    <cellStyle name="Normal 92" xfId="230"/>
    <cellStyle name="Normal 92 2" xfId="411"/>
    <cellStyle name="Normal 93" xfId="231"/>
    <cellStyle name="Normal 93 2" xfId="412"/>
    <cellStyle name="Normal 94" xfId="232"/>
    <cellStyle name="Normal 94 2" xfId="413"/>
    <cellStyle name="Percent" xfId="2" builtinId="5"/>
    <cellStyle name="Percent 2" xfId="233"/>
    <cellStyle name="Porcentual 2" xfId="234"/>
    <cellStyle name="Porcentual 2 2" xfId="19"/>
    <cellStyle name="Porcentual 2 3" xfId="414"/>
    <cellStyle name="Porcentual 2 3 2" xfId="415"/>
    <cellStyle name="Porcentual 3" xfId="15"/>
    <cellStyle name="Porcentual 3 2" xfId="6"/>
    <cellStyle name="Porcentual 3 3" xfId="20"/>
    <cellStyle name="Porcentual 3 3 2" xfId="416"/>
    <cellStyle name="Porcentual 3 4" xfId="417"/>
    <cellStyle name="Porcentual 4" xfId="12"/>
    <cellStyle name="Porcentual 4 2" xfId="418"/>
    <cellStyle name="Porcentual 5" xfId="9"/>
    <cellStyle name="Porcentual 6" xfId="419"/>
    <cellStyle name="Texto de advertencia 2" xfId="420"/>
    <cellStyle name="Texto de advertencia 3" xfId="421"/>
    <cellStyle name="Texto de advertencia 4" xfId="422"/>
    <cellStyle name="Título 3 2" xfId="423"/>
    <cellStyle name="Título 3 3" xfId="424"/>
    <cellStyle name="Título 3 4" xfId="425"/>
    <cellStyle name="Total 2" xfId="426"/>
    <cellStyle name="Total 3" xfId="427"/>
    <cellStyle name="Total 4" xfId="428"/>
  </cellStyles>
  <dxfs count="12">
    <dxf>
      <fill>
        <patternFill>
          <bgColor rgb="FFFF0000"/>
        </patternFill>
      </fill>
    </dxf>
    <dxf>
      <border>
        <bottom style="hair">
          <color auto="1"/>
        </bottom>
        <horizontal style="hair">
          <color auto="1"/>
        </horizontal>
      </border>
    </dxf>
    <dxf>
      <border>
        <bottom style="hair">
          <color auto="1"/>
        </bottom>
        <horizontal style="hair">
          <color auto="1"/>
        </horizontal>
      </border>
    </dxf>
    <dxf>
      <font>
        <name val="Gill Sans MT"/>
        <scheme val="none"/>
      </font>
    </dxf>
    <dxf>
      <font>
        <color theme="1" tint="0.499984740745262"/>
      </font>
    </dxf>
    <dxf>
      <font>
        <color theme="1" tint="0.499984740745262"/>
      </font>
    </dxf>
    <dxf>
      <alignment horizontal="right" readingOrder="0"/>
    </dxf>
    <dxf>
      <alignment horizontal="right" readingOrder="0"/>
    </dxf>
    <dxf>
      <font>
        <condense val="0"/>
        <extend val="0"/>
        <color indexed="10"/>
      </font>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64198"/>
      <color rgb="FFE78708"/>
      <color rgb="FF336666"/>
      <color rgb="FFA50021"/>
      <color rgb="FF669967"/>
      <color rgb="FF75A376"/>
      <color rgb="FF8E001B"/>
      <color rgb="FFFFCC99"/>
      <color rgb="FF760016"/>
      <color rgb="FFCC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8"/>
    </mc:Choice>
    <mc:Fallback>
      <c:style val="48"/>
    </mc:Fallback>
  </mc:AlternateContent>
  <c:chart>
    <c:autoTitleDeleted val="1"/>
    <c:plotArea>
      <c:layout/>
      <c:lineChart>
        <c:grouping val="standard"/>
        <c:varyColors val="0"/>
        <c:ser>
          <c:idx val="0"/>
          <c:order val="0"/>
          <c:tx>
            <c:strRef>
              <c:f>RESUMEN!$A$18</c:f>
              <c:strCache>
                <c:ptCount val="1"/>
                <c:pt idx="0">
                  <c:v>VENTAS</c:v>
                </c:pt>
              </c:strCache>
            </c:strRef>
          </c:tx>
          <c:marker>
            <c:symbol val="none"/>
          </c:marker>
          <c:cat>
            <c:numRef>
              <c:f>RESUMEN!$B$5:$J$5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RESUMEN!$B$18:$J$18</c:f>
              <c:numCache>
                <c:formatCode>#,##0</c:formatCode>
                <c:ptCount val="9"/>
                <c:pt idx="0">
                  <c:v>0</c:v>
                </c:pt>
                <c:pt idx="1">
                  <c:v>0</c:v>
                </c:pt>
                <c:pt idx="2">
                  <c:v>0</c:v>
                </c:pt>
                <c:pt idx="3">
                  <c:v>241901.4705882353</c:v>
                </c:pt>
                <c:pt idx="4">
                  <c:v>1059758.8235294118</c:v>
                </c:pt>
                <c:pt idx="5">
                  <c:v>3847385.2941176472</c:v>
                </c:pt>
                <c:pt idx="6">
                  <c:v>5621329.4117647056</c:v>
                </c:pt>
                <c:pt idx="7">
                  <c:v>7579579.4117647056</c:v>
                </c:pt>
                <c:pt idx="8">
                  <c:v>9722135.2941176482</c:v>
                </c:pt>
              </c:numCache>
            </c:numRef>
          </c:val>
          <c:smooth val="0"/>
        </c:ser>
        <c:ser>
          <c:idx val="1"/>
          <c:order val="1"/>
          <c:tx>
            <c:strRef>
              <c:f>RESUMEN!$A$20</c:f>
              <c:strCache>
                <c:ptCount val="1"/>
                <c:pt idx="0">
                  <c:v>EBITDA</c:v>
                </c:pt>
              </c:strCache>
            </c:strRef>
          </c:tx>
          <c:marker>
            <c:symbol val="none"/>
          </c:marker>
          <c:cat>
            <c:numRef>
              <c:f>RESUMEN!$B$5:$J$5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RESUMEN!$B$20:$J$20</c:f>
              <c:numCache>
                <c:formatCode>#,##0</c:formatCode>
                <c:ptCount val="9"/>
                <c:pt idx="0">
                  <c:v>0</c:v>
                </c:pt>
                <c:pt idx="1">
                  <c:v>0</c:v>
                </c:pt>
                <c:pt idx="2">
                  <c:v>0</c:v>
                </c:pt>
                <c:pt idx="3">
                  <c:v>-105991.6617647059</c:v>
                </c:pt>
                <c:pt idx="4">
                  <c:v>75389.229411764652</c:v>
                </c:pt>
                <c:pt idx="5">
                  <c:v>756851.95864705881</c:v>
                </c:pt>
                <c:pt idx="6">
                  <c:v>1291781.5438558813</c:v>
                </c:pt>
                <c:pt idx="7">
                  <c:v>1885064.275925382</c:v>
                </c:pt>
                <c:pt idx="8">
                  <c:v>2536197.9427379044</c:v>
                </c:pt>
              </c:numCache>
            </c:numRef>
          </c:val>
          <c:smooth val="0"/>
        </c:ser>
        <c:ser>
          <c:idx val="5"/>
          <c:order val="2"/>
          <c:tx>
            <c:strRef>
              <c:f>RESUMEN!$A$41</c:f>
              <c:strCache>
                <c:ptCount val="1"/>
                <c:pt idx="0">
                  <c:v>TOTAL INVERSIÓN</c:v>
                </c:pt>
              </c:strCache>
            </c:strRef>
          </c:tx>
          <c:marker>
            <c:symbol val="none"/>
          </c:marker>
          <c:cat>
            <c:numRef>
              <c:f>RESUMEN!$B$5:$J$5</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RESUMEN!$B$41:$J$41</c:f>
              <c:numCache>
                <c:formatCode>#,##0</c:formatCode>
                <c:ptCount val="9"/>
                <c:pt idx="0">
                  <c:v>0</c:v>
                </c:pt>
                <c:pt idx="1">
                  <c:v>0</c:v>
                </c:pt>
                <c:pt idx="2">
                  <c:v>0</c:v>
                </c:pt>
                <c:pt idx="3">
                  <c:v>98265</c:v>
                </c:pt>
                <c:pt idx="4">
                  <c:v>156288.59999999998</c:v>
                </c:pt>
                <c:pt idx="5">
                  <c:v>411085.87199999997</c:v>
                </c:pt>
                <c:pt idx="6">
                  <c:v>469518.76443999994</c:v>
                </c:pt>
                <c:pt idx="7">
                  <c:v>724805.85847880004</c:v>
                </c:pt>
                <c:pt idx="8">
                  <c:v>786912.78033587697</c:v>
                </c:pt>
              </c:numCache>
            </c:numRef>
          </c:val>
          <c:smooth val="0"/>
        </c:ser>
        <c:dLbls>
          <c:showLegendKey val="0"/>
          <c:showVal val="0"/>
          <c:showCatName val="0"/>
          <c:showSerName val="0"/>
          <c:showPercent val="0"/>
          <c:showBubbleSize val="0"/>
        </c:dLbls>
        <c:marker val="1"/>
        <c:smooth val="0"/>
        <c:axId val="42954752"/>
        <c:axId val="42956672"/>
      </c:lineChart>
      <c:catAx>
        <c:axId val="42954752"/>
        <c:scaling>
          <c:orientation val="minMax"/>
        </c:scaling>
        <c:delete val="0"/>
        <c:axPos val="b"/>
        <c:numFmt formatCode="General" sourceLinked="1"/>
        <c:majorTickMark val="none"/>
        <c:minorTickMark val="none"/>
        <c:tickLblPos val="nextTo"/>
        <c:crossAx val="42956672"/>
        <c:crosses val="autoZero"/>
        <c:auto val="1"/>
        <c:lblAlgn val="ctr"/>
        <c:lblOffset val="100"/>
        <c:noMultiLvlLbl val="0"/>
      </c:catAx>
      <c:valAx>
        <c:axId val="42956672"/>
        <c:scaling>
          <c:orientation val="minMax"/>
        </c:scaling>
        <c:delete val="0"/>
        <c:axPos val="l"/>
        <c:majorGridlines/>
        <c:numFmt formatCode="#,##0" sourceLinked="1"/>
        <c:majorTickMark val="none"/>
        <c:minorTickMark val="none"/>
        <c:tickLblPos val="nextTo"/>
        <c:crossAx val="4295475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plotArea>
      <c:layout/>
      <c:barChart>
        <c:barDir val="col"/>
        <c:grouping val="clustered"/>
        <c:varyColors val="0"/>
        <c:ser>
          <c:idx val="3"/>
          <c:order val="0"/>
          <c:tx>
            <c:strRef>
              <c:f>RESUMEN!$A$31</c:f>
              <c:strCache>
                <c:ptCount val="1"/>
                <c:pt idx="0">
                  <c:v>CASH FLOW OPERATIVO</c:v>
                </c:pt>
              </c:strCache>
            </c:strRef>
          </c:tx>
          <c:spPr>
            <a:solidFill>
              <a:srgbClr val="E78708"/>
            </a:solidFill>
          </c:spPr>
          <c:invertIfNegative val="0"/>
          <c:dLbls>
            <c:dLbl>
              <c:idx val="0"/>
              <c:layout>
                <c:manualLayout>
                  <c:x val="1.6708437761069365E-3"/>
                  <c:y val="0.10848643919510061"/>
                </c:manualLayout>
              </c:layout>
              <c:showLegendKey val="0"/>
              <c:showVal val="1"/>
              <c:showCatName val="0"/>
              <c:showSerName val="0"/>
              <c:showPercent val="0"/>
              <c:showBubbleSize val="0"/>
            </c:dLbl>
            <c:dLbl>
              <c:idx val="1"/>
              <c:layout>
                <c:manualLayout>
                  <c:x val="-1.6708352632391541E-3"/>
                  <c:y val="0.15048146540737548"/>
                </c:manualLayout>
              </c:layout>
              <c:showLegendKey val="0"/>
              <c:showVal val="1"/>
              <c:showCatName val="0"/>
              <c:showSerName val="0"/>
              <c:showPercent val="0"/>
              <c:showBubbleSize val="0"/>
            </c:dLbl>
            <c:dLbl>
              <c:idx val="2"/>
              <c:layout>
                <c:manualLayout>
                  <c:x val="-3.9215686274509812E-3"/>
                  <c:y val="0.14348206474190736"/>
                </c:manualLayout>
              </c:layout>
              <c:showLegendKey val="0"/>
              <c:showVal val="1"/>
              <c:showCatName val="0"/>
              <c:showSerName val="0"/>
              <c:showPercent val="0"/>
              <c:showBubbleSize val="0"/>
            </c:dLbl>
            <c:txPr>
              <a:bodyPr/>
              <a:lstStyle/>
              <a:p>
                <a:pPr>
                  <a:defRPr sz="800"/>
                </a:pPr>
                <a:endParaRPr lang="en-US"/>
              </a:p>
            </c:txPr>
            <c:showLegendKey val="0"/>
            <c:showVal val="1"/>
            <c:showCatName val="0"/>
            <c:showSerName val="0"/>
            <c:showPercent val="0"/>
            <c:showBubbleSize val="0"/>
            <c:showLeaderLines val="0"/>
          </c:dLbls>
          <c:cat>
            <c:numRef>
              <c:f>RESUMEN!$E$5:$J$5</c:f>
              <c:numCache>
                <c:formatCode>General</c:formatCode>
                <c:ptCount val="6"/>
                <c:pt idx="0">
                  <c:v>2012</c:v>
                </c:pt>
                <c:pt idx="1">
                  <c:v>2013</c:v>
                </c:pt>
                <c:pt idx="2">
                  <c:v>2014</c:v>
                </c:pt>
                <c:pt idx="3">
                  <c:v>2015</c:v>
                </c:pt>
                <c:pt idx="4">
                  <c:v>2016</c:v>
                </c:pt>
                <c:pt idx="5">
                  <c:v>2017</c:v>
                </c:pt>
              </c:numCache>
            </c:numRef>
          </c:cat>
          <c:val>
            <c:numRef>
              <c:f>RESUMEN!$E$31:$J$31</c:f>
              <c:numCache>
                <c:formatCode>#,##0</c:formatCode>
                <c:ptCount val="6"/>
                <c:pt idx="0">
                  <c:v>-204256.6617647059</c:v>
                </c:pt>
                <c:pt idx="1">
                  <c:v>-80899.370588235324</c:v>
                </c:pt>
                <c:pt idx="2">
                  <c:v>444031.08664705884</c:v>
                </c:pt>
                <c:pt idx="3">
                  <c:v>831306.02504026145</c:v>
                </c:pt>
                <c:pt idx="4">
                  <c:v>1285499.5898695281</c:v>
                </c:pt>
                <c:pt idx="5">
                  <c:v>1799880.6101498157</c:v>
                </c:pt>
              </c:numCache>
            </c:numRef>
          </c:val>
        </c:ser>
        <c:ser>
          <c:idx val="4"/>
          <c:order val="1"/>
          <c:tx>
            <c:strRef>
              <c:f>RESUMEN!$A$33</c:f>
              <c:strCache>
                <c:ptCount val="1"/>
                <c:pt idx="0">
                  <c:v>EQUITY CASH FLOW</c:v>
                </c:pt>
              </c:strCache>
            </c:strRef>
          </c:tx>
          <c:spPr>
            <a:solidFill>
              <a:schemeClr val="accent6">
                <a:lumMod val="60000"/>
                <a:lumOff val="40000"/>
              </a:schemeClr>
            </a:solidFill>
          </c:spPr>
          <c:invertIfNegative val="0"/>
          <c:dLbls>
            <c:delete val="1"/>
          </c:dLbls>
          <c:cat>
            <c:numRef>
              <c:f>RESUMEN!$E$5:$J$5</c:f>
              <c:numCache>
                <c:formatCode>General</c:formatCode>
                <c:ptCount val="6"/>
                <c:pt idx="0">
                  <c:v>2012</c:v>
                </c:pt>
                <c:pt idx="1">
                  <c:v>2013</c:v>
                </c:pt>
                <c:pt idx="2">
                  <c:v>2014</c:v>
                </c:pt>
                <c:pt idx="3">
                  <c:v>2015</c:v>
                </c:pt>
                <c:pt idx="4">
                  <c:v>2016</c:v>
                </c:pt>
                <c:pt idx="5">
                  <c:v>2017</c:v>
                </c:pt>
              </c:numCache>
            </c:numRef>
          </c:cat>
          <c:val>
            <c:numRef>
              <c:f>RESUMEN!$E$33:$J$33</c:f>
              <c:numCache>
                <c:formatCode>#,##0</c:formatCode>
                <c:ptCount val="6"/>
                <c:pt idx="0">
                  <c:v>-166575.81892410797</c:v>
                </c:pt>
                <c:pt idx="1">
                  <c:v>-101303.64000435312</c:v>
                </c:pt>
                <c:pt idx="2">
                  <c:v>423626.81723094103</c:v>
                </c:pt>
                <c:pt idx="3">
                  <c:v>831306.02504026145</c:v>
                </c:pt>
                <c:pt idx="4">
                  <c:v>1285499.5898695281</c:v>
                </c:pt>
                <c:pt idx="5">
                  <c:v>1799880.6101498157</c:v>
                </c:pt>
              </c:numCache>
            </c:numRef>
          </c:val>
        </c:ser>
        <c:dLbls>
          <c:showLegendKey val="0"/>
          <c:showVal val="1"/>
          <c:showCatName val="0"/>
          <c:showSerName val="0"/>
          <c:showPercent val="0"/>
          <c:showBubbleSize val="0"/>
        </c:dLbls>
        <c:gapWidth val="150"/>
        <c:overlap val="-25"/>
        <c:axId val="47362048"/>
        <c:axId val="47363968"/>
      </c:barChart>
      <c:catAx>
        <c:axId val="47362048"/>
        <c:scaling>
          <c:orientation val="minMax"/>
        </c:scaling>
        <c:delete val="0"/>
        <c:axPos val="b"/>
        <c:numFmt formatCode="General" sourceLinked="1"/>
        <c:majorTickMark val="none"/>
        <c:minorTickMark val="none"/>
        <c:tickLblPos val="nextTo"/>
        <c:txPr>
          <a:bodyPr/>
          <a:lstStyle/>
          <a:p>
            <a:pPr>
              <a:defRPr b="1"/>
            </a:pPr>
            <a:endParaRPr lang="en-US"/>
          </a:p>
        </c:txPr>
        <c:crossAx val="47363968"/>
        <c:crosses val="autoZero"/>
        <c:auto val="1"/>
        <c:lblAlgn val="ctr"/>
        <c:lblOffset val="100"/>
        <c:noMultiLvlLbl val="0"/>
      </c:catAx>
      <c:valAx>
        <c:axId val="47363968"/>
        <c:scaling>
          <c:orientation val="minMax"/>
        </c:scaling>
        <c:delete val="1"/>
        <c:axPos val="l"/>
        <c:numFmt formatCode="#,##0" sourceLinked="1"/>
        <c:majorTickMark val="out"/>
        <c:minorTickMark val="none"/>
        <c:tickLblPos val="none"/>
        <c:crossAx val="47362048"/>
        <c:crosses val="autoZero"/>
        <c:crossBetween val="between"/>
      </c:valAx>
      <c:spPr>
        <a:solidFill>
          <a:schemeClr val="bg1">
            <a:lumMod val="85000"/>
          </a:schemeClr>
        </a:solidFill>
      </c:spPr>
    </c:plotArea>
    <c:legend>
      <c:legendPos val="t"/>
      <c:layout/>
      <c:overlay val="0"/>
      <c:txPr>
        <a:bodyPr/>
        <a:lstStyle/>
        <a:p>
          <a:pPr>
            <a:defRPr sz="1100" b="1">
              <a:solidFill>
                <a:schemeClr val="bg1"/>
              </a:solidFill>
            </a:defRPr>
          </a:pPr>
          <a:endParaRPr lang="en-US"/>
        </a:p>
      </c:txPr>
    </c:legend>
    <c:plotVisOnly val="1"/>
    <c:dispBlanksAs val="gap"/>
    <c:showDLblsOverMax val="0"/>
  </c:chart>
  <c:spPr>
    <a:solidFill>
      <a:srgbClr val="336666"/>
    </a:solidFill>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533399</xdr:colOff>
      <xdr:row>4</xdr:row>
      <xdr:rowOff>1</xdr:rowOff>
    </xdr:from>
    <xdr:to>
      <xdr:col>19</xdr:col>
      <xdr:colOff>397233</xdr:colOff>
      <xdr:row>24</xdr:row>
      <xdr:rowOff>57151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25</xdr:row>
      <xdr:rowOff>66674</xdr:rowOff>
    </xdr:from>
    <xdr:to>
      <xdr:col>19</xdr:col>
      <xdr:colOff>390525</xdr:colOff>
      <xdr:row>41</xdr:row>
      <xdr:rowOff>9524</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447675</xdr:colOff>
      <xdr:row>0</xdr:row>
      <xdr:rowOff>28575</xdr:rowOff>
    </xdr:from>
    <xdr:to>
      <xdr:col>10</xdr:col>
      <xdr:colOff>152400</xdr:colOff>
      <xdr:row>1</xdr:row>
      <xdr:rowOff>114300</xdr:rowOff>
    </xdr:to>
    <xdr:grpSp>
      <xdr:nvGrpSpPr>
        <xdr:cNvPr id="5" name="1 Grupo"/>
        <xdr:cNvGrpSpPr>
          <a:grpSpLocks/>
        </xdr:cNvGrpSpPr>
      </xdr:nvGrpSpPr>
      <xdr:grpSpPr bwMode="auto">
        <a:xfrm>
          <a:off x="5067300" y="28575"/>
          <a:ext cx="3276600" cy="600075"/>
          <a:chOff x="0" y="0"/>
          <a:chExt cx="3278385" cy="600272"/>
        </a:xfrm>
      </xdr:grpSpPr>
      <xdr:pic>
        <xdr:nvPicPr>
          <xdr:cNvPr id="6"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4" descr="Resultado de imagen de finanziaconnec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419100</xdr:colOff>
      <xdr:row>88</xdr:row>
      <xdr:rowOff>304800</xdr:rowOff>
    </xdr:from>
    <xdr:ext cx="3171824" cy="2007642"/>
    <xdr:sp macro="" textlink="">
      <xdr:nvSpPr>
        <xdr:cNvPr id="3" name="2 CuadroTexto"/>
        <xdr:cNvSpPr txBox="1"/>
      </xdr:nvSpPr>
      <xdr:spPr>
        <a:xfrm>
          <a:off x="4800600" y="24879300"/>
          <a:ext cx="3171824" cy="2007642"/>
        </a:xfrm>
        <a:prstGeom prst="wedgeRoundRectCallout">
          <a:avLst>
            <a:gd name="adj1" fmla="val 131459"/>
            <a:gd name="adj2" fmla="val -78453"/>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17: En la fila 86 se reflejan las ampliaciones de capital y otras aportaciones de socios</a:t>
          </a:r>
          <a:r>
            <a:rPr lang="es-ES_tradnl" sz="1100" baseline="0">
              <a:latin typeface="Calibri" pitchFamily="34" charset="0"/>
              <a:ea typeface="Gulim" pitchFamily="34" charset="-127"/>
              <a:cs typeface="Calibri" pitchFamily="34" charset="0"/>
            </a:rPr>
            <a:t>.</a:t>
          </a:r>
        </a:p>
        <a:p>
          <a:endParaRPr lang="es-ES_tradnl" sz="1100" baseline="0">
            <a:latin typeface="Calibri" pitchFamily="34" charset="0"/>
            <a:ea typeface="Gulim" pitchFamily="34" charset="-127"/>
            <a:cs typeface="Calibri" pitchFamily="34" charset="0"/>
          </a:endParaRPr>
        </a:p>
        <a:p>
          <a:r>
            <a:rPr lang="es-ES_tradnl" sz="1100" baseline="0">
              <a:latin typeface="Calibri" pitchFamily="34" charset="0"/>
              <a:ea typeface="Gulim" pitchFamily="34" charset="-127"/>
              <a:cs typeface="Calibri" pitchFamily="34" charset="0"/>
            </a:rPr>
            <a:t>En la fila de Caja (fila 88) podéis comprobar las necesidades últimas de financiación con el esquema actual de financiación propuesto. En este caso vemos como necesitan al menos 250k... punto mínimo de la fila 88 que queda reflejado en la casilla B92</a:t>
          </a:r>
          <a:endParaRPr lang="es-ES_tradnl" sz="1100">
            <a:latin typeface="Calibri" pitchFamily="34" charset="0"/>
            <a:ea typeface="Gulim" pitchFamily="34" charset="-127"/>
            <a:cs typeface="Calibri" pitchFamily="34" charset="0"/>
          </a:endParaRPr>
        </a:p>
      </xdr:txBody>
    </xdr:sp>
    <xdr:clientData/>
  </xdr:oneCellAnchor>
  <xdr:oneCellAnchor>
    <xdr:from>
      <xdr:col>11</xdr:col>
      <xdr:colOff>590550</xdr:colOff>
      <xdr:row>88</xdr:row>
      <xdr:rowOff>190500</xdr:rowOff>
    </xdr:from>
    <xdr:ext cx="3171824" cy="1626545"/>
    <xdr:sp macro="" textlink="">
      <xdr:nvSpPr>
        <xdr:cNvPr id="4" name="3 CuadroTexto"/>
        <xdr:cNvSpPr txBox="1"/>
      </xdr:nvSpPr>
      <xdr:spPr>
        <a:xfrm>
          <a:off x="10744200" y="24765000"/>
          <a:ext cx="3171824" cy="1626545"/>
        </a:xfrm>
        <a:prstGeom prst="wedgeRoundRectCallout">
          <a:avLst>
            <a:gd name="adj1" fmla="val -41815"/>
            <a:gd name="adj2" fmla="val -669554"/>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18: En la fila 34 se reflejan el saldo pendiente del préstamo ENISA solicitado que se calcula en la pestaña PTMO ENISA</a:t>
          </a:r>
          <a:r>
            <a:rPr lang="es-ES_tradnl" sz="1100" baseline="0">
              <a:latin typeface="Calibri" pitchFamily="34" charset="0"/>
              <a:ea typeface="Gulim" pitchFamily="34" charset="-127"/>
              <a:cs typeface="Calibri" pitchFamily="34" charset="0"/>
            </a:rPr>
            <a:t>.</a:t>
          </a:r>
        </a:p>
        <a:p>
          <a:endParaRPr lang="es-ES_tradnl" sz="1100" baseline="0">
            <a:latin typeface="Calibri" pitchFamily="34" charset="0"/>
            <a:ea typeface="Gulim" pitchFamily="34" charset="-127"/>
            <a:cs typeface="Calibri" pitchFamily="34" charset="0"/>
          </a:endParaRPr>
        </a:p>
        <a:p>
          <a:r>
            <a:rPr lang="es-ES_tradnl" sz="1100" baseline="0">
              <a:latin typeface="Calibri" pitchFamily="34" charset="0"/>
              <a:ea typeface="Gulim" pitchFamily="34" charset="-127"/>
              <a:cs typeface="Calibri" pitchFamily="34" charset="0"/>
            </a:rPr>
            <a:t>El cálculo del préstamo en esta pestaña se utiliza el método francés con cuotas mensuales, a modo de ejemplo, y no las verdaderas de ENISA.</a:t>
          </a:r>
        </a:p>
      </xdr:txBody>
    </xdr:sp>
    <xdr:clientData/>
  </xdr:oneCellAnchor>
  <xdr:twoCellAnchor>
    <xdr:from>
      <xdr:col>5</xdr:col>
      <xdr:colOff>295275</xdr:colOff>
      <xdr:row>0</xdr:row>
      <xdr:rowOff>47625</xdr:rowOff>
    </xdr:from>
    <xdr:to>
      <xdr:col>9</xdr:col>
      <xdr:colOff>561975</xdr:colOff>
      <xdr:row>1</xdr:row>
      <xdr:rowOff>133350</xdr:rowOff>
    </xdr:to>
    <xdr:grpSp>
      <xdr:nvGrpSpPr>
        <xdr:cNvPr id="6" name="1 Grupo"/>
        <xdr:cNvGrpSpPr>
          <a:grpSpLocks/>
        </xdr:cNvGrpSpPr>
      </xdr:nvGrpSpPr>
      <xdr:grpSpPr bwMode="auto">
        <a:xfrm>
          <a:off x="6181725" y="47625"/>
          <a:ext cx="3276600" cy="600075"/>
          <a:chOff x="0" y="0"/>
          <a:chExt cx="3278385" cy="600272"/>
        </a:xfrm>
      </xdr:grpSpPr>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571501</xdr:colOff>
      <xdr:row>0</xdr:row>
      <xdr:rowOff>85724</xdr:rowOff>
    </xdr:from>
    <xdr:to>
      <xdr:col>16</xdr:col>
      <xdr:colOff>171450</xdr:colOff>
      <xdr:row>3</xdr:row>
      <xdr:rowOff>207221</xdr:rowOff>
    </xdr:to>
    <xdr:sp macro="" textlink="">
      <xdr:nvSpPr>
        <xdr:cNvPr id="3" name="2 CuadroTexto"/>
        <xdr:cNvSpPr txBox="1">
          <a:spLocks/>
        </xdr:cNvSpPr>
      </xdr:nvSpPr>
      <xdr:spPr>
        <a:xfrm>
          <a:off x="11210926" y="85724"/>
          <a:ext cx="3171824" cy="1245447"/>
        </a:xfrm>
        <a:prstGeom prst="wedgeRoundRectCallout">
          <a:avLst>
            <a:gd name="adj1" fmla="val -52924"/>
            <a:gd name="adj2" fmla="val 82295"/>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 Entrando</a:t>
          </a:r>
          <a:r>
            <a:rPr lang="es-ES_tradnl" sz="1100" baseline="0">
              <a:latin typeface="Calibri" pitchFamily="34" charset="0"/>
              <a:ea typeface="Gulim" pitchFamily="34" charset="-127"/>
              <a:cs typeface="Calibri" pitchFamily="34" charset="0"/>
            </a:rPr>
            <a:t> en la fórmula de la casilla J8 en esta pestaña de VENTAS, vemos cómo los nuevos registrados a la web provienen de dividir la inversión en marketing online (fila 14 de GASTOS) por 8,50€, el coste de adquisición de un nuevo registrado (casilla B27 de esta misma hoja.</a:t>
          </a:r>
          <a:endParaRPr lang="es-ES_tradnl" sz="1100">
            <a:latin typeface="Calibri" pitchFamily="34" charset="0"/>
            <a:ea typeface="Gulim" pitchFamily="34" charset="-127"/>
            <a:cs typeface="Calibri" pitchFamily="34" charset="0"/>
          </a:endParaRPr>
        </a:p>
      </xdr:txBody>
    </xdr:sp>
    <xdr:clientData/>
  </xdr:twoCellAnchor>
  <xdr:oneCellAnchor>
    <xdr:from>
      <xdr:col>18</xdr:col>
      <xdr:colOff>352425</xdr:colOff>
      <xdr:row>0</xdr:row>
      <xdr:rowOff>180975</xdr:rowOff>
    </xdr:from>
    <xdr:ext cx="3171824" cy="1054899"/>
    <xdr:sp macro="" textlink="">
      <xdr:nvSpPr>
        <xdr:cNvPr id="4" name="3 CuadroTexto"/>
        <xdr:cNvSpPr txBox="1"/>
      </xdr:nvSpPr>
      <xdr:spPr>
        <a:xfrm>
          <a:off x="15992475" y="180975"/>
          <a:ext cx="3171824" cy="1054899"/>
        </a:xfrm>
        <a:prstGeom prst="wedgeRoundRectCallout">
          <a:avLst>
            <a:gd name="adj1" fmla="val 38967"/>
            <a:gd name="adj2" fmla="val 81085"/>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3: Entrando</a:t>
          </a:r>
          <a:r>
            <a:rPr lang="es-ES_tradnl" sz="1100" baseline="0">
              <a:latin typeface="Calibri" pitchFamily="34" charset="0"/>
              <a:ea typeface="Gulim" pitchFamily="34" charset="-127"/>
              <a:cs typeface="Calibri" pitchFamily="34" charset="0"/>
            </a:rPr>
            <a:t> en la fórmula de la casilla W10 en esta pestaña de VENTAS, vemos cómo se calculan los pedidos recurrentes multiplicando los usuarios registrados de la fila 7 por el % de recurrencia establecido en 4% en la casilla B23</a:t>
          </a:r>
          <a:endParaRPr lang="es-ES_tradnl" sz="1100">
            <a:latin typeface="Calibri" pitchFamily="34" charset="0"/>
            <a:ea typeface="Gulim" pitchFamily="34" charset="-127"/>
            <a:cs typeface="Calibri" pitchFamily="34" charset="0"/>
          </a:endParaRPr>
        </a:p>
      </xdr:txBody>
    </xdr:sp>
    <xdr:clientData/>
  </xdr:oneCellAnchor>
  <xdr:oneCellAnchor>
    <xdr:from>
      <xdr:col>12</xdr:col>
      <xdr:colOff>695325</xdr:colOff>
      <xdr:row>21</xdr:row>
      <xdr:rowOff>47625</xdr:rowOff>
    </xdr:from>
    <xdr:ext cx="3171824" cy="864350"/>
    <xdr:sp macro="" textlink="">
      <xdr:nvSpPr>
        <xdr:cNvPr id="5" name="4 CuadroTexto"/>
        <xdr:cNvSpPr txBox="1"/>
      </xdr:nvSpPr>
      <xdr:spPr>
        <a:xfrm>
          <a:off x="12049125" y="5581650"/>
          <a:ext cx="3171824" cy="864350"/>
        </a:xfrm>
        <a:prstGeom prst="wedgeRoundRectCallout">
          <a:avLst>
            <a:gd name="adj1" fmla="val 37165"/>
            <a:gd name="adj2" fmla="val -206115"/>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2: Entrando</a:t>
          </a:r>
          <a:r>
            <a:rPr lang="es-ES_tradnl" sz="1100" baseline="0">
              <a:latin typeface="Calibri" pitchFamily="34" charset="0"/>
              <a:ea typeface="Gulim" pitchFamily="34" charset="-127"/>
              <a:cs typeface="Calibri" pitchFamily="34" charset="0"/>
            </a:rPr>
            <a:t> en la fórmula de la casilla R11 en esta pestaña de VENTAS, vemos cómo por cada nuevo registrado (fila 8) se realiza un nuevo pedido.</a:t>
          </a:r>
          <a:endParaRPr lang="es-ES_tradnl" sz="1100">
            <a:latin typeface="Calibri" pitchFamily="34" charset="0"/>
            <a:ea typeface="Gulim" pitchFamily="34" charset="-127"/>
            <a:cs typeface="Calibri" pitchFamily="34" charset="0"/>
          </a:endParaRPr>
        </a:p>
      </xdr:txBody>
    </xdr:sp>
    <xdr:clientData/>
  </xdr:oneCellAnchor>
  <xdr:oneCellAnchor>
    <xdr:from>
      <xdr:col>10</xdr:col>
      <xdr:colOff>266700</xdr:colOff>
      <xdr:row>28</xdr:row>
      <xdr:rowOff>180975</xdr:rowOff>
    </xdr:from>
    <xdr:ext cx="3171824" cy="1054899"/>
    <xdr:sp macro="" textlink="">
      <xdr:nvSpPr>
        <xdr:cNvPr id="6" name="5 CuadroTexto"/>
        <xdr:cNvSpPr txBox="1"/>
      </xdr:nvSpPr>
      <xdr:spPr>
        <a:xfrm>
          <a:off x="10191750" y="7115175"/>
          <a:ext cx="3171824" cy="1054899"/>
        </a:xfrm>
        <a:prstGeom prst="wedgeRoundRectCallout">
          <a:avLst>
            <a:gd name="adj1" fmla="val -39711"/>
            <a:gd name="adj2" fmla="val -193697"/>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4: Entrando</a:t>
          </a:r>
          <a:r>
            <a:rPr lang="es-ES_tradnl" sz="1100" baseline="0">
              <a:latin typeface="Calibri" pitchFamily="34" charset="0"/>
              <a:ea typeface="Gulim" pitchFamily="34" charset="-127"/>
              <a:cs typeface="Calibri" pitchFamily="34" charset="0"/>
            </a:rPr>
            <a:t> en la fórmula de la casilla K18, vemos cómo llegamos a la cifra de ventas por compras multiplicando los pedidos totales reflejados en la fila 12 por pedido medio estimado en 65€. </a:t>
          </a:r>
          <a:endParaRPr lang="es-ES_tradnl" sz="1100">
            <a:latin typeface="Calibri" pitchFamily="34" charset="0"/>
            <a:ea typeface="Gulim" pitchFamily="34" charset="-127"/>
            <a:cs typeface="Calibri" pitchFamily="34" charset="0"/>
          </a:endParaRPr>
        </a:p>
      </xdr:txBody>
    </xdr:sp>
    <xdr:clientData/>
  </xdr:oneCellAnchor>
  <xdr:oneCellAnchor>
    <xdr:from>
      <xdr:col>2</xdr:col>
      <xdr:colOff>800100</xdr:colOff>
      <xdr:row>23</xdr:row>
      <xdr:rowOff>57151</xdr:rowOff>
    </xdr:from>
    <xdr:ext cx="2638424" cy="864350"/>
    <xdr:sp macro="" textlink="">
      <xdr:nvSpPr>
        <xdr:cNvPr id="7" name="6 CuadroTexto"/>
        <xdr:cNvSpPr txBox="1"/>
      </xdr:nvSpPr>
      <xdr:spPr>
        <a:xfrm>
          <a:off x="4410075" y="5991226"/>
          <a:ext cx="2638424" cy="864350"/>
        </a:xfrm>
        <a:prstGeom prst="wedgeRoundRectCallout">
          <a:avLst>
            <a:gd name="adj1" fmla="val 93093"/>
            <a:gd name="adj2" fmla="val -122452"/>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6: En la casilla J14 se ve cómo se multiplican los pedidos realizados por el criterio</a:t>
          </a:r>
          <a:r>
            <a:rPr lang="es-ES_tradnl" sz="1100" baseline="0">
              <a:latin typeface="Calibri" pitchFamily="34" charset="0"/>
              <a:ea typeface="Gulim" pitchFamily="34" charset="-127"/>
              <a:cs typeface="Calibri" pitchFamily="34" charset="0"/>
            </a:rPr>
            <a:t> de la casilla B24 para hallar el número de páginas vistas de la web. </a:t>
          </a:r>
          <a:endParaRPr lang="es-ES_tradnl" sz="1100">
            <a:latin typeface="Calibri" pitchFamily="34" charset="0"/>
            <a:ea typeface="Gulim" pitchFamily="34" charset="-127"/>
            <a:cs typeface="Calibri" pitchFamily="34" charset="0"/>
          </a:endParaRPr>
        </a:p>
      </xdr:txBody>
    </xdr:sp>
    <xdr:clientData/>
  </xdr:oneCellAnchor>
  <xdr:oneCellAnchor>
    <xdr:from>
      <xdr:col>5</xdr:col>
      <xdr:colOff>304800</xdr:colOff>
      <xdr:row>31</xdr:row>
      <xdr:rowOff>133351</xdr:rowOff>
    </xdr:from>
    <xdr:ext cx="2638424" cy="1435996"/>
    <xdr:sp macro="" textlink="">
      <xdr:nvSpPr>
        <xdr:cNvPr id="8" name="7 CuadroTexto"/>
        <xdr:cNvSpPr txBox="1"/>
      </xdr:nvSpPr>
      <xdr:spPr>
        <a:xfrm>
          <a:off x="6457950" y="7629526"/>
          <a:ext cx="2638424" cy="1435996"/>
        </a:xfrm>
        <a:prstGeom prst="wedgeRoundRectCallout">
          <a:avLst>
            <a:gd name="adj1" fmla="val 46522"/>
            <a:gd name="adj2" fmla="val -168444"/>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mn-lt"/>
              <a:ea typeface="Gulim" pitchFamily="34" charset="-127"/>
              <a:cs typeface="Gautami" pitchFamily="34" charset="0"/>
            </a:rPr>
            <a:t>Punto 7: En la casilla I19 se divide </a:t>
          </a:r>
          <a:r>
            <a:rPr lang="es-ES_tradnl" sz="1100" baseline="0">
              <a:latin typeface="+mn-lt"/>
              <a:ea typeface="Gulim" pitchFamily="34" charset="-127"/>
              <a:cs typeface="Gautami" pitchFamily="34" charset="0"/>
            </a:rPr>
            <a:t>el número de páginas vistas de la web de la fila 14 por 1.000 y se multiplica por el Coste Por Mil (CPM) de 5€ reflejado en el criterio de la casilla B25 para alcanzar las ventas producidas por publicidad. </a:t>
          </a:r>
          <a:endParaRPr lang="es-ES_tradnl" sz="1100">
            <a:latin typeface="+mn-lt"/>
            <a:ea typeface="Gulim" pitchFamily="34" charset="-127"/>
            <a:cs typeface="Gautami" pitchFamily="34" charset="0"/>
          </a:endParaRPr>
        </a:p>
      </xdr:txBody>
    </xdr:sp>
    <xdr:clientData/>
  </xdr:oneCellAnchor>
  <xdr:twoCellAnchor>
    <xdr:from>
      <xdr:col>3</xdr:col>
      <xdr:colOff>47625</xdr:colOff>
      <xdr:row>0</xdr:row>
      <xdr:rowOff>0</xdr:rowOff>
    </xdr:from>
    <xdr:to>
      <xdr:col>6</xdr:col>
      <xdr:colOff>781050</xdr:colOff>
      <xdr:row>1</xdr:row>
      <xdr:rowOff>85725</xdr:rowOff>
    </xdr:to>
    <xdr:grpSp>
      <xdr:nvGrpSpPr>
        <xdr:cNvPr id="10" name="1 Grupo"/>
        <xdr:cNvGrpSpPr>
          <a:grpSpLocks/>
        </xdr:cNvGrpSpPr>
      </xdr:nvGrpSpPr>
      <xdr:grpSpPr bwMode="auto">
        <a:xfrm>
          <a:off x="4505325" y="0"/>
          <a:ext cx="3276600" cy="600075"/>
          <a:chOff x="0" y="0"/>
          <a:chExt cx="3278385" cy="600272"/>
        </a:xfrm>
      </xdr:grpSpPr>
      <xdr:pic>
        <xdr:nvPicPr>
          <xdr:cNvPr id="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647700</xdr:colOff>
      <xdr:row>1</xdr:row>
      <xdr:rowOff>142875</xdr:rowOff>
    </xdr:to>
    <xdr:grpSp>
      <xdr:nvGrpSpPr>
        <xdr:cNvPr id="10" name="1 Grupo"/>
        <xdr:cNvGrpSpPr>
          <a:grpSpLocks/>
        </xdr:cNvGrpSpPr>
      </xdr:nvGrpSpPr>
      <xdr:grpSpPr bwMode="auto">
        <a:xfrm>
          <a:off x="5010150" y="0"/>
          <a:ext cx="3276600" cy="600075"/>
          <a:chOff x="0" y="0"/>
          <a:chExt cx="3278385" cy="600272"/>
        </a:xfrm>
      </xdr:grpSpPr>
      <xdr:pic>
        <xdr:nvPicPr>
          <xdr:cNvPr id="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xdr:col>
      <xdr:colOff>733425</xdr:colOff>
      <xdr:row>0</xdr:row>
      <xdr:rowOff>276225</xdr:rowOff>
    </xdr:from>
    <xdr:ext cx="3171824" cy="1435996"/>
    <xdr:sp macro="" textlink="">
      <xdr:nvSpPr>
        <xdr:cNvPr id="3" name="2 CuadroTexto"/>
        <xdr:cNvSpPr txBox="1"/>
      </xdr:nvSpPr>
      <xdr:spPr>
        <a:xfrm>
          <a:off x="3990975" y="276225"/>
          <a:ext cx="3171824" cy="1435996"/>
        </a:xfrm>
        <a:prstGeom prst="wedgeRoundRectCallout">
          <a:avLst>
            <a:gd name="adj1" fmla="val 157286"/>
            <a:gd name="adj2" fmla="val 26411"/>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5: Entrando</a:t>
          </a:r>
          <a:r>
            <a:rPr lang="es-ES_tradnl" sz="1100" baseline="0">
              <a:latin typeface="Calibri" pitchFamily="34" charset="0"/>
              <a:ea typeface="Gulim" pitchFamily="34" charset="-127"/>
              <a:cs typeface="Calibri" pitchFamily="34" charset="0"/>
            </a:rPr>
            <a:t> en la fórmula de la casilla K8 de esta pestaña de GASTOS, comprobamos que el coste de la mercancía lo hallamos multiplicando las ventas de producto (fila 18 de la pestaña VENTAS) por el porcentaje de coste del producto menos 1, es decir  el margen del producto para ser más exactos.</a:t>
          </a:r>
          <a:endParaRPr lang="es-ES_tradnl" sz="1100">
            <a:latin typeface="Calibri" pitchFamily="34" charset="0"/>
            <a:ea typeface="Gulim" pitchFamily="34" charset="-127"/>
            <a:cs typeface="Calibri" pitchFamily="34" charset="0"/>
          </a:endParaRPr>
        </a:p>
      </xdr:txBody>
    </xdr:sp>
    <xdr:clientData/>
  </xdr:oneCellAnchor>
  <xdr:oneCellAnchor>
    <xdr:from>
      <xdr:col>12</xdr:col>
      <xdr:colOff>504825</xdr:colOff>
      <xdr:row>9</xdr:row>
      <xdr:rowOff>57150</xdr:rowOff>
    </xdr:from>
    <xdr:ext cx="3171824" cy="1626545"/>
    <xdr:sp macro="" textlink="">
      <xdr:nvSpPr>
        <xdr:cNvPr id="4" name="3 CuadroTexto"/>
        <xdr:cNvSpPr txBox="1"/>
      </xdr:nvSpPr>
      <xdr:spPr>
        <a:xfrm>
          <a:off x="12182475" y="2609850"/>
          <a:ext cx="3171824" cy="1626545"/>
        </a:xfrm>
        <a:prstGeom prst="wedgeRoundRectCallout">
          <a:avLst>
            <a:gd name="adj1" fmla="val -108480"/>
            <a:gd name="adj2" fmla="val -3801"/>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8: El presupuesto anual de marketing. Se introduce en las casillas B14 a G14</a:t>
          </a:r>
          <a:r>
            <a:rPr lang="es-ES_tradnl" sz="1100" baseline="0">
              <a:latin typeface="Calibri" pitchFamily="34" charset="0"/>
              <a:ea typeface="Gulim" pitchFamily="34" charset="-127"/>
              <a:cs typeface="Calibri" pitchFamily="34" charset="0"/>
            </a:rPr>
            <a:t>. En la casilla J14 se ve cómo se divide este presupuesto anual por 12. Se utiliza la fórmula SUMAR.SI para elegir automáticamente el importe correspondiente. Con esta fórmula, al cambiar las fechas, automáticamente cogería la cantidad correcta.</a:t>
          </a:r>
          <a:endParaRPr lang="es-ES_tradnl" sz="1100">
            <a:latin typeface="Calibri" pitchFamily="34" charset="0"/>
            <a:ea typeface="Gulim" pitchFamily="34" charset="-127"/>
            <a:cs typeface="Calibri" pitchFamily="34" charset="0"/>
          </a:endParaRPr>
        </a:p>
      </xdr:txBody>
    </xdr:sp>
    <xdr:clientData/>
  </xdr:oneCellAnchor>
  <xdr:oneCellAnchor>
    <xdr:from>
      <xdr:col>14</xdr:col>
      <xdr:colOff>504825</xdr:colOff>
      <xdr:row>0</xdr:row>
      <xdr:rowOff>85725</xdr:rowOff>
    </xdr:from>
    <xdr:ext cx="3171824" cy="1435996"/>
    <xdr:sp macro="" textlink="">
      <xdr:nvSpPr>
        <xdr:cNvPr id="5" name="4 CuadroTexto"/>
        <xdr:cNvSpPr txBox="1"/>
      </xdr:nvSpPr>
      <xdr:spPr>
        <a:xfrm>
          <a:off x="13630275" y="85725"/>
          <a:ext cx="3171824" cy="1435996"/>
        </a:xfrm>
        <a:prstGeom prst="wedgeRoundRectCallout">
          <a:avLst>
            <a:gd name="adj1" fmla="val 66595"/>
            <a:gd name="adj2" fmla="val 60177"/>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9: Se</a:t>
          </a:r>
          <a:r>
            <a:rPr lang="es-ES_tradnl" sz="1100" baseline="0">
              <a:latin typeface="Calibri" pitchFamily="34" charset="0"/>
              <a:ea typeface="Gulim" pitchFamily="34" charset="-127"/>
              <a:cs typeface="Calibri" pitchFamily="34" charset="0"/>
            </a:rPr>
            <a:t> utiliza el mismo sistema que en marketing (Punto 8). Fijaos también que en estas proyecciones siempre los gastos o pagos se reflejan en negativo mientras que los ingresos y cobros en positivo. Esto cumple dos funciones: facilita la lectura y el análisis, las fórmulas siempre suman evitando errores de signo.</a:t>
          </a:r>
          <a:endParaRPr lang="es-ES_tradnl" sz="1100">
            <a:latin typeface="Calibri" pitchFamily="34" charset="0"/>
            <a:ea typeface="Gulim" pitchFamily="34" charset="-127"/>
            <a:cs typeface="Calibri" pitchFamily="34" charset="0"/>
          </a:endParaRPr>
        </a:p>
      </xdr:txBody>
    </xdr:sp>
    <xdr:clientData/>
  </xdr:oneCellAnchor>
  <xdr:oneCellAnchor>
    <xdr:from>
      <xdr:col>25</xdr:col>
      <xdr:colOff>0</xdr:colOff>
      <xdr:row>0</xdr:row>
      <xdr:rowOff>114300</xdr:rowOff>
    </xdr:from>
    <xdr:ext cx="3171824" cy="3865914"/>
    <xdr:sp macro="" textlink="">
      <xdr:nvSpPr>
        <xdr:cNvPr id="6" name="5 CuadroTexto"/>
        <xdr:cNvSpPr txBox="1"/>
      </xdr:nvSpPr>
      <xdr:spPr>
        <a:xfrm>
          <a:off x="21088350" y="114300"/>
          <a:ext cx="3171824" cy="3865914"/>
        </a:xfrm>
        <a:prstGeom prst="wedgeRoundRectCallout">
          <a:avLst>
            <a:gd name="adj1" fmla="val -68540"/>
            <a:gd name="adj2" fmla="val -14299"/>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Gautami" pitchFamily="34" charset="0"/>
              <a:ea typeface="Gulim" pitchFamily="34" charset="-127"/>
              <a:cs typeface="Gautami" pitchFamily="34" charset="0"/>
            </a:rPr>
            <a:t>Punto 10: En la fórmula</a:t>
          </a:r>
          <a:r>
            <a:rPr lang="es-ES_tradnl" sz="1100" baseline="0">
              <a:latin typeface="Gautami" pitchFamily="34" charset="0"/>
              <a:ea typeface="Gulim" pitchFamily="34" charset="-127"/>
              <a:cs typeface="Gautami" pitchFamily="34" charset="0"/>
            </a:rPr>
            <a:t> de la casilla X7 vemos reflejado cómo llegamos al coste de hosting dividiendo primero las páginas vistas (Fila 14 de VENTAS) por 1000, para multiplicarlo el coste por mil páginas vistas detallado en la casilla B37 de esta pestaña.</a:t>
          </a:r>
        </a:p>
        <a:p>
          <a:endParaRPr lang="es-ES_tradnl" sz="1100" baseline="0">
            <a:latin typeface="Gautami" pitchFamily="34" charset="0"/>
            <a:ea typeface="Gulim" pitchFamily="34" charset="-127"/>
            <a:cs typeface="Gautami" pitchFamily="34" charset="0"/>
          </a:endParaRPr>
        </a:p>
        <a:p>
          <a:r>
            <a:rPr lang="es-ES_tradnl" sz="1100" baseline="0">
              <a:latin typeface="Gautami" pitchFamily="34" charset="0"/>
              <a:ea typeface="Gulim" pitchFamily="34" charset="-127"/>
              <a:cs typeface="Gautami" pitchFamily="34" charset="0"/>
            </a:rPr>
            <a:t>También es habitual que información útil de otras pestañas, como es la fila de páginas vistas de la pestaña de VENTAS lo traslademos a la hoja donde estamos trabajando. De esta forma se facilita la comprensión y análisis de las proyecciones.</a:t>
          </a:r>
          <a:endParaRPr lang="es-ES_tradnl" sz="1100">
            <a:latin typeface="Gautami" pitchFamily="34" charset="0"/>
            <a:ea typeface="Gulim" pitchFamily="34" charset="-127"/>
            <a:cs typeface="Gautami" pitchFamily="34" charset="0"/>
          </a:endParaRPr>
        </a:p>
      </xdr:txBody>
    </xdr:sp>
    <xdr:clientData/>
  </xdr:oneCellAnchor>
  <xdr:oneCellAnchor>
    <xdr:from>
      <xdr:col>3</xdr:col>
      <xdr:colOff>828675</xdr:colOff>
      <xdr:row>35</xdr:row>
      <xdr:rowOff>209550</xdr:rowOff>
    </xdr:from>
    <xdr:ext cx="3171824" cy="1817093"/>
    <xdr:sp macro="" textlink="">
      <xdr:nvSpPr>
        <xdr:cNvPr id="7" name="6 CuadroTexto"/>
        <xdr:cNvSpPr txBox="1"/>
      </xdr:nvSpPr>
      <xdr:spPr>
        <a:xfrm>
          <a:off x="5838825" y="9201150"/>
          <a:ext cx="3171824" cy="1817093"/>
        </a:xfrm>
        <a:prstGeom prst="wedgeRoundRectCallout">
          <a:avLst>
            <a:gd name="adj1" fmla="val 40468"/>
            <a:gd name="adj2" fmla="val -101102"/>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11: En las filas 21 a 24, se recogen los costes mensuales estimados de los conceptos básicos de gastos de explotación (casillas B41 a B44).</a:t>
          </a:r>
        </a:p>
        <a:p>
          <a:endParaRPr lang="es-ES_tradnl" sz="1100">
            <a:latin typeface="Calibri" pitchFamily="34" charset="0"/>
            <a:ea typeface="Gulim" pitchFamily="34" charset="-127"/>
            <a:cs typeface="Calibri" pitchFamily="34" charset="0"/>
          </a:endParaRPr>
        </a:p>
        <a:p>
          <a:r>
            <a:rPr lang="es-ES_tradnl" sz="1100">
              <a:latin typeface="Calibri" pitchFamily="34" charset="0"/>
              <a:ea typeface="Gulim" pitchFamily="34" charset="-127"/>
              <a:cs typeface="Calibri" pitchFamily="34" charset="0"/>
            </a:rPr>
            <a:t>En las casillas</a:t>
          </a:r>
          <a:r>
            <a:rPr lang="es-ES_tradnl" sz="1100" baseline="0">
              <a:latin typeface="Calibri" pitchFamily="34" charset="0"/>
              <a:ea typeface="Gulim" pitchFamily="34" charset="-127"/>
              <a:cs typeface="Calibri" pitchFamily="34" charset="0"/>
            </a:rPr>
            <a:t> B a G correspondientes, se ve cómo se ha utilizado la fórmula SUMAR.SI para recoger el total anual de forma que lo calcula automáticamente aunque se cambie de fechas.</a:t>
          </a:r>
          <a:endParaRPr lang="es-ES_tradnl" sz="1100">
            <a:latin typeface="Calibri" pitchFamily="34" charset="0"/>
            <a:ea typeface="Gulim" pitchFamily="34" charset="-127"/>
            <a:cs typeface="Calibri" pitchFamily="34" charset="0"/>
          </a:endParaRPr>
        </a:p>
      </xdr:txBody>
    </xdr:sp>
    <xdr:clientData/>
  </xdr:oneCellAnchor>
  <xdr:oneCellAnchor>
    <xdr:from>
      <xdr:col>9</xdr:col>
      <xdr:colOff>361950</xdr:colOff>
      <xdr:row>37</xdr:row>
      <xdr:rowOff>228600</xdr:rowOff>
    </xdr:from>
    <xdr:ext cx="3171824" cy="864350"/>
    <xdr:sp macro="" textlink="">
      <xdr:nvSpPr>
        <xdr:cNvPr id="8" name="7 CuadroTexto"/>
        <xdr:cNvSpPr txBox="1"/>
      </xdr:nvSpPr>
      <xdr:spPr>
        <a:xfrm>
          <a:off x="9867900" y="9715500"/>
          <a:ext cx="3171824" cy="864350"/>
        </a:xfrm>
        <a:prstGeom prst="wedgeRoundRectCallout">
          <a:avLst>
            <a:gd name="adj1" fmla="val -27999"/>
            <a:gd name="adj2" fmla="val -146366"/>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12: Aquí,</a:t>
          </a:r>
          <a:r>
            <a:rPr lang="es-ES_tradnl" sz="1100" baseline="0">
              <a:latin typeface="Calibri" pitchFamily="34" charset="0"/>
              <a:ea typeface="Gulim" pitchFamily="34" charset="-127"/>
              <a:cs typeface="Calibri" pitchFamily="34" charset="0"/>
            </a:rPr>
            <a:t> en la casilla L15, </a:t>
          </a:r>
          <a:r>
            <a:rPr lang="es-ES_tradnl" sz="1100">
              <a:latin typeface="Calibri" pitchFamily="34" charset="0"/>
              <a:ea typeface="Gulim" pitchFamily="34" charset="-127"/>
              <a:cs typeface="Calibri" pitchFamily="34" charset="0"/>
            </a:rPr>
            <a:t>comprobamos cómo se multiplica la fila de Ventas Brutas</a:t>
          </a:r>
          <a:r>
            <a:rPr lang="es-ES_tradnl" sz="1100" baseline="0">
              <a:latin typeface="Calibri" pitchFamily="34" charset="0"/>
              <a:ea typeface="Gulim" pitchFamily="34" charset="-127"/>
              <a:cs typeface="Calibri" pitchFamily="34" charset="0"/>
            </a:rPr>
            <a:t> por el criterio de la casilla B38 para hallar la inversión en otras acciones de marketing.</a:t>
          </a:r>
          <a:endParaRPr lang="es-ES_tradnl" sz="1100">
            <a:latin typeface="Calibri" pitchFamily="34" charset="0"/>
            <a:ea typeface="Gulim" pitchFamily="34" charset="-127"/>
            <a:cs typeface="Calibri"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723900</xdr:colOff>
      <xdr:row>20</xdr:row>
      <xdr:rowOff>171450</xdr:rowOff>
    </xdr:from>
    <xdr:ext cx="3171824" cy="2388739"/>
    <xdr:sp macro="" textlink="">
      <xdr:nvSpPr>
        <xdr:cNvPr id="3" name="2 CuadroTexto"/>
        <xdr:cNvSpPr txBox="1"/>
      </xdr:nvSpPr>
      <xdr:spPr>
        <a:xfrm>
          <a:off x="723900" y="5124450"/>
          <a:ext cx="3171824" cy="2388739"/>
        </a:xfrm>
        <a:prstGeom prst="wedgeRoundRectCallout">
          <a:avLst>
            <a:gd name="adj1" fmla="val 35063"/>
            <a:gd name="adj2" fmla="val -104974"/>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13: En la zona de las columnas</a:t>
          </a:r>
          <a:r>
            <a:rPr lang="es-ES_tradnl" sz="1100" baseline="0">
              <a:latin typeface="Calibri" pitchFamily="34" charset="0"/>
              <a:ea typeface="Gulim" pitchFamily="34" charset="-127"/>
              <a:cs typeface="Calibri" pitchFamily="34" charset="0"/>
            </a:rPr>
            <a:t> A a F se introducen los datos básicos de los puestos y sueldos.</a:t>
          </a:r>
        </a:p>
        <a:p>
          <a:endParaRPr lang="es-ES_tradnl" sz="1100" baseline="0">
            <a:latin typeface="Calibri" pitchFamily="34" charset="0"/>
            <a:ea typeface="Gulim" pitchFamily="34" charset="-127"/>
            <a:cs typeface="Calibri" pitchFamily="34" charset="0"/>
          </a:endParaRPr>
        </a:p>
        <a:p>
          <a:r>
            <a:rPr lang="es-ES_tradnl" sz="1100" baseline="0">
              <a:latin typeface="Calibri" pitchFamily="34" charset="0"/>
              <a:ea typeface="Gulim" pitchFamily="34" charset="-127"/>
              <a:cs typeface="Calibri" pitchFamily="34" charset="0"/>
            </a:rPr>
            <a:t>En la zona empezando por T6 sombreada en gris se calcula el importe de los sueldos del puesto de la fila, teniendo en cuenta el número de empleados de ese puesto, la subidas y por supuesto el coste empresa.</a:t>
          </a:r>
        </a:p>
        <a:p>
          <a:endParaRPr lang="es-ES_tradnl" sz="1100" baseline="0">
            <a:latin typeface="Calibri" pitchFamily="34" charset="0"/>
            <a:ea typeface="Gulim" pitchFamily="34" charset="-127"/>
            <a:cs typeface="Calibri" pitchFamily="34" charset="0"/>
          </a:endParaRPr>
        </a:p>
        <a:p>
          <a:r>
            <a:rPr lang="es-ES_tradnl" sz="1100">
              <a:latin typeface="Calibri" pitchFamily="34" charset="0"/>
              <a:ea typeface="Gulim" pitchFamily="34" charset="-127"/>
              <a:cs typeface="Calibri" pitchFamily="34" charset="0"/>
            </a:rPr>
            <a:t>En las columnas G - R se reflejan</a:t>
          </a:r>
          <a:r>
            <a:rPr lang="es-ES_tradnl" sz="1100" baseline="0">
              <a:latin typeface="Calibri" pitchFamily="34" charset="0"/>
              <a:ea typeface="Gulim" pitchFamily="34" charset="-127"/>
              <a:cs typeface="Calibri" pitchFamily="34" charset="0"/>
            </a:rPr>
            <a:t> los gastos anuales y el promedio de empleados por año.</a:t>
          </a:r>
          <a:endParaRPr lang="es-ES_tradnl" sz="1100">
            <a:latin typeface="Calibri" pitchFamily="34" charset="0"/>
            <a:ea typeface="Gulim" pitchFamily="34" charset="-127"/>
            <a:cs typeface="Calibri" pitchFamily="34" charset="0"/>
          </a:endParaRPr>
        </a:p>
      </xdr:txBody>
    </xdr:sp>
    <xdr:clientData/>
  </xdr:oneCellAnchor>
  <xdr:oneCellAnchor>
    <xdr:from>
      <xdr:col>4</xdr:col>
      <xdr:colOff>495300</xdr:colOff>
      <xdr:row>29</xdr:row>
      <xdr:rowOff>85725</xdr:rowOff>
    </xdr:from>
    <xdr:ext cx="3171824" cy="673801"/>
    <xdr:sp macro="" textlink="">
      <xdr:nvSpPr>
        <xdr:cNvPr id="4" name="3 CuadroTexto"/>
        <xdr:cNvSpPr txBox="1"/>
      </xdr:nvSpPr>
      <xdr:spPr>
        <a:xfrm>
          <a:off x="4067175" y="6896100"/>
          <a:ext cx="3171824" cy="673801"/>
        </a:xfrm>
        <a:prstGeom prst="wedgeRoundRectCallout">
          <a:avLst>
            <a:gd name="adj1" fmla="val 1893623"/>
            <a:gd name="adj2" fmla="val -520489"/>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14: En la zona empezando por la casilla CN6 se introduce mes a mes el número de empleados por puesto.</a:t>
          </a:r>
        </a:p>
      </xdr:txBody>
    </xdr:sp>
    <xdr:clientData/>
  </xdr:oneCellAnchor>
  <xdr:oneCellAnchor>
    <xdr:from>
      <xdr:col>92</xdr:col>
      <xdr:colOff>476250</xdr:colOff>
      <xdr:row>19</xdr:row>
      <xdr:rowOff>47625</xdr:rowOff>
    </xdr:from>
    <xdr:ext cx="3171824" cy="1817093"/>
    <xdr:sp macro="" textlink="">
      <xdr:nvSpPr>
        <xdr:cNvPr id="5" name="4 CuadroTexto"/>
        <xdr:cNvSpPr txBox="1"/>
      </xdr:nvSpPr>
      <xdr:spPr>
        <a:xfrm>
          <a:off x="66713100" y="4772025"/>
          <a:ext cx="3171824" cy="1817093"/>
        </a:xfrm>
        <a:prstGeom prst="wedgeRoundRectCallout">
          <a:avLst>
            <a:gd name="adj1" fmla="val 41670"/>
            <a:gd name="adj2" fmla="val -119062"/>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15: En la fórmula de la casilla CS11 vemos cómo calculamos</a:t>
          </a:r>
          <a:r>
            <a:rPr lang="es-ES_tradnl" sz="1100" baseline="0">
              <a:latin typeface="Calibri" pitchFamily="34" charset="0"/>
              <a:ea typeface="Gulim" pitchFamily="34" charset="-127"/>
              <a:cs typeface="Calibri" pitchFamily="34" charset="0"/>
            </a:rPr>
            <a:t> el número de empleados de atención al cliente, dividiendo los números de pedidos (fila 12 de VENTAS) por la casilla B19 (número de pedidos que puede atender 1 persona).</a:t>
          </a:r>
        </a:p>
        <a:p>
          <a:endParaRPr lang="es-ES_tradnl" sz="1100" baseline="0">
            <a:latin typeface="Calibri" pitchFamily="34" charset="0"/>
            <a:ea typeface="Gulim" pitchFamily="34" charset="-127"/>
            <a:cs typeface="Calibri" pitchFamily="34" charset="0"/>
          </a:endParaRPr>
        </a:p>
        <a:p>
          <a:r>
            <a:rPr lang="es-ES_tradnl" sz="1100" baseline="0">
              <a:latin typeface="Calibri" pitchFamily="34" charset="0"/>
              <a:ea typeface="Gulim" pitchFamily="34" charset="-127"/>
              <a:cs typeface="Calibri" pitchFamily="34" charset="0"/>
            </a:rPr>
            <a:t>Redondeamos para que los saltos de empleados sean de uno en uno.</a:t>
          </a:r>
          <a:endParaRPr lang="es-ES_tradnl" sz="1100">
            <a:latin typeface="Calibri" pitchFamily="34" charset="0"/>
            <a:ea typeface="Gulim" pitchFamily="34" charset="-127"/>
            <a:cs typeface="Calibri" pitchFamily="34" charset="0"/>
          </a:endParaRPr>
        </a:p>
      </xdr:txBody>
    </xdr:sp>
    <xdr:clientData/>
  </xdr:oneCellAnchor>
  <xdr:twoCellAnchor>
    <xdr:from>
      <xdr:col>1</xdr:col>
      <xdr:colOff>142875</xdr:colOff>
      <xdr:row>1</xdr:row>
      <xdr:rowOff>76200</xdr:rowOff>
    </xdr:from>
    <xdr:to>
      <xdr:col>5</xdr:col>
      <xdr:colOff>695325</xdr:colOff>
      <xdr:row>3</xdr:row>
      <xdr:rowOff>66675</xdr:rowOff>
    </xdr:to>
    <xdr:grpSp>
      <xdr:nvGrpSpPr>
        <xdr:cNvPr id="7" name="1 Grupo"/>
        <xdr:cNvGrpSpPr>
          <a:grpSpLocks/>
        </xdr:cNvGrpSpPr>
      </xdr:nvGrpSpPr>
      <xdr:grpSpPr bwMode="auto">
        <a:xfrm>
          <a:off x="1847850" y="533400"/>
          <a:ext cx="3276600" cy="600075"/>
          <a:chOff x="0" y="0"/>
          <a:chExt cx="3278385" cy="600272"/>
        </a:xfrm>
      </xdr:grpSpPr>
      <xdr:pic>
        <xdr:nvPicPr>
          <xdr:cNvPr id="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1</xdr:row>
      <xdr:rowOff>0</xdr:rowOff>
    </xdr:from>
    <xdr:to>
      <xdr:col>7</xdr:col>
      <xdr:colOff>657225</xdr:colOff>
      <xdr:row>2</xdr:row>
      <xdr:rowOff>295275</xdr:rowOff>
    </xdr:to>
    <xdr:grpSp>
      <xdr:nvGrpSpPr>
        <xdr:cNvPr id="4" name="1 Grupo"/>
        <xdr:cNvGrpSpPr>
          <a:grpSpLocks/>
        </xdr:cNvGrpSpPr>
      </xdr:nvGrpSpPr>
      <xdr:grpSpPr bwMode="auto">
        <a:xfrm>
          <a:off x="3876675" y="457200"/>
          <a:ext cx="3276600" cy="600075"/>
          <a:chOff x="0" y="0"/>
          <a:chExt cx="3278385" cy="600272"/>
        </a:xfrm>
      </xdr:grpSpPr>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123825</xdr:colOff>
      <xdr:row>0</xdr:row>
      <xdr:rowOff>0</xdr:rowOff>
    </xdr:from>
    <xdr:to>
      <xdr:col>10</xdr:col>
      <xdr:colOff>219075</xdr:colOff>
      <xdr:row>1</xdr:row>
      <xdr:rowOff>142875</xdr:rowOff>
    </xdr:to>
    <xdr:grpSp>
      <xdr:nvGrpSpPr>
        <xdr:cNvPr id="4" name="1 Grupo"/>
        <xdr:cNvGrpSpPr>
          <a:grpSpLocks/>
        </xdr:cNvGrpSpPr>
      </xdr:nvGrpSpPr>
      <xdr:grpSpPr bwMode="auto">
        <a:xfrm>
          <a:off x="3971925" y="0"/>
          <a:ext cx="3276600" cy="600075"/>
          <a:chOff x="0" y="0"/>
          <a:chExt cx="3278385" cy="600272"/>
        </a:xfrm>
      </xdr:grpSpPr>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0</xdr:row>
      <xdr:rowOff>0</xdr:rowOff>
    </xdr:from>
    <xdr:to>
      <xdr:col>5</xdr:col>
      <xdr:colOff>923925</xdr:colOff>
      <xdr:row>1</xdr:row>
      <xdr:rowOff>142875</xdr:rowOff>
    </xdr:to>
    <xdr:grpSp>
      <xdr:nvGrpSpPr>
        <xdr:cNvPr id="4" name="1 Grupo"/>
        <xdr:cNvGrpSpPr>
          <a:grpSpLocks/>
        </xdr:cNvGrpSpPr>
      </xdr:nvGrpSpPr>
      <xdr:grpSpPr bwMode="auto">
        <a:xfrm>
          <a:off x="4991100" y="0"/>
          <a:ext cx="3276600" cy="600075"/>
          <a:chOff x="0" y="0"/>
          <a:chExt cx="3278385" cy="600272"/>
        </a:xfrm>
      </xdr:grpSpPr>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581025</xdr:colOff>
      <xdr:row>164</xdr:row>
      <xdr:rowOff>238125</xdr:rowOff>
    </xdr:from>
    <xdr:ext cx="3171824" cy="1054899"/>
    <xdr:sp macro="" textlink="">
      <xdr:nvSpPr>
        <xdr:cNvPr id="3" name="2 CuadroTexto"/>
        <xdr:cNvSpPr txBox="1"/>
      </xdr:nvSpPr>
      <xdr:spPr>
        <a:xfrm>
          <a:off x="5114925" y="41233725"/>
          <a:ext cx="3171824" cy="1054899"/>
        </a:xfrm>
        <a:prstGeom prst="wedgeRoundRectCallout">
          <a:avLst>
            <a:gd name="adj1" fmla="val -40312"/>
            <a:gd name="adj2" fmla="val -222135"/>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a:latin typeface="Calibri" pitchFamily="34" charset="0"/>
              <a:ea typeface="Gulim" pitchFamily="34" charset="-127"/>
              <a:cs typeface="Calibri" pitchFamily="34" charset="0"/>
            </a:rPr>
            <a:t>Punto 16: En la fórmula de la casilla E154 se halla el número de incorporaciones (Fila</a:t>
          </a:r>
          <a:r>
            <a:rPr lang="es-ES_tradnl" sz="1100" baseline="0">
              <a:latin typeface="Calibri" pitchFamily="34" charset="0"/>
              <a:ea typeface="Gulim" pitchFamily="34" charset="-127"/>
              <a:cs typeface="Calibri" pitchFamily="34" charset="0"/>
            </a:rPr>
            <a:t> 26 de la pestaña RRHH) de la fecha correspondiente a la casilla D154 y lo multiplica por la inversión por empleado reflejado en la casilla E163.</a:t>
          </a:r>
          <a:endParaRPr lang="es-ES_tradnl" sz="1100">
            <a:latin typeface="Calibri" pitchFamily="34" charset="0"/>
            <a:ea typeface="Gulim" pitchFamily="34" charset="-127"/>
            <a:cs typeface="Calibri" pitchFamily="34" charset="0"/>
          </a:endParaRPr>
        </a:p>
      </xdr:txBody>
    </xdr:sp>
    <xdr:clientData/>
  </xdr:oneCellAnchor>
  <xdr:oneCellAnchor>
    <xdr:from>
      <xdr:col>8</xdr:col>
      <xdr:colOff>180975</xdr:colOff>
      <xdr:row>167</xdr:row>
      <xdr:rowOff>19050</xdr:rowOff>
    </xdr:from>
    <xdr:ext cx="3171824" cy="1054899"/>
    <xdr:sp macro="" textlink="">
      <xdr:nvSpPr>
        <xdr:cNvPr id="4" name="3 CuadroTexto"/>
        <xdr:cNvSpPr txBox="1"/>
      </xdr:nvSpPr>
      <xdr:spPr>
        <a:xfrm>
          <a:off x="8620125" y="41671875"/>
          <a:ext cx="3171824" cy="1054899"/>
        </a:xfrm>
        <a:prstGeom prst="wedgeRoundRectCallout">
          <a:avLst>
            <a:gd name="adj1" fmla="val -147519"/>
            <a:gd name="adj2" fmla="val -1392241"/>
            <a:gd name="adj3" fmla="val 16667"/>
          </a:avLst>
        </a:prstGeom>
        <a:ln w="127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_tradnl" sz="1100" b="1">
              <a:latin typeface="Calibri" pitchFamily="34" charset="0"/>
              <a:ea typeface="Gulim" pitchFamily="34" charset="-127"/>
              <a:cs typeface="Calibri" pitchFamily="34" charset="0"/>
            </a:rPr>
            <a:t>Nota Extra</a:t>
          </a:r>
          <a:r>
            <a:rPr lang="es-ES_tradnl" sz="1100">
              <a:latin typeface="Calibri" pitchFamily="34" charset="0"/>
              <a:ea typeface="Gulim" pitchFamily="34" charset="-127"/>
              <a:cs typeface="Calibri" pitchFamily="34" charset="0"/>
            </a:rPr>
            <a:t>: En la fórmula de la casilla E81 puedes ver cómo se recogen de forma similar</a:t>
          </a:r>
          <a:r>
            <a:rPr lang="es-ES_tradnl" sz="1100" baseline="0">
              <a:latin typeface="Calibri" pitchFamily="34" charset="0"/>
              <a:ea typeface="Gulim" pitchFamily="34" charset="-127"/>
              <a:cs typeface="Calibri" pitchFamily="34" charset="0"/>
            </a:rPr>
            <a:t> al punto 16 todos los gastos de I+D, tanto de la pestaña GASTOS como la de RRHH para activar ese desarrollo.</a:t>
          </a:r>
          <a:endParaRPr lang="es-ES_tradnl" sz="1100">
            <a:latin typeface="Calibri" pitchFamily="34" charset="0"/>
            <a:ea typeface="Gulim" pitchFamily="34" charset="-127"/>
            <a:cs typeface="Calibri" pitchFamily="34" charset="0"/>
          </a:endParaRPr>
        </a:p>
      </xdr:txBody>
    </xdr:sp>
    <xdr:clientData/>
  </xdr:oneCellAnchor>
  <xdr:twoCellAnchor>
    <xdr:from>
      <xdr:col>0</xdr:col>
      <xdr:colOff>266700</xdr:colOff>
      <xdr:row>3</xdr:row>
      <xdr:rowOff>47625</xdr:rowOff>
    </xdr:from>
    <xdr:to>
      <xdr:col>2</xdr:col>
      <xdr:colOff>1276350</xdr:colOff>
      <xdr:row>5</xdr:row>
      <xdr:rowOff>152400</xdr:rowOff>
    </xdr:to>
    <xdr:grpSp>
      <xdr:nvGrpSpPr>
        <xdr:cNvPr id="6" name="1 Grupo"/>
        <xdr:cNvGrpSpPr>
          <a:grpSpLocks/>
        </xdr:cNvGrpSpPr>
      </xdr:nvGrpSpPr>
      <xdr:grpSpPr bwMode="auto">
        <a:xfrm>
          <a:off x="266700" y="847725"/>
          <a:ext cx="3276600" cy="600075"/>
          <a:chOff x="0" y="0"/>
          <a:chExt cx="3278385" cy="600272"/>
        </a:xfrm>
      </xdr:grpSpPr>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423" y="0"/>
            <a:ext cx="912962" cy="60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4" descr="Resultado de imagen de finanziaconnec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551"/>
            <a:ext cx="2160240" cy="421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l-web.dropbox.com/Users/arroyo/Documents/Dir.%20ECONOMICA/PLAN%20AVE%20FENIX/Plan%20Financiero%20AVE%20FENIX%20version%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ructuracion Pasivo (2)"/>
      <sheetName val="Coste Restructuracion y Salario"/>
      <sheetName val="Proveedores Dinamica"/>
      <sheetName val="Proveedores Pendientes de Pago"/>
      <sheetName val="Clientes Cobro Dinamica"/>
      <sheetName val="Clientes Derecho de Cobro"/>
      <sheetName val="Dinamico por Entidades"/>
      <sheetName val="Dinamico Pool Bancario"/>
      <sheetName val="Pool Bancario"/>
      <sheetName val="HICUSA"/>
      <sheetName val="Tendencias"/>
      <sheetName val="MACROFAMILIA"/>
      <sheetName val="Histórico 2003-2008"/>
      <sheetName val="Acciones de Financiacion"/>
      <sheetName val="609 Rappel"/>
      <sheetName val="7. Gastos de Explotacion"/>
      <sheetName val="Amortizacion del Prestamo 11MM"/>
      <sheetName val="Amortizacion del Prestamo 13MM"/>
      <sheetName val="Préstamo carencia y cuota fija "/>
      <sheetName val="A3) RESULTADO  FINANCIERO"/>
      <sheetName val="Ingresos 2009-2018"/>
      <sheetName val="Plan amortizaciones"/>
      <sheetName val="Subvenciones"/>
      <sheetName val="Justificacion Refinanciacion"/>
      <sheetName val="Estimación de Ventas y Compras"/>
      <sheetName val="Dinamico por Productos"/>
      <sheetName val="Balance Actual"/>
      <sheetName val="Balance Final"/>
      <sheetName val="Garantias"/>
      <sheetName val="Descuento por Vencimient"/>
      <sheetName val="Perdidas y Ganancias 2008"/>
      <sheetName val="Necesidad de Financiacion"/>
      <sheetName val="Restructuracion Pasivo"/>
      <sheetName val="EVOLUCION PLANA"/>
      <sheetName val="EVOLUCION PLANA RESUMIDA"/>
      <sheetName val="Estrategia Pool Banc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D5">
            <v>10979062.149999999</v>
          </cell>
        </row>
        <row r="6">
          <cell r="D6">
            <v>3.5000000000000003E-2</v>
          </cell>
        </row>
        <row r="7">
          <cell r="D7">
            <v>1</v>
          </cell>
        </row>
        <row r="8">
          <cell r="D8">
            <v>2</v>
          </cell>
        </row>
        <row r="9">
          <cell r="D9">
            <v>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an Garcia" refreshedDate="40974.492741666669" createdVersion="3" refreshedVersion="3" minRefreshableVersion="3" recordCount="145">
  <cacheSource type="worksheet">
    <worksheetSource ref="B12:F157" sheet="Datos Inversión"/>
  </cacheSource>
  <cacheFields count="5">
    <cacheField name="Concepto" numFmtId="3">
      <sharedItems containsBlank="1" count="12">
        <s v="Desarrollo"/>
        <s v="Mobiliario y otros"/>
        <m/>
        <s v="Otro Material" u="1"/>
        <s v="Subcontratación I+D" u="1"/>
        <s v="Personal I+D" u="1"/>
        <s v="Nuevo" u="1"/>
        <s v="Apps" u="1"/>
        <s v="Equipos Informáticos" u="1"/>
        <s v="Equipos y Mobiliario" u="1"/>
        <s v="Equipos y Mobiliario Inicial" u="1"/>
        <s v="Mobiliario" u="1"/>
      </sharedItems>
    </cacheField>
    <cacheField name="Grupo" numFmtId="3">
      <sharedItems containsBlank="1"/>
    </cacheField>
    <cacheField name="Fecha Adq" numFmtId="14">
      <sharedItems containsNonDate="0" containsDate="1" containsString="0" containsBlank="1" minDate="2012-01-01T00:00:00" maxDate="2017-12-02T00:00:00"/>
    </cacheField>
    <cacheField name="Valor de Compra" numFmtId="3">
      <sharedItems containsString="0" containsBlank="1" containsNumber="1" minValue="0" maxValue="26062.001324656332"/>
    </cacheField>
    <cacheField name="Año" numFmtId="0">
      <sharedItems containsString="0" containsBlank="1" containsNumber="1" containsInteger="1" minValue="2010" maxValue="2017" count="9">
        <n v="2012"/>
        <n v="2013"/>
        <n v="2014"/>
        <n v="2015"/>
        <n v="2016"/>
        <n v="2017"/>
        <m/>
        <n v="2010" u="1"/>
        <n v="201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5">
  <r>
    <x v="0"/>
    <s v="Inmovilizado Inmaterial"/>
    <d v="2012-01-01T00:00:00"/>
    <n v="6250"/>
    <x v="0"/>
  </r>
  <r>
    <x v="0"/>
    <s v="Inmovilizado Inmaterial"/>
    <d v="2012-02-01T00:00:00"/>
    <n v="6250"/>
    <x v="0"/>
  </r>
  <r>
    <x v="0"/>
    <s v="Inmovilizado Inmaterial"/>
    <d v="2012-03-01T00:00:00"/>
    <n v="6250"/>
    <x v="0"/>
  </r>
  <r>
    <x v="0"/>
    <s v="Inmovilizado Inmaterial"/>
    <d v="2012-04-01T00:00:00"/>
    <n v="6250"/>
    <x v="0"/>
  </r>
  <r>
    <x v="0"/>
    <s v="Inmovilizado Inmaterial"/>
    <d v="2012-05-01T00:00:00"/>
    <n v="6250"/>
    <x v="0"/>
  </r>
  <r>
    <x v="0"/>
    <s v="Inmovilizado Inmaterial"/>
    <d v="2012-06-01T00:00:00"/>
    <n v="6250"/>
    <x v="0"/>
  </r>
  <r>
    <x v="0"/>
    <s v="Inmovilizado Inmaterial"/>
    <d v="2012-07-01T00:00:00"/>
    <n v="8577.5"/>
    <x v="0"/>
  </r>
  <r>
    <x v="0"/>
    <s v="Inmovilizado Inmaterial"/>
    <d v="2012-08-01T00:00:00"/>
    <n v="8577.5"/>
    <x v="0"/>
  </r>
  <r>
    <x v="0"/>
    <s v="Inmovilizado Inmaterial"/>
    <d v="2012-09-01T00:00:00"/>
    <n v="8577.5"/>
    <x v="0"/>
  </r>
  <r>
    <x v="0"/>
    <s v="Inmovilizado Inmaterial"/>
    <d v="2012-10-01T00:00:00"/>
    <n v="8577.5"/>
    <x v="0"/>
  </r>
  <r>
    <x v="0"/>
    <s v="Inmovilizado Inmaterial"/>
    <d v="2012-11-01T00:00:00"/>
    <n v="8577.5"/>
    <x v="0"/>
  </r>
  <r>
    <x v="0"/>
    <s v="Inmovilizado Inmaterial"/>
    <d v="2012-12-01T00:00:00"/>
    <n v="8577.5"/>
    <x v="0"/>
  </r>
  <r>
    <x v="0"/>
    <s v="Inmovilizado Inmaterial"/>
    <d v="2013-01-01T00:00:00"/>
    <n v="12894.883333333335"/>
    <x v="1"/>
  </r>
  <r>
    <x v="0"/>
    <s v="Inmovilizado Inmaterial"/>
    <d v="2013-02-01T00:00:00"/>
    <n v="12894.883333333335"/>
    <x v="1"/>
  </r>
  <r>
    <x v="0"/>
    <s v="Inmovilizado Inmaterial"/>
    <d v="2013-03-01T00:00:00"/>
    <n v="12894.883333333335"/>
    <x v="1"/>
  </r>
  <r>
    <x v="0"/>
    <s v="Inmovilizado Inmaterial"/>
    <d v="2013-04-01T00:00:00"/>
    <n v="12894.883333333335"/>
    <x v="1"/>
  </r>
  <r>
    <x v="0"/>
    <s v="Inmovilizado Inmaterial"/>
    <d v="2013-05-01T00:00:00"/>
    <n v="12894.883333333335"/>
    <x v="1"/>
  </r>
  <r>
    <x v="0"/>
    <s v="Inmovilizado Inmaterial"/>
    <d v="2013-06-01T00:00:00"/>
    <n v="12894.883333333335"/>
    <x v="1"/>
  </r>
  <r>
    <x v="0"/>
    <s v="Inmovilizado Inmaterial"/>
    <d v="2013-07-01T00:00:00"/>
    <n v="12894.883333333335"/>
    <x v="1"/>
  </r>
  <r>
    <x v="0"/>
    <s v="Inmovilizado Inmaterial"/>
    <d v="2013-08-01T00:00:00"/>
    <n v="12894.883333333335"/>
    <x v="1"/>
  </r>
  <r>
    <x v="0"/>
    <s v="Inmovilizado Inmaterial"/>
    <d v="2013-09-01T00:00:00"/>
    <n v="12894.883333333335"/>
    <x v="1"/>
  </r>
  <r>
    <x v="0"/>
    <s v="Inmovilizado Inmaterial"/>
    <d v="2013-10-01T00:00:00"/>
    <n v="12894.883333333335"/>
    <x v="1"/>
  </r>
  <r>
    <x v="0"/>
    <s v="Inmovilizado Inmaterial"/>
    <d v="2013-11-01T00:00:00"/>
    <n v="12894.883333333335"/>
    <x v="1"/>
  </r>
  <r>
    <x v="0"/>
    <s v="Inmovilizado Inmaterial"/>
    <d v="2013-12-01T00:00:00"/>
    <n v="12894.883333333335"/>
    <x v="1"/>
  </r>
  <r>
    <x v="0"/>
    <s v="Inmovilizado Inmaterial"/>
    <d v="2014-01-01T00:00:00"/>
    <n v="25551.739333333331"/>
    <x v="2"/>
  </r>
  <r>
    <x v="0"/>
    <s v="Inmovilizado Inmaterial"/>
    <d v="2014-02-01T00:00:00"/>
    <n v="25551.739333333331"/>
    <x v="2"/>
  </r>
  <r>
    <x v="0"/>
    <s v="Inmovilizado Inmaterial"/>
    <d v="2014-03-01T00:00:00"/>
    <n v="25551.739333333331"/>
    <x v="2"/>
  </r>
  <r>
    <x v="0"/>
    <s v="Inmovilizado Inmaterial"/>
    <d v="2014-04-01T00:00:00"/>
    <n v="25551.739333333331"/>
    <x v="2"/>
  </r>
  <r>
    <x v="0"/>
    <s v="Inmovilizado Inmaterial"/>
    <d v="2014-05-01T00:00:00"/>
    <n v="25551.739333333331"/>
    <x v="2"/>
  </r>
  <r>
    <x v="0"/>
    <s v="Inmovilizado Inmaterial"/>
    <d v="2014-06-01T00:00:00"/>
    <n v="25551.739333333331"/>
    <x v="2"/>
  </r>
  <r>
    <x v="0"/>
    <s v="Inmovilizado Inmaterial"/>
    <d v="2014-07-01T00:00:00"/>
    <n v="25551.739333333331"/>
    <x v="2"/>
  </r>
  <r>
    <x v="0"/>
    <s v="Inmovilizado Inmaterial"/>
    <d v="2014-08-01T00:00:00"/>
    <n v="25551.739333333331"/>
    <x v="2"/>
  </r>
  <r>
    <x v="0"/>
    <s v="Inmovilizado Inmaterial"/>
    <d v="2014-09-01T00:00:00"/>
    <n v="25551.739333333331"/>
    <x v="2"/>
  </r>
  <r>
    <x v="0"/>
    <s v="Inmovilizado Inmaterial"/>
    <d v="2014-10-01T00:00:00"/>
    <n v="25551.739333333331"/>
    <x v="2"/>
  </r>
  <r>
    <x v="0"/>
    <s v="Inmovilizado Inmaterial"/>
    <d v="2014-11-01T00:00:00"/>
    <n v="25551.739333333331"/>
    <x v="2"/>
  </r>
  <r>
    <x v="0"/>
    <s v="Inmovilizado Inmaterial"/>
    <d v="2014-12-01T00:00:00"/>
    <n v="25551.739333333331"/>
    <x v="2"/>
  </r>
  <r>
    <x v="0"/>
    <s v="Inmovilizado Inmaterial"/>
    <d v="2015-01-01T00:00:00"/>
    <n v="25715.01370333333"/>
    <x v="3"/>
  </r>
  <r>
    <x v="0"/>
    <s v="Inmovilizado Inmaterial"/>
    <d v="2015-02-01T00:00:00"/>
    <n v="25715.01370333333"/>
    <x v="3"/>
  </r>
  <r>
    <x v="0"/>
    <s v="Inmovilizado Inmaterial"/>
    <d v="2015-03-01T00:00:00"/>
    <n v="25715.01370333333"/>
    <x v="3"/>
  </r>
  <r>
    <x v="0"/>
    <s v="Inmovilizado Inmaterial"/>
    <d v="2015-04-01T00:00:00"/>
    <n v="25715.01370333333"/>
    <x v="3"/>
  </r>
  <r>
    <x v="0"/>
    <s v="Inmovilizado Inmaterial"/>
    <d v="2015-05-01T00:00:00"/>
    <n v="25715.01370333333"/>
    <x v="3"/>
  </r>
  <r>
    <x v="0"/>
    <s v="Inmovilizado Inmaterial"/>
    <d v="2015-06-01T00:00:00"/>
    <n v="25715.01370333333"/>
    <x v="3"/>
  </r>
  <r>
    <x v="0"/>
    <s v="Inmovilizado Inmaterial"/>
    <d v="2015-07-01T00:00:00"/>
    <n v="25715.01370333333"/>
    <x v="3"/>
  </r>
  <r>
    <x v="0"/>
    <s v="Inmovilizado Inmaterial"/>
    <d v="2015-08-01T00:00:00"/>
    <n v="25715.01370333333"/>
    <x v="3"/>
  </r>
  <r>
    <x v="0"/>
    <s v="Inmovilizado Inmaterial"/>
    <d v="2015-09-01T00:00:00"/>
    <n v="25715.01370333333"/>
    <x v="3"/>
  </r>
  <r>
    <x v="0"/>
    <s v="Inmovilizado Inmaterial"/>
    <d v="2015-10-01T00:00:00"/>
    <n v="25715.01370333333"/>
    <x v="3"/>
  </r>
  <r>
    <x v="0"/>
    <s v="Inmovilizado Inmaterial"/>
    <d v="2015-11-01T00:00:00"/>
    <n v="25715.01370333333"/>
    <x v="3"/>
  </r>
  <r>
    <x v="0"/>
    <s v="Inmovilizado Inmaterial"/>
    <d v="2015-12-01T00:00:00"/>
    <n v="25715.01370333333"/>
    <x v="3"/>
  </r>
  <r>
    <x v="0"/>
    <s v="Inmovilizado Inmaterial"/>
    <d v="2016-01-01T00:00:00"/>
    <n v="25884.99887323333"/>
    <x v="4"/>
  </r>
  <r>
    <x v="0"/>
    <s v="Inmovilizado Inmaterial"/>
    <d v="2016-02-01T00:00:00"/>
    <n v="25884.99887323333"/>
    <x v="4"/>
  </r>
  <r>
    <x v="0"/>
    <s v="Inmovilizado Inmaterial"/>
    <d v="2016-03-01T00:00:00"/>
    <n v="25884.99887323333"/>
    <x v="4"/>
  </r>
  <r>
    <x v="0"/>
    <s v="Inmovilizado Inmaterial"/>
    <d v="2016-04-01T00:00:00"/>
    <n v="25884.99887323333"/>
    <x v="4"/>
  </r>
  <r>
    <x v="0"/>
    <s v="Inmovilizado Inmaterial"/>
    <d v="2016-05-01T00:00:00"/>
    <n v="25884.99887323333"/>
    <x v="4"/>
  </r>
  <r>
    <x v="0"/>
    <s v="Inmovilizado Inmaterial"/>
    <d v="2016-06-01T00:00:00"/>
    <n v="25884.99887323333"/>
    <x v="4"/>
  </r>
  <r>
    <x v="0"/>
    <s v="Inmovilizado Inmaterial"/>
    <d v="2016-07-01T00:00:00"/>
    <n v="25884.99887323333"/>
    <x v="4"/>
  </r>
  <r>
    <x v="0"/>
    <s v="Inmovilizado Inmaterial"/>
    <d v="2016-08-01T00:00:00"/>
    <n v="25884.99887323333"/>
    <x v="4"/>
  </r>
  <r>
    <x v="0"/>
    <s v="Inmovilizado Inmaterial"/>
    <d v="2016-09-01T00:00:00"/>
    <n v="25884.99887323333"/>
    <x v="4"/>
  </r>
  <r>
    <x v="0"/>
    <s v="Inmovilizado Inmaterial"/>
    <d v="2016-10-01T00:00:00"/>
    <n v="25884.99887323333"/>
    <x v="4"/>
  </r>
  <r>
    <x v="0"/>
    <s v="Inmovilizado Inmaterial"/>
    <d v="2016-11-01T00:00:00"/>
    <n v="25884.99887323333"/>
    <x v="4"/>
  </r>
  <r>
    <x v="0"/>
    <s v="Inmovilizado Inmaterial"/>
    <d v="2016-12-01T00:00:00"/>
    <n v="25884.99887323333"/>
    <x v="4"/>
  </r>
  <r>
    <x v="0"/>
    <s v="Inmovilizado Inmaterial"/>
    <d v="2017-01-01T00:00:00"/>
    <n v="26062.001324656332"/>
    <x v="5"/>
  </r>
  <r>
    <x v="0"/>
    <s v="Inmovilizado Inmaterial"/>
    <d v="2017-02-01T00:00:00"/>
    <n v="26062.001324656332"/>
    <x v="5"/>
  </r>
  <r>
    <x v="0"/>
    <s v="Inmovilizado Inmaterial"/>
    <d v="2017-03-01T00:00:00"/>
    <n v="26062.001324656332"/>
    <x v="5"/>
  </r>
  <r>
    <x v="0"/>
    <s v="Inmovilizado Inmaterial"/>
    <d v="2017-04-01T00:00:00"/>
    <n v="26062.001324656332"/>
    <x v="5"/>
  </r>
  <r>
    <x v="0"/>
    <s v="Inmovilizado Inmaterial"/>
    <d v="2017-05-01T00:00:00"/>
    <n v="26062.001324656332"/>
    <x v="5"/>
  </r>
  <r>
    <x v="0"/>
    <s v="Inmovilizado Inmaterial"/>
    <d v="2017-06-01T00:00:00"/>
    <n v="26062.001324656332"/>
    <x v="5"/>
  </r>
  <r>
    <x v="0"/>
    <s v="Inmovilizado Inmaterial"/>
    <d v="2017-07-01T00:00:00"/>
    <n v="26062.001324656332"/>
    <x v="5"/>
  </r>
  <r>
    <x v="0"/>
    <s v="Inmovilizado Inmaterial"/>
    <d v="2017-08-01T00:00:00"/>
    <n v="26062.001324656332"/>
    <x v="5"/>
  </r>
  <r>
    <x v="0"/>
    <s v="Inmovilizado Inmaterial"/>
    <d v="2017-09-01T00:00:00"/>
    <n v="26062.001324656332"/>
    <x v="5"/>
  </r>
  <r>
    <x v="0"/>
    <s v="Inmovilizado Inmaterial"/>
    <d v="2017-10-01T00:00:00"/>
    <n v="26062.001324656332"/>
    <x v="5"/>
  </r>
  <r>
    <x v="0"/>
    <s v="Inmovilizado Inmaterial"/>
    <d v="2017-11-01T00:00:00"/>
    <n v="26062.001324656332"/>
    <x v="5"/>
  </r>
  <r>
    <x v="0"/>
    <s v="Inmovilizado Inmaterial"/>
    <d v="2017-12-01T00:00:00"/>
    <n v="26062.001324656332"/>
    <x v="5"/>
  </r>
  <r>
    <x v="1"/>
    <s v="Inmovilizado Material"/>
    <d v="2012-01-01T00:00:00"/>
    <n v="6200"/>
    <x v="0"/>
  </r>
  <r>
    <x v="1"/>
    <s v="Inmovilizado Material"/>
    <d v="2012-02-01T00:00:00"/>
    <n v="0"/>
    <x v="0"/>
  </r>
  <r>
    <x v="1"/>
    <s v="Inmovilizado Material"/>
    <d v="2012-03-01T00:00:00"/>
    <n v="0"/>
    <x v="0"/>
  </r>
  <r>
    <x v="1"/>
    <s v="Inmovilizado Material"/>
    <d v="2012-04-01T00:00:00"/>
    <n v="0"/>
    <x v="0"/>
  </r>
  <r>
    <x v="1"/>
    <s v="Inmovilizado Material"/>
    <d v="2012-05-01T00:00:00"/>
    <n v="0"/>
    <x v="0"/>
  </r>
  <r>
    <x v="1"/>
    <s v="Inmovilizado Material"/>
    <d v="2012-06-01T00:00:00"/>
    <n v="0"/>
    <x v="0"/>
  </r>
  <r>
    <x v="1"/>
    <s v="Inmovilizado Material"/>
    <d v="2012-07-01T00:00:00"/>
    <n v="3100"/>
    <x v="0"/>
  </r>
  <r>
    <x v="1"/>
    <s v="Inmovilizado Material"/>
    <d v="2012-08-01T00:00:00"/>
    <n v="0"/>
    <x v="0"/>
  </r>
  <r>
    <x v="1"/>
    <s v="Inmovilizado Material"/>
    <d v="2012-09-01T00:00:00"/>
    <n v="0"/>
    <x v="0"/>
  </r>
  <r>
    <x v="1"/>
    <s v="Inmovilizado Material"/>
    <d v="2012-10-01T00:00:00"/>
    <n v="0"/>
    <x v="0"/>
  </r>
  <r>
    <x v="1"/>
    <s v="Inmovilizado Material"/>
    <d v="2012-11-01T00:00:00"/>
    <n v="0"/>
    <x v="0"/>
  </r>
  <r>
    <x v="1"/>
    <s v="Inmovilizado Material"/>
    <d v="2012-12-01T00:00:00"/>
    <n v="0"/>
    <x v="0"/>
  </r>
  <r>
    <x v="1"/>
    <s v="Inmovilizado Material"/>
    <d v="2013-01-01T00:00:00"/>
    <n v="1550"/>
    <x v="1"/>
  </r>
  <r>
    <x v="1"/>
    <s v="Inmovilizado Material"/>
    <d v="2013-02-01T00:00:00"/>
    <n v="0"/>
    <x v="1"/>
  </r>
  <r>
    <x v="1"/>
    <s v="Inmovilizado Material"/>
    <d v="2013-03-01T00:00:00"/>
    <n v="0"/>
    <x v="1"/>
  </r>
  <r>
    <x v="1"/>
    <s v="Inmovilizado Material"/>
    <d v="2013-04-01T00:00:00"/>
    <n v="0"/>
    <x v="1"/>
  </r>
  <r>
    <x v="1"/>
    <s v="Inmovilizado Material"/>
    <d v="2013-05-01T00:00:00"/>
    <n v="0"/>
    <x v="1"/>
  </r>
  <r>
    <x v="1"/>
    <s v="Inmovilizado Material"/>
    <d v="2013-06-01T00:00:00"/>
    <n v="0"/>
    <x v="1"/>
  </r>
  <r>
    <x v="1"/>
    <s v="Inmovilizado Material"/>
    <d v="2013-07-01T00:00:00"/>
    <n v="0"/>
    <x v="1"/>
  </r>
  <r>
    <x v="1"/>
    <s v="Inmovilizado Material"/>
    <d v="2013-08-01T00:00:00"/>
    <n v="0"/>
    <x v="1"/>
  </r>
  <r>
    <x v="1"/>
    <s v="Inmovilizado Material"/>
    <d v="2013-09-01T00:00:00"/>
    <n v="0"/>
    <x v="1"/>
  </r>
  <r>
    <x v="1"/>
    <s v="Inmovilizado Material"/>
    <d v="2013-10-01T00:00:00"/>
    <n v="0"/>
    <x v="1"/>
  </r>
  <r>
    <x v="1"/>
    <s v="Inmovilizado Material"/>
    <d v="2013-11-01T00:00:00"/>
    <n v="0"/>
    <x v="1"/>
  </r>
  <r>
    <x v="1"/>
    <s v="Inmovilizado Material"/>
    <d v="2013-12-01T00:00:00"/>
    <n v="0"/>
    <x v="1"/>
  </r>
  <r>
    <x v="1"/>
    <s v="Inmovilizado Material"/>
    <d v="2014-01-01T00:00:00"/>
    <n v="4650"/>
    <x v="2"/>
  </r>
  <r>
    <x v="1"/>
    <s v="Inmovilizado Material"/>
    <d v="2014-02-01T00:00:00"/>
    <n v="0"/>
    <x v="2"/>
  </r>
  <r>
    <x v="1"/>
    <s v="Inmovilizado Material"/>
    <d v="2014-03-01T00:00:00"/>
    <n v="0"/>
    <x v="2"/>
  </r>
  <r>
    <x v="1"/>
    <s v="Inmovilizado Material"/>
    <d v="2014-04-01T00:00:00"/>
    <n v="0"/>
    <x v="2"/>
  </r>
  <r>
    <x v="1"/>
    <s v="Inmovilizado Material"/>
    <d v="2014-05-01T00:00:00"/>
    <n v="0"/>
    <x v="2"/>
  </r>
  <r>
    <x v="1"/>
    <s v="Inmovilizado Material"/>
    <d v="2014-06-01T00:00:00"/>
    <n v="0"/>
    <x v="2"/>
  </r>
  <r>
    <x v="1"/>
    <s v="Inmovilizado Material"/>
    <d v="2014-07-01T00:00:00"/>
    <n v="0"/>
    <x v="2"/>
  </r>
  <r>
    <x v="1"/>
    <s v="Inmovilizado Material"/>
    <d v="2014-08-01T00:00:00"/>
    <n v="1550"/>
    <x v="2"/>
  </r>
  <r>
    <x v="1"/>
    <s v="Inmovilizado Material"/>
    <d v="2014-09-01T00:00:00"/>
    <n v="0"/>
    <x v="2"/>
  </r>
  <r>
    <x v="1"/>
    <s v="Inmovilizado Material"/>
    <d v="2014-10-01T00:00:00"/>
    <n v="0"/>
    <x v="2"/>
  </r>
  <r>
    <x v="1"/>
    <s v="Inmovilizado Material"/>
    <d v="2014-11-01T00:00:00"/>
    <n v="0"/>
    <x v="2"/>
  </r>
  <r>
    <x v="1"/>
    <s v="Inmovilizado Material"/>
    <d v="2014-12-01T00:00:00"/>
    <n v="0"/>
    <x v="2"/>
  </r>
  <r>
    <x v="1"/>
    <s v="Inmovilizado Material"/>
    <d v="2015-01-01T00:00:00"/>
    <n v="1550"/>
    <x v="3"/>
  </r>
  <r>
    <x v="1"/>
    <s v="Inmovilizado Material"/>
    <d v="2015-02-01T00:00:00"/>
    <n v="0"/>
    <x v="3"/>
  </r>
  <r>
    <x v="1"/>
    <s v="Inmovilizado Material"/>
    <d v="2015-03-01T00:00:00"/>
    <n v="0"/>
    <x v="3"/>
  </r>
  <r>
    <x v="1"/>
    <s v="Inmovilizado Material"/>
    <d v="2015-04-01T00:00:00"/>
    <n v="0"/>
    <x v="3"/>
  </r>
  <r>
    <x v="1"/>
    <s v="Inmovilizado Material"/>
    <d v="2015-05-01T00:00:00"/>
    <n v="0"/>
    <x v="3"/>
  </r>
  <r>
    <x v="1"/>
    <s v="Inmovilizado Material"/>
    <d v="2015-06-01T00:00:00"/>
    <n v="1550"/>
    <x v="3"/>
  </r>
  <r>
    <x v="1"/>
    <s v="Inmovilizado Material"/>
    <d v="2015-07-01T00:00:00"/>
    <n v="0"/>
    <x v="3"/>
  </r>
  <r>
    <x v="1"/>
    <s v="Inmovilizado Material"/>
    <d v="2015-08-01T00:00:00"/>
    <n v="0"/>
    <x v="3"/>
  </r>
  <r>
    <x v="1"/>
    <s v="Inmovilizado Material"/>
    <d v="2015-09-01T00:00:00"/>
    <n v="0"/>
    <x v="3"/>
  </r>
  <r>
    <x v="1"/>
    <s v="Inmovilizado Material"/>
    <d v="2015-10-01T00:00:00"/>
    <n v="0"/>
    <x v="3"/>
  </r>
  <r>
    <x v="1"/>
    <s v="Inmovilizado Material"/>
    <d v="2015-11-01T00:00:00"/>
    <n v="0"/>
    <x v="3"/>
  </r>
  <r>
    <x v="1"/>
    <s v="Inmovilizado Material"/>
    <d v="2015-12-01T00:00:00"/>
    <n v="1550"/>
    <x v="3"/>
  </r>
  <r>
    <x v="1"/>
    <s v="Inmovilizado Material"/>
    <d v="2016-01-01T00:00:00"/>
    <n v="0"/>
    <x v="4"/>
  </r>
  <r>
    <x v="1"/>
    <s v="Inmovilizado Material"/>
    <d v="2016-02-01T00:00:00"/>
    <n v="0"/>
    <x v="4"/>
  </r>
  <r>
    <x v="1"/>
    <s v="Inmovilizado Material"/>
    <d v="2016-03-01T00:00:00"/>
    <n v="1550"/>
    <x v="4"/>
  </r>
  <r>
    <x v="1"/>
    <s v="Inmovilizado Material"/>
    <d v="2016-04-01T00:00:00"/>
    <n v="0"/>
    <x v="4"/>
  </r>
  <r>
    <x v="1"/>
    <s v="Inmovilizado Material"/>
    <d v="2016-05-01T00:00:00"/>
    <n v="0"/>
    <x v="4"/>
  </r>
  <r>
    <x v="1"/>
    <s v="Inmovilizado Material"/>
    <d v="2016-06-01T00:00:00"/>
    <n v="0"/>
    <x v="4"/>
  </r>
  <r>
    <x v="1"/>
    <s v="Inmovilizado Material"/>
    <d v="2016-07-01T00:00:00"/>
    <n v="0"/>
    <x v="4"/>
  </r>
  <r>
    <x v="1"/>
    <s v="Inmovilizado Material"/>
    <d v="2016-08-01T00:00:00"/>
    <n v="0"/>
    <x v="4"/>
  </r>
  <r>
    <x v="1"/>
    <s v="Inmovilizado Material"/>
    <d v="2016-09-01T00:00:00"/>
    <n v="1550"/>
    <x v="4"/>
  </r>
  <r>
    <x v="1"/>
    <s v="Inmovilizado Material"/>
    <d v="2016-10-01T00:00:00"/>
    <n v="0"/>
    <x v="4"/>
  </r>
  <r>
    <x v="1"/>
    <s v="Inmovilizado Material"/>
    <d v="2016-11-01T00:00:00"/>
    <n v="0"/>
    <x v="4"/>
  </r>
  <r>
    <x v="1"/>
    <s v="Inmovilizado Material"/>
    <d v="2016-12-01T00:00:00"/>
    <n v="0"/>
    <x v="4"/>
  </r>
  <r>
    <x v="1"/>
    <s v="Inmovilizado Material"/>
    <d v="2017-01-01T00:00:00"/>
    <n v="1550"/>
    <x v="5"/>
  </r>
  <r>
    <x v="1"/>
    <s v="Inmovilizado Material"/>
    <d v="2017-02-01T00:00:00"/>
    <n v="0"/>
    <x v="5"/>
  </r>
  <r>
    <x v="1"/>
    <s v="Inmovilizado Material"/>
    <d v="2017-03-01T00:00:00"/>
    <n v="0"/>
    <x v="5"/>
  </r>
  <r>
    <x v="1"/>
    <s v="Inmovilizado Material"/>
    <d v="2017-04-01T00:00:00"/>
    <n v="0"/>
    <x v="5"/>
  </r>
  <r>
    <x v="1"/>
    <s v="Inmovilizado Material"/>
    <d v="2017-05-01T00:00:00"/>
    <n v="1550"/>
    <x v="5"/>
  </r>
  <r>
    <x v="1"/>
    <s v="Inmovilizado Material"/>
    <d v="2017-06-01T00:00:00"/>
    <n v="0"/>
    <x v="5"/>
  </r>
  <r>
    <x v="1"/>
    <s v="Inmovilizado Material"/>
    <d v="2017-07-01T00:00:00"/>
    <n v="0"/>
    <x v="5"/>
  </r>
  <r>
    <x v="1"/>
    <s v="Inmovilizado Material"/>
    <d v="2017-08-01T00:00:00"/>
    <n v="0"/>
    <x v="5"/>
  </r>
  <r>
    <x v="1"/>
    <s v="Inmovilizado Material"/>
    <d v="2017-09-01T00:00:00"/>
    <n v="0"/>
    <x v="5"/>
  </r>
  <r>
    <x v="1"/>
    <s v="Inmovilizado Material"/>
    <d v="2017-10-01T00:00:00"/>
    <n v="1550"/>
    <x v="5"/>
  </r>
  <r>
    <x v="1"/>
    <s v="Inmovilizado Material"/>
    <d v="2017-11-01T00:00:00"/>
    <n v="0"/>
    <x v="5"/>
  </r>
  <r>
    <x v="1"/>
    <s v="Inmovilizado Material"/>
    <d v="2017-12-01T00:00:00"/>
    <n v="0"/>
    <x v="5"/>
  </r>
  <r>
    <x v="2"/>
    <m/>
    <m/>
    <m/>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55" applyNumberFormats="0" applyBorderFormats="0" applyFontFormats="0" applyPatternFormats="0" applyAlignmentFormats="0" applyWidthHeightFormats="1" dataCaption="Valores" grandTotalCaption="TOTAL" updatedVersion="3" minRefreshableVersion="3" showCalcMbrs="0" itemPrintTitles="1" createdVersion="3" indent="0" outline="1" outlineData="1" multipleFieldFilters="0" rowHeaderCaption="Concepto" colHeaderCaption="Año">
  <location ref="A5:H9" firstHeaderRow="1" firstDataRow="2" firstDataCol="1"/>
  <pivotFields count="5">
    <pivotField axis="axisRow" showAll="0">
      <items count="13">
        <item m="1" x="5"/>
        <item x="2"/>
        <item m="1" x="4"/>
        <item m="1" x="6"/>
        <item m="1" x="11"/>
        <item m="1" x="7"/>
        <item m="1" x="3"/>
        <item m="1" x="8"/>
        <item x="0"/>
        <item m="1" x="10"/>
        <item x="1"/>
        <item m="1" x="9"/>
        <item t="default"/>
      </items>
    </pivotField>
    <pivotField showAll="0"/>
    <pivotField showAll="0"/>
    <pivotField dataField="1" showAll="0"/>
    <pivotField axis="axisCol" showAll="0">
      <items count="10">
        <item n="2010E" m="1" x="7"/>
        <item n="2011E" m="1" x="8"/>
        <item n="2012" x="0"/>
        <item n="2013" x="1"/>
        <item n="2014" x="2"/>
        <item n="2015" x="3"/>
        <item h="1" x="6"/>
        <item x="4"/>
        <item x="5"/>
        <item t="default"/>
      </items>
    </pivotField>
  </pivotFields>
  <rowFields count="1">
    <field x="0"/>
  </rowFields>
  <rowItems count="3">
    <i>
      <x v="8"/>
    </i>
    <i>
      <x v="10"/>
    </i>
    <i t="grand">
      <x/>
    </i>
  </rowItems>
  <colFields count="1">
    <field x="4"/>
  </colFields>
  <colItems count="7">
    <i>
      <x v="2"/>
    </i>
    <i>
      <x v="3"/>
    </i>
    <i>
      <x v="4"/>
    </i>
    <i>
      <x v="5"/>
    </i>
    <i>
      <x v="7"/>
    </i>
    <i>
      <x v="8"/>
    </i>
    <i t="grand">
      <x/>
    </i>
  </colItems>
  <dataFields count="1">
    <dataField name="INVERSIÓN" fld="3" baseField="0" baseItem="0" numFmtId="165"/>
  </dataFields>
  <formats count="7">
    <format dxfId="7">
      <pivotArea dataOnly="0" labelOnly="1" fieldPosition="0">
        <references count="1">
          <reference field="4" count="0"/>
        </references>
      </pivotArea>
    </format>
    <format dxfId="6">
      <pivotArea dataOnly="0" labelOnly="1" grandCol="1" outline="0" fieldPosition="0"/>
    </format>
    <format dxfId="5">
      <pivotArea field="4" type="button" dataOnly="0" labelOnly="1" outline="0" axis="axisCol" fieldPosition="0"/>
    </format>
    <format dxfId="4">
      <pivotArea field="0" type="button" dataOnly="0" labelOnly="1" outline="0" axis="axisRow" fieldPosition="0"/>
    </format>
    <format dxfId="3">
      <pivotArea type="all" dataOnly="0" outline="0" fieldPosition="0"/>
    </format>
    <format dxfId="2">
      <pivotArea collapsedLevelsAreSubtotals="1" fieldPosition="0">
        <references count="1">
          <reference field="0" count="2">
            <x v="8"/>
            <x v="10"/>
          </reference>
        </references>
      </pivotArea>
    </format>
    <format dxfId="1">
      <pivotArea dataOnly="0" labelOnly="1" fieldPosition="0">
        <references count="1">
          <reference field="0" count="2">
            <x v="8"/>
            <x v="10"/>
          </reference>
        </references>
      </pivotArea>
    </format>
  </formats>
  <pivotTableStyleInfo name="PivotStyleMedium8"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blog.finanziapyme.es/index.php/proyecciones-financieras-caso-practico/2013/04" TargetMode="External"/><Relationship Id="rId7" Type="http://schemas.openxmlformats.org/officeDocument/2006/relationships/drawing" Target="../drawings/drawing2.xml"/><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 Id="rId6" Type="http://schemas.openxmlformats.org/officeDocument/2006/relationships/printerSettings" Target="../printerSettings/printerSettings2.bin"/><Relationship Id="rId5" Type="http://schemas.openxmlformats.org/officeDocument/2006/relationships/hyperlink" Target="http://blog.finanziapyme.es/index.php/proyecciones-financieras-caso-practico/2013/04" TargetMode="External"/><Relationship Id="rId4" Type="http://schemas.openxmlformats.org/officeDocument/2006/relationships/hyperlink" Target="http://blog.finanziapyme.es/index.php/proyecciones-financieras-caso-practico/2013/04"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blog.finanziapyme.es/index.php/proyecciones-financieras-caso-practico/2013/04" TargetMode="External"/><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blog.finanziapyme.es/index.php/proyecciones-financieras-caso-practico/2013/04"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hyperlink" Target="http://blog.finanziapyme.es/index.php/proyecciones-financieras-caso-practico/2013/04" TargetMode="External"/><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log.finanziapyme.es/index.php/proyecciones-financieras-caso-practico/2013/04" TargetMode="External"/><Relationship Id="rId1" Type="http://schemas.openxmlformats.org/officeDocument/2006/relationships/hyperlink" Target="http://blog.finanziapyme.es/index.php/proyecciones-financieras-caso-practico/2013/04"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Q45"/>
  <sheetViews>
    <sheetView showGridLines="0" tabSelected="1" workbookViewId="0"/>
  </sheetViews>
  <sheetFormatPr defaultColWidth="11.42578125" defaultRowHeight="12.75"/>
  <cols>
    <col min="1" max="1" width="26.42578125" bestFit="1" customWidth="1"/>
    <col min="2" max="10" width="10.7109375" customWidth="1"/>
    <col min="11" max="11" width="5.140625" customWidth="1"/>
    <col min="247" max="247" width="26.42578125" bestFit="1" customWidth="1"/>
    <col min="248" max="248" width="12.7109375" customWidth="1"/>
    <col min="254" max="254" width="18.140625" customWidth="1"/>
    <col min="255" max="260" width="11.85546875" customWidth="1"/>
    <col min="261" max="262" width="12.5703125" customWidth="1"/>
    <col min="503" max="503" width="26.42578125" bestFit="1" customWidth="1"/>
    <col min="504" max="504" width="12.7109375" customWidth="1"/>
    <col min="510" max="510" width="18.140625" customWidth="1"/>
    <col min="511" max="516" width="11.85546875" customWidth="1"/>
    <col min="517" max="518" width="12.5703125" customWidth="1"/>
    <col min="759" max="759" width="26.42578125" bestFit="1" customWidth="1"/>
    <col min="760" max="760" width="12.7109375" customWidth="1"/>
    <col min="766" max="766" width="18.140625" customWidth="1"/>
    <col min="767" max="772" width="11.85546875" customWidth="1"/>
    <col min="773" max="774" width="12.5703125" customWidth="1"/>
    <col min="1015" max="1015" width="26.42578125" bestFit="1" customWidth="1"/>
    <col min="1016" max="1016" width="12.7109375" customWidth="1"/>
    <col min="1022" max="1022" width="18.140625" customWidth="1"/>
    <col min="1023" max="1028" width="11.85546875" customWidth="1"/>
    <col min="1029" max="1030" width="12.5703125" customWidth="1"/>
    <col min="1271" max="1271" width="26.42578125" bestFit="1" customWidth="1"/>
    <col min="1272" max="1272" width="12.7109375" customWidth="1"/>
    <col min="1278" max="1278" width="18.140625" customWidth="1"/>
    <col min="1279" max="1284" width="11.85546875" customWidth="1"/>
    <col min="1285" max="1286" width="12.5703125" customWidth="1"/>
    <col min="1527" max="1527" width="26.42578125" bestFit="1" customWidth="1"/>
    <col min="1528" max="1528" width="12.7109375" customWidth="1"/>
    <col min="1534" max="1534" width="18.140625" customWidth="1"/>
    <col min="1535" max="1540" width="11.85546875" customWidth="1"/>
    <col min="1541" max="1542" width="12.5703125" customWidth="1"/>
    <col min="1783" max="1783" width="26.42578125" bestFit="1" customWidth="1"/>
    <col min="1784" max="1784" width="12.7109375" customWidth="1"/>
    <col min="1790" max="1790" width="18.140625" customWidth="1"/>
    <col min="1791" max="1796" width="11.85546875" customWidth="1"/>
    <col min="1797" max="1798" width="12.5703125" customWidth="1"/>
    <col min="2039" max="2039" width="26.42578125" bestFit="1" customWidth="1"/>
    <col min="2040" max="2040" width="12.7109375" customWidth="1"/>
    <col min="2046" max="2046" width="18.140625" customWidth="1"/>
    <col min="2047" max="2052" width="11.85546875" customWidth="1"/>
    <col min="2053" max="2054" width="12.5703125" customWidth="1"/>
    <col min="2295" max="2295" width="26.42578125" bestFit="1" customWidth="1"/>
    <col min="2296" max="2296" width="12.7109375" customWidth="1"/>
    <col min="2302" max="2302" width="18.140625" customWidth="1"/>
    <col min="2303" max="2308" width="11.85546875" customWidth="1"/>
    <col min="2309" max="2310" width="12.5703125" customWidth="1"/>
    <col min="2551" max="2551" width="26.42578125" bestFit="1" customWidth="1"/>
    <col min="2552" max="2552" width="12.7109375" customWidth="1"/>
    <col min="2558" max="2558" width="18.140625" customWidth="1"/>
    <col min="2559" max="2564" width="11.85546875" customWidth="1"/>
    <col min="2565" max="2566" width="12.5703125" customWidth="1"/>
    <col min="2807" max="2807" width="26.42578125" bestFit="1" customWidth="1"/>
    <col min="2808" max="2808" width="12.7109375" customWidth="1"/>
    <col min="2814" max="2814" width="18.140625" customWidth="1"/>
    <col min="2815" max="2820" width="11.85546875" customWidth="1"/>
    <col min="2821" max="2822" width="12.5703125" customWidth="1"/>
    <col min="3063" max="3063" width="26.42578125" bestFit="1" customWidth="1"/>
    <col min="3064" max="3064" width="12.7109375" customWidth="1"/>
    <col min="3070" max="3070" width="18.140625" customWidth="1"/>
    <col min="3071" max="3076" width="11.85546875" customWidth="1"/>
    <col min="3077" max="3078" width="12.5703125" customWidth="1"/>
    <col min="3319" max="3319" width="26.42578125" bestFit="1" customWidth="1"/>
    <col min="3320" max="3320" width="12.7109375" customWidth="1"/>
    <col min="3326" max="3326" width="18.140625" customWidth="1"/>
    <col min="3327" max="3332" width="11.85546875" customWidth="1"/>
    <col min="3333" max="3334" width="12.5703125" customWidth="1"/>
    <col min="3575" max="3575" width="26.42578125" bestFit="1" customWidth="1"/>
    <col min="3576" max="3576" width="12.7109375" customWidth="1"/>
    <col min="3582" max="3582" width="18.140625" customWidth="1"/>
    <col min="3583" max="3588" width="11.85546875" customWidth="1"/>
    <col min="3589" max="3590" width="12.5703125" customWidth="1"/>
    <col min="3831" max="3831" width="26.42578125" bestFit="1" customWidth="1"/>
    <col min="3832" max="3832" width="12.7109375" customWidth="1"/>
    <col min="3838" max="3838" width="18.140625" customWidth="1"/>
    <col min="3839" max="3844" width="11.85546875" customWidth="1"/>
    <col min="3845" max="3846" width="12.5703125" customWidth="1"/>
    <col min="4087" max="4087" width="26.42578125" bestFit="1" customWidth="1"/>
    <col min="4088" max="4088" width="12.7109375" customWidth="1"/>
    <col min="4094" max="4094" width="18.140625" customWidth="1"/>
    <col min="4095" max="4100" width="11.85546875" customWidth="1"/>
    <col min="4101" max="4102" width="12.5703125" customWidth="1"/>
    <col min="4343" max="4343" width="26.42578125" bestFit="1" customWidth="1"/>
    <col min="4344" max="4344" width="12.7109375" customWidth="1"/>
    <col min="4350" max="4350" width="18.140625" customWidth="1"/>
    <col min="4351" max="4356" width="11.85546875" customWidth="1"/>
    <col min="4357" max="4358" width="12.5703125" customWidth="1"/>
    <col min="4599" max="4599" width="26.42578125" bestFit="1" customWidth="1"/>
    <col min="4600" max="4600" width="12.7109375" customWidth="1"/>
    <col min="4606" max="4606" width="18.140625" customWidth="1"/>
    <col min="4607" max="4612" width="11.85546875" customWidth="1"/>
    <col min="4613" max="4614" width="12.5703125" customWidth="1"/>
    <col min="4855" max="4855" width="26.42578125" bestFit="1" customWidth="1"/>
    <col min="4856" max="4856" width="12.7109375" customWidth="1"/>
    <col min="4862" max="4862" width="18.140625" customWidth="1"/>
    <col min="4863" max="4868" width="11.85546875" customWidth="1"/>
    <col min="4869" max="4870" width="12.5703125" customWidth="1"/>
    <col min="5111" max="5111" width="26.42578125" bestFit="1" customWidth="1"/>
    <col min="5112" max="5112" width="12.7109375" customWidth="1"/>
    <col min="5118" max="5118" width="18.140625" customWidth="1"/>
    <col min="5119" max="5124" width="11.85546875" customWidth="1"/>
    <col min="5125" max="5126" width="12.5703125" customWidth="1"/>
    <col min="5367" max="5367" width="26.42578125" bestFit="1" customWidth="1"/>
    <col min="5368" max="5368" width="12.7109375" customWidth="1"/>
    <col min="5374" max="5374" width="18.140625" customWidth="1"/>
    <col min="5375" max="5380" width="11.85546875" customWidth="1"/>
    <col min="5381" max="5382" width="12.5703125" customWidth="1"/>
    <col min="5623" max="5623" width="26.42578125" bestFit="1" customWidth="1"/>
    <col min="5624" max="5624" width="12.7109375" customWidth="1"/>
    <col min="5630" max="5630" width="18.140625" customWidth="1"/>
    <col min="5631" max="5636" width="11.85546875" customWidth="1"/>
    <col min="5637" max="5638" width="12.5703125" customWidth="1"/>
    <col min="5879" max="5879" width="26.42578125" bestFit="1" customWidth="1"/>
    <col min="5880" max="5880" width="12.7109375" customWidth="1"/>
    <col min="5886" max="5886" width="18.140625" customWidth="1"/>
    <col min="5887" max="5892" width="11.85546875" customWidth="1"/>
    <col min="5893" max="5894" width="12.5703125" customWidth="1"/>
    <col min="6135" max="6135" width="26.42578125" bestFit="1" customWidth="1"/>
    <col min="6136" max="6136" width="12.7109375" customWidth="1"/>
    <col min="6142" max="6142" width="18.140625" customWidth="1"/>
    <col min="6143" max="6148" width="11.85546875" customWidth="1"/>
    <col min="6149" max="6150" width="12.5703125" customWidth="1"/>
    <col min="6391" max="6391" width="26.42578125" bestFit="1" customWidth="1"/>
    <col min="6392" max="6392" width="12.7109375" customWidth="1"/>
    <col min="6398" max="6398" width="18.140625" customWidth="1"/>
    <col min="6399" max="6404" width="11.85546875" customWidth="1"/>
    <col min="6405" max="6406" width="12.5703125" customWidth="1"/>
    <col min="6647" max="6647" width="26.42578125" bestFit="1" customWidth="1"/>
    <col min="6648" max="6648" width="12.7109375" customWidth="1"/>
    <col min="6654" max="6654" width="18.140625" customWidth="1"/>
    <col min="6655" max="6660" width="11.85546875" customWidth="1"/>
    <col min="6661" max="6662" width="12.5703125" customWidth="1"/>
    <col min="6903" max="6903" width="26.42578125" bestFit="1" customWidth="1"/>
    <col min="6904" max="6904" width="12.7109375" customWidth="1"/>
    <col min="6910" max="6910" width="18.140625" customWidth="1"/>
    <col min="6911" max="6916" width="11.85546875" customWidth="1"/>
    <col min="6917" max="6918" width="12.5703125" customWidth="1"/>
    <col min="7159" max="7159" width="26.42578125" bestFit="1" customWidth="1"/>
    <col min="7160" max="7160" width="12.7109375" customWidth="1"/>
    <col min="7166" max="7166" width="18.140625" customWidth="1"/>
    <col min="7167" max="7172" width="11.85546875" customWidth="1"/>
    <col min="7173" max="7174" width="12.5703125" customWidth="1"/>
    <col min="7415" max="7415" width="26.42578125" bestFit="1" customWidth="1"/>
    <col min="7416" max="7416" width="12.7109375" customWidth="1"/>
    <col min="7422" max="7422" width="18.140625" customWidth="1"/>
    <col min="7423" max="7428" width="11.85546875" customWidth="1"/>
    <col min="7429" max="7430" width="12.5703125" customWidth="1"/>
    <col min="7671" max="7671" width="26.42578125" bestFit="1" customWidth="1"/>
    <col min="7672" max="7672" width="12.7109375" customWidth="1"/>
    <col min="7678" max="7678" width="18.140625" customWidth="1"/>
    <col min="7679" max="7684" width="11.85546875" customWidth="1"/>
    <col min="7685" max="7686" width="12.5703125" customWidth="1"/>
    <col min="7927" max="7927" width="26.42578125" bestFit="1" customWidth="1"/>
    <col min="7928" max="7928" width="12.7109375" customWidth="1"/>
    <col min="7934" max="7934" width="18.140625" customWidth="1"/>
    <col min="7935" max="7940" width="11.85546875" customWidth="1"/>
    <col min="7941" max="7942" width="12.5703125" customWidth="1"/>
    <col min="8183" max="8183" width="26.42578125" bestFit="1" customWidth="1"/>
    <col min="8184" max="8184" width="12.7109375" customWidth="1"/>
    <col min="8190" max="8190" width="18.140625" customWidth="1"/>
    <col min="8191" max="8196" width="11.85546875" customWidth="1"/>
    <col min="8197" max="8198" width="12.5703125" customWidth="1"/>
    <col min="8439" max="8439" width="26.42578125" bestFit="1" customWidth="1"/>
    <col min="8440" max="8440" width="12.7109375" customWidth="1"/>
    <col min="8446" max="8446" width="18.140625" customWidth="1"/>
    <col min="8447" max="8452" width="11.85546875" customWidth="1"/>
    <col min="8453" max="8454" width="12.5703125" customWidth="1"/>
    <col min="8695" max="8695" width="26.42578125" bestFit="1" customWidth="1"/>
    <col min="8696" max="8696" width="12.7109375" customWidth="1"/>
    <col min="8702" max="8702" width="18.140625" customWidth="1"/>
    <col min="8703" max="8708" width="11.85546875" customWidth="1"/>
    <col min="8709" max="8710" width="12.5703125" customWidth="1"/>
    <col min="8951" max="8951" width="26.42578125" bestFit="1" customWidth="1"/>
    <col min="8952" max="8952" width="12.7109375" customWidth="1"/>
    <col min="8958" max="8958" width="18.140625" customWidth="1"/>
    <col min="8959" max="8964" width="11.85546875" customWidth="1"/>
    <col min="8965" max="8966" width="12.5703125" customWidth="1"/>
    <col min="9207" max="9207" width="26.42578125" bestFit="1" customWidth="1"/>
    <col min="9208" max="9208" width="12.7109375" customWidth="1"/>
    <col min="9214" max="9214" width="18.140625" customWidth="1"/>
    <col min="9215" max="9220" width="11.85546875" customWidth="1"/>
    <col min="9221" max="9222" width="12.5703125" customWidth="1"/>
    <col min="9463" max="9463" width="26.42578125" bestFit="1" customWidth="1"/>
    <col min="9464" max="9464" width="12.7109375" customWidth="1"/>
    <col min="9470" max="9470" width="18.140625" customWidth="1"/>
    <col min="9471" max="9476" width="11.85546875" customWidth="1"/>
    <col min="9477" max="9478" width="12.5703125" customWidth="1"/>
    <col min="9719" max="9719" width="26.42578125" bestFit="1" customWidth="1"/>
    <col min="9720" max="9720" width="12.7109375" customWidth="1"/>
    <col min="9726" max="9726" width="18.140625" customWidth="1"/>
    <col min="9727" max="9732" width="11.85546875" customWidth="1"/>
    <col min="9733" max="9734" width="12.5703125" customWidth="1"/>
    <col min="9975" max="9975" width="26.42578125" bestFit="1" customWidth="1"/>
    <col min="9976" max="9976" width="12.7109375" customWidth="1"/>
    <col min="9982" max="9982" width="18.140625" customWidth="1"/>
    <col min="9983" max="9988" width="11.85546875" customWidth="1"/>
    <col min="9989" max="9990" width="12.5703125" customWidth="1"/>
    <col min="10231" max="10231" width="26.42578125" bestFit="1" customWidth="1"/>
    <col min="10232" max="10232" width="12.7109375" customWidth="1"/>
    <col min="10238" max="10238" width="18.140625" customWidth="1"/>
    <col min="10239" max="10244" width="11.85546875" customWidth="1"/>
    <col min="10245" max="10246" width="12.5703125" customWidth="1"/>
    <col min="10487" max="10487" width="26.42578125" bestFit="1" customWidth="1"/>
    <col min="10488" max="10488" width="12.7109375" customWidth="1"/>
    <col min="10494" max="10494" width="18.140625" customWidth="1"/>
    <col min="10495" max="10500" width="11.85546875" customWidth="1"/>
    <col min="10501" max="10502" width="12.5703125" customWidth="1"/>
    <col min="10743" max="10743" width="26.42578125" bestFit="1" customWidth="1"/>
    <col min="10744" max="10744" width="12.7109375" customWidth="1"/>
    <col min="10750" max="10750" width="18.140625" customWidth="1"/>
    <col min="10751" max="10756" width="11.85546875" customWidth="1"/>
    <col min="10757" max="10758" width="12.5703125" customWidth="1"/>
    <col min="10999" max="10999" width="26.42578125" bestFit="1" customWidth="1"/>
    <col min="11000" max="11000" width="12.7109375" customWidth="1"/>
    <col min="11006" max="11006" width="18.140625" customWidth="1"/>
    <col min="11007" max="11012" width="11.85546875" customWidth="1"/>
    <col min="11013" max="11014" width="12.5703125" customWidth="1"/>
    <col min="11255" max="11255" width="26.42578125" bestFit="1" customWidth="1"/>
    <col min="11256" max="11256" width="12.7109375" customWidth="1"/>
    <col min="11262" max="11262" width="18.140625" customWidth="1"/>
    <col min="11263" max="11268" width="11.85546875" customWidth="1"/>
    <col min="11269" max="11270" width="12.5703125" customWidth="1"/>
    <col min="11511" max="11511" width="26.42578125" bestFit="1" customWidth="1"/>
    <col min="11512" max="11512" width="12.7109375" customWidth="1"/>
    <col min="11518" max="11518" width="18.140625" customWidth="1"/>
    <col min="11519" max="11524" width="11.85546875" customWidth="1"/>
    <col min="11525" max="11526" width="12.5703125" customWidth="1"/>
    <col min="11767" max="11767" width="26.42578125" bestFit="1" customWidth="1"/>
    <col min="11768" max="11768" width="12.7109375" customWidth="1"/>
    <col min="11774" max="11774" width="18.140625" customWidth="1"/>
    <col min="11775" max="11780" width="11.85546875" customWidth="1"/>
    <col min="11781" max="11782" width="12.5703125" customWidth="1"/>
    <col min="12023" max="12023" width="26.42578125" bestFit="1" customWidth="1"/>
    <col min="12024" max="12024" width="12.7109375" customWidth="1"/>
    <col min="12030" max="12030" width="18.140625" customWidth="1"/>
    <col min="12031" max="12036" width="11.85546875" customWidth="1"/>
    <col min="12037" max="12038" width="12.5703125" customWidth="1"/>
    <col min="12279" max="12279" width="26.42578125" bestFit="1" customWidth="1"/>
    <col min="12280" max="12280" width="12.7109375" customWidth="1"/>
    <col min="12286" max="12286" width="18.140625" customWidth="1"/>
    <col min="12287" max="12292" width="11.85546875" customWidth="1"/>
    <col min="12293" max="12294" width="12.5703125" customWidth="1"/>
    <col min="12535" max="12535" width="26.42578125" bestFit="1" customWidth="1"/>
    <col min="12536" max="12536" width="12.7109375" customWidth="1"/>
    <col min="12542" max="12542" width="18.140625" customWidth="1"/>
    <col min="12543" max="12548" width="11.85546875" customWidth="1"/>
    <col min="12549" max="12550" width="12.5703125" customWidth="1"/>
    <col min="12791" max="12791" width="26.42578125" bestFit="1" customWidth="1"/>
    <col min="12792" max="12792" width="12.7109375" customWidth="1"/>
    <col min="12798" max="12798" width="18.140625" customWidth="1"/>
    <col min="12799" max="12804" width="11.85546875" customWidth="1"/>
    <col min="12805" max="12806" width="12.5703125" customWidth="1"/>
    <col min="13047" max="13047" width="26.42578125" bestFit="1" customWidth="1"/>
    <col min="13048" max="13048" width="12.7109375" customWidth="1"/>
    <col min="13054" max="13054" width="18.140625" customWidth="1"/>
    <col min="13055" max="13060" width="11.85546875" customWidth="1"/>
    <col min="13061" max="13062" width="12.5703125" customWidth="1"/>
    <col min="13303" max="13303" width="26.42578125" bestFit="1" customWidth="1"/>
    <col min="13304" max="13304" width="12.7109375" customWidth="1"/>
    <col min="13310" max="13310" width="18.140625" customWidth="1"/>
    <col min="13311" max="13316" width="11.85546875" customWidth="1"/>
    <col min="13317" max="13318" width="12.5703125" customWidth="1"/>
    <col min="13559" max="13559" width="26.42578125" bestFit="1" customWidth="1"/>
    <col min="13560" max="13560" width="12.7109375" customWidth="1"/>
    <col min="13566" max="13566" width="18.140625" customWidth="1"/>
    <col min="13567" max="13572" width="11.85546875" customWidth="1"/>
    <col min="13573" max="13574" width="12.5703125" customWidth="1"/>
    <col min="13815" max="13815" width="26.42578125" bestFit="1" customWidth="1"/>
    <col min="13816" max="13816" width="12.7109375" customWidth="1"/>
    <col min="13822" max="13822" width="18.140625" customWidth="1"/>
    <col min="13823" max="13828" width="11.85546875" customWidth="1"/>
    <col min="13829" max="13830" width="12.5703125" customWidth="1"/>
    <col min="14071" max="14071" width="26.42578125" bestFit="1" customWidth="1"/>
    <col min="14072" max="14072" width="12.7109375" customWidth="1"/>
    <col min="14078" max="14078" width="18.140625" customWidth="1"/>
    <col min="14079" max="14084" width="11.85546875" customWidth="1"/>
    <col min="14085" max="14086" width="12.5703125" customWidth="1"/>
    <col min="14327" max="14327" width="26.42578125" bestFit="1" customWidth="1"/>
    <col min="14328" max="14328" width="12.7109375" customWidth="1"/>
    <col min="14334" max="14334" width="18.140625" customWidth="1"/>
    <col min="14335" max="14340" width="11.85546875" customWidth="1"/>
    <col min="14341" max="14342" width="12.5703125" customWidth="1"/>
    <col min="14583" max="14583" width="26.42578125" bestFit="1" customWidth="1"/>
    <col min="14584" max="14584" width="12.7109375" customWidth="1"/>
    <col min="14590" max="14590" width="18.140625" customWidth="1"/>
    <col min="14591" max="14596" width="11.85546875" customWidth="1"/>
    <col min="14597" max="14598" width="12.5703125" customWidth="1"/>
    <col min="14839" max="14839" width="26.42578125" bestFit="1" customWidth="1"/>
    <col min="14840" max="14840" width="12.7109375" customWidth="1"/>
    <col min="14846" max="14846" width="18.140625" customWidth="1"/>
    <col min="14847" max="14852" width="11.85546875" customWidth="1"/>
    <col min="14853" max="14854" width="12.5703125" customWidth="1"/>
    <col min="15095" max="15095" width="26.42578125" bestFit="1" customWidth="1"/>
    <col min="15096" max="15096" width="12.7109375" customWidth="1"/>
    <col min="15102" max="15102" width="18.140625" customWidth="1"/>
    <col min="15103" max="15108" width="11.85546875" customWidth="1"/>
    <col min="15109" max="15110" width="12.5703125" customWidth="1"/>
    <col min="15351" max="15351" width="26.42578125" bestFit="1" customWidth="1"/>
    <col min="15352" max="15352" width="12.7109375" customWidth="1"/>
    <col min="15358" max="15358" width="18.140625" customWidth="1"/>
    <col min="15359" max="15364" width="11.85546875" customWidth="1"/>
    <col min="15365" max="15366" width="12.5703125" customWidth="1"/>
    <col min="15607" max="15607" width="26.42578125" bestFit="1" customWidth="1"/>
    <col min="15608" max="15608" width="12.7109375" customWidth="1"/>
    <col min="15614" max="15614" width="18.140625" customWidth="1"/>
    <col min="15615" max="15620" width="11.85546875" customWidth="1"/>
    <col min="15621" max="15622" width="12.5703125" customWidth="1"/>
    <col min="15863" max="15863" width="26.42578125" bestFit="1" customWidth="1"/>
    <col min="15864" max="15864" width="12.7109375" customWidth="1"/>
    <col min="15870" max="15870" width="18.140625" customWidth="1"/>
    <col min="15871" max="15876" width="11.85546875" customWidth="1"/>
    <col min="15877" max="15878" width="12.5703125" customWidth="1"/>
    <col min="16119" max="16119" width="26.42578125" bestFit="1" customWidth="1"/>
    <col min="16120" max="16120" width="12.7109375" customWidth="1"/>
    <col min="16126" max="16126" width="18.140625" customWidth="1"/>
    <col min="16127" max="16132" width="11.85546875" customWidth="1"/>
    <col min="16133" max="16134" width="12.5703125" customWidth="1"/>
  </cols>
  <sheetData>
    <row r="1" spans="1:69" s="19" customFormat="1" ht="40.5" customHeight="1">
      <c r="A1" s="225" t="str">
        <f>VENTAS!A1</f>
        <v>PROYECCIONES FINANCIERAS</v>
      </c>
      <c r="B1" s="18"/>
      <c r="C1" s="18"/>
      <c r="D1" s="18"/>
      <c r="E1" s="122"/>
      <c r="F1" s="122"/>
      <c r="G1" s="122"/>
      <c r="H1" s="33"/>
      <c r="I1" s="33"/>
      <c r="J1" s="33"/>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row>
    <row r="2" spans="1:69" s="19" customFormat="1" ht="24">
      <c r="A2" s="224" t="s">
        <v>253</v>
      </c>
      <c r="B2" s="18"/>
      <c r="C2" s="18"/>
      <c r="D2" s="18"/>
      <c r="E2" s="122"/>
      <c r="F2" s="122"/>
      <c r="G2" s="122"/>
      <c r="H2" s="33"/>
      <c r="I2" s="33"/>
      <c r="J2" s="33"/>
      <c r="O2" s="21"/>
      <c r="P2" s="21"/>
      <c r="Q2" s="21"/>
      <c r="R2" s="22"/>
      <c r="S2" s="22"/>
      <c r="T2" s="22"/>
      <c r="U2" s="22"/>
      <c r="V2" s="224"/>
      <c r="AH2" s="224"/>
      <c r="AM2" s="21"/>
      <c r="AN2" s="21"/>
      <c r="AO2" s="21"/>
      <c r="AP2" s="22"/>
      <c r="AQ2" s="22"/>
      <c r="AR2" s="22"/>
      <c r="AS2" s="22"/>
      <c r="AT2" s="224"/>
      <c r="BF2" s="224"/>
      <c r="BK2" s="21"/>
      <c r="BL2" s="21"/>
      <c r="BM2" s="21"/>
      <c r="BN2" s="22"/>
      <c r="BO2" s="22"/>
      <c r="BP2" s="22"/>
      <c r="BQ2" s="22"/>
    </row>
    <row r="3" spans="1:69" s="19" customFormat="1" ht="24">
      <c r="A3" s="224" t="str">
        <f>VENTAS!A3</f>
        <v>e-MODACOMMERCE</v>
      </c>
      <c r="B3" s="18"/>
      <c r="C3" s="18"/>
      <c r="D3" s="303" t="s">
        <v>266</v>
      </c>
      <c r="E3" s="122"/>
      <c r="F3" s="122"/>
      <c r="G3" s="122"/>
      <c r="H3" s="33"/>
      <c r="I3" s="33"/>
      <c r="J3" s="33"/>
      <c r="O3" s="21"/>
      <c r="P3" s="21"/>
      <c r="Q3" s="21"/>
      <c r="R3" s="22"/>
      <c r="S3" s="22"/>
      <c r="T3" s="22"/>
      <c r="U3" s="22"/>
      <c r="V3" s="224"/>
      <c r="AH3" s="224"/>
      <c r="AM3" s="21"/>
      <c r="AN3" s="21"/>
      <c r="AO3" s="21"/>
      <c r="AP3" s="22"/>
      <c r="AQ3" s="22"/>
      <c r="AR3" s="22"/>
      <c r="AS3" s="22"/>
      <c r="AT3" s="224"/>
      <c r="BF3" s="224"/>
      <c r="BK3" s="21"/>
      <c r="BL3" s="21"/>
      <c r="BM3" s="21"/>
      <c r="BN3" s="22"/>
      <c r="BO3" s="22"/>
      <c r="BP3" s="22"/>
      <c r="BQ3" s="22"/>
    </row>
    <row r="4" spans="1:69" ht="18.600000000000001" customHeight="1">
      <c r="A4" s="302"/>
    </row>
    <row r="5" spans="1:69" ht="18.600000000000001" customHeight="1">
      <c r="A5" s="127"/>
      <c r="B5" s="127">
        <f>CUENTAS!B5</f>
        <v>2009</v>
      </c>
      <c r="C5" s="127">
        <f>CUENTAS!C5</f>
        <v>2010</v>
      </c>
      <c r="D5" s="127">
        <f>CUENTAS!D5</f>
        <v>2011</v>
      </c>
      <c r="E5" s="127">
        <f>CUENTAS!E5</f>
        <v>2012</v>
      </c>
      <c r="F5" s="127">
        <f>CUENTAS!F5</f>
        <v>2013</v>
      </c>
      <c r="G5" s="127">
        <f>CUENTAS!G5</f>
        <v>2014</v>
      </c>
      <c r="H5" s="127">
        <f>CUENTAS!H5</f>
        <v>2015</v>
      </c>
      <c r="I5" s="127">
        <f>CUENTAS!I5</f>
        <v>2016</v>
      </c>
      <c r="J5" s="127">
        <f>CUENTAS!J5</f>
        <v>2017</v>
      </c>
    </row>
    <row r="6" spans="1:69" ht="18.600000000000001" customHeight="1">
      <c r="A6" s="1" t="s">
        <v>3</v>
      </c>
      <c r="B6" s="2">
        <f>CUENTAS!B12</f>
        <v>0</v>
      </c>
      <c r="C6" s="2">
        <f>CUENTAS!C12</f>
        <v>0</v>
      </c>
      <c r="D6" s="2">
        <f>CUENTAS!D12</f>
        <v>0</v>
      </c>
      <c r="E6" s="2">
        <f>CUENTAS!E12</f>
        <v>116973.91585825634</v>
      </c>
      <c r="F6" s="2">
        <f>CUENTAS!F12</f>
        <v>226767.8269452462</v>
      </c>
      <c r="G6" s="2">
        <f>CUENTAS!G12</f>
        <v>433234.05919999996</v>
      </c>
      <c r="H6" s="2">
        <f>CUENTAS!H12</f>
        <v>598061.47809233342</v>
      </c>
      <c r="I6" s="2">
        <f>CUENTAS!I12</f>
        <v>702410.45541459695</v>
      </c>
      <c r="J6" s="2">
        <f>CUENTAS!J12</f>
        <v>756728.3616713275</v>
      </c>
      <c r="K6" s="3"/>
    </row>
    <row r="7" spans="1:69" ht="18.600000000000001" customHeight="1">
      <c r="A7" s="4" t="s">
        <v>5</v>
      </c>
      <c r="B7" s="5">
        <f>CUENTAS!B19</f>
        <v>0</v>
      </c>
      <c r="C7" s="5">
        <f>CUENTAS!C19</f>
        <v>0</v>
      </c>
      <c r="D7" s="5">
        <f>CUENTAS!D19</f>
        <v>0</v>
      </c>
      <c r="E7" s="5">
        <f>CUENTAS!E19</f>
        <v>103424.181075892</v>
      </c>
      <c r="F7" s="5">
        <f>CUENTAS!F19</f>
        <v>2120.541071538898</v>
      </c>
      <c r="G7" s="5">
        <f>CUENTAS!G19</f>
        <v>425747.35830247984</v>
      </c>
      <c r="H7" s="5">
        <f>CUENTAS!H19</f>
        <v>1257053.3833427422</v>
      </c>
      <c r="I7" s="5">
        <f>CUENTAS!I19</f>
        <v>2542552.9732122696</v>
      </c>
      <c r="J7" s="5">
        <f>CUENTAS!J19</f>
        <v>4342433.5833620839</v>
      </c>
      <c r="K7" s="3"/>
    </row>
    <row r="8" spans="1:69" ht="18.600000000000001" customHeight="1">
      <c r="A8" s="6"/>
      <c r="B8" s="6"/>
      <c r="C8" s="6"/>
      <c r="D8" s="6"/>
      <c r="E8" s="6"/>
      <c r="F8" s="6"/>
      <c r="G8" s="6"/>
      <c r="H8" s="6"/>
      <c r="I8" s="6"/>
      <c r="J8" s="6"/>
      <c r="K8" s="3"/>
    </row>
    <row r="9" spans="1:69" ht="18.600000000000001" customHeight="1">
      <c r="A9" s="253" t="s">
        <v>7</v>
      </c>
      <c r="B9" s="253">
        <f>SUM(B6:B8)</f>
        <v>0</v>
      </c>
      <c r="C9" s="253">
        <f t="shared" ref="C9:J9" si="0">SUM(C6:C8)</f>
        <v>0</v>
      </c>
      <c r="D9" s="253">
        <f t="shared" si="0"/>
        <v>0</v>
      </c>
      <c r="E9" s="253">
        <f t="shared" si="0"/>
        <v>220398.09693414834</v>
      </c>
      <c r="F9" s="253">
        <f t="shared" si="0"/>
        <v>228888.3680167851</v>
      </c>
      <c r="G9" s="253">
        <f t="shared" si="0"/>
        <v>858981.41750247986</v>
      </c>
      <c r="H9" s="253">
        <f t="shared" si="0"/>
        <v>1855114.8614350758</v>
      </c>
      <c r="I9" s="253">
        <f t="shared" si="0"/>
        <v>3244963.4286268665</v>
      </c>
      <c r="J9" s="253">
        <f t="shared" si="0"/>
        <v>5099161.9450334115</v>
      </c>
      <c r="K9" s="3"/>
    </row>
    <row r="10" spans="1:69" ht="18.600000000000001" customHeight="1">
      <c r="A10" s="6"/>
      <c r="B10" s="6"/>
      <c r="C10" s="6"/>
      <c r="D10" s="6"/>
      <c r="E10" s="7"/>
      <c r="F10" s="7"/>
      <c r="G10" s="7"/>
      <c r="H10" s="7"/>
      <c r="I10" s="7"/>
      <c r="J10" s="7"/>
      <c r="K10" s="3"/>
    </row>
    <row r="11" spans="1:69" ht="18.600000000000001" customHeight="1">
      <c r="A11" s="8" t="s">
        <v>155</v>
      </c>
      <c r="B11" s="9">
        <f>CUENTAS!B32</f>
        <v>0</v>
      </c>
      <c r="C11" s="9">
        <f>CUENTAS!C32</f>
        <v>0</v>
      </c>
      <c r="D11" s="9">
        <f>CUENTAS!D32</f>
        <v>0</v>
      </c>
      <c r="E11" s="9">
        <f>CUENTAS!E32</f>
        <v>181241.87742523098</v>
      </c>
      <c r="F11" s="9">
        <f>CUENTAS!F32</f>
        <v>208919.39916426133</v>
      </c>
      <c r="G11" s="9">
        <f>CUENTAS!G32</f>
        <v>711736.06312685995</v>
      </c>
      <c r="H11" s="9">
        <f>CUENTAS!H32</f>
        <v>1569270.1618580222</v>
      </c>
      <c r="I11" s="9">
        <f>CUENTAS!I32</f>
        <v>2826040.1119346567</v>
      </c>
      <c r="J11" s="9">
        <f>CUENTAS!J32</f>
        <v>4530881.4867587239</v>
      </c>
      <c r="K11" s="3"/>
    </row>
    <row r="12" spans="1:69" ht="18.600000000000001" customHeight="1">
      <c r="A12" s="10" t="s">
        <v>163</v>
      </c>
      <c r="B12" s="11">
        <f>CUENTAS!B37</f>
        <v>0</v>
      </c>
      <c r="C12" s="11">
        <f>CUENTAS!C37</f>
        <v>0</v>
      </c>
      <c r="D12" s="11">
        <f>CUENTAS!D37</f>
        <v>0</v>
      </c>
      <c r="E12" s="11">
        <f>CUENTAS!E37</f>
        <v>39156.219508917413</v>
      </c>
      <c r="F12" s="11">
        <f>CUENTAS!F37</f>
        <v>19968.96885252382</v>
      </c>
      <c r="G12" s="11">
        <f>CUENTAS!G37</f>
        <v>0</v>
      </c>
      <c r="H12" s="11">
        <f>CUENTAS!H37</f>
        <v>0</v>
      </c>
      <c r="I12" s="11">
        <f>CUENTAS!I37</f>
        <v>0</v>
      </c>
      <c r="J12" s="11">
        <f>CUENTAS!J37</f>
        <v>0</v>
      </c>
      <c r="K12" s="3"/>
    </row>
    <row r="13" spans="1:69" ht="18.600000000000001" customHeight="1">
      <c r="A13" s="4" t="s">
        <v>170</v>
      </c>
      <c r="B13" s="5">
        <f>CUENTAS!B43</f>
        <v>0</v>
      </c>
      <c r="C13" s="5">
        <f>CUENTAS!C43</f>
        <v>0</v>
      </c>
      <c r="D13" s="5">
        <f>CUENTAS!D43</f>
        <v>0</v>
      </c>
      <c r="E13" s="5">
        <f>CUENTAS!E43</f>
        <v>0</v>
      </c>
      <c r="F13" s="5">
        <f>CUENTAS!F43</f>
        <v>0</v>
      </c>
      <c r="G13" s="5">
        <f>CUENTAS!G43</f>
        <v>147245.35437561999</v>
      </c>
      <c r="H13" s="5">
        <f>CUENTAS!H43</f>
        <v>285844.69957705401</v>
      </c>
      <c r="I13" s="5">
        <f>CUENTAS!I43</f>
        <v>418923.31669221143</v>
      </c>
      <c r="J13" s="5">
        <f>CUENTAS!J43</f>
        <v>568280.4582746888</v>
      </c>
      <c r="K13" s="3"/>
    </row>
    <row r="14" spans="1:69" ht="18.600000000000001" customHeight="1">
      <c r="A14" s="6"/>
      <c r="B14" s="6"/>
      <c r="C14" s="6"/>
      <c r="D14" s="6"/>
      <c r="E14" s="6"/>
      <c r="F14" s="6"/>
      <c r="G14" s="6"/>
      <c r="H14" s="6"/>
      <c r="I14" s="6"/>
      <c r="J14" s="6"/>
      <c r="K14" s="3"/>
    </row>
    <row r="15" spans="1:69" ht="18.600000000000001" customHeight="1">
      <c r="A15" s="253" t="s">
        <v>8</v>
      </c>
      <c r="B15" s="253">
        <f>SUM(B11:B14)</f>
        <v>0</v>
      </c>
      <c r="C15" s="253">
        <f t="shared" ref="C15:J15" si="1">SUM(C11:C14)</f>
        <v>0</v>
      </c>
      <c r="D15" s="253">
        <f t="shared" si="1"/>
        <v>0</v>
      </c>
      <c r="E15" s="253">
        <f t="shared" si="1"/>
        <v>220398.0969341484</v>
      </c>
      <c r="F15" s="253">
        <f t="shared" si="1"/>
        <v>228888.36801678516</v>
      </c>
      <c r="G15" s="253">
        <f t="shared" si="1"/>
        <v>858981.41750247998</v>
      </c>
      <c r="H15" s="253">
        <f t="shared" si="1"/>
        <v>1855114.8614350762</v>
      </c>
      <c r="I15" s="253">
        <f t="shared" si="1"/>
        <v>3244963.4286268679</v>
      </c>
      <c r="J15" s="253">
        <f t="shared" si="1"/>
        <v>5099161.9450334124</v>
      </c>
      <c r="K15" s="3"/>
    </row>
    <row r="16" spans="1:69" ht="18.600000000000001" customHeight="1">
      <c r="A16" s="6"/>
      <c r="B16" s="6"/>
      <c r="C16" s="6"/>
      <c r="D16" s="6"/>
      <c r="E16" s="7"/>
      <c r="F16" s="7"/>
      <c r="G16" s="7"/>
      <c r="H16" s="7"/>
      <c r="I16" s="7"/>
      <c r="J16" s="7"/>
      <c r="K16" s="3"/>
    </row>
    <row r="17" spans="1:11" ht="18.600000000000001" customHeight="1">
      <c r="A17" s="6"/>
      <c r="B17" s="6"/>
      <c r="C17" s="6"/>
      <c r="D17" s="6"/>
      <c r="E17" s="7"/>
      <c r="F17" s="7"/>
      <c r="G17" s="7"/>
      <c r="H17" s="7"/>
      <c r="I17" s="7"/>
      <c r="J17" s="7"/>
      <c r="K17" s="3"/>
    </row>
    <row r="18" spans="1:11" ht="18.600000000000001" customHeight="1">
      <c r="A18" s="253" t="s">
        <v>9</v>
      </c>
      <c r="B18" s="253">
        <f>CUENTAS!B52</f>
        <v>0</v>
      </c>
      <c r="C18" s="253">
        <f>CUENTAS!C52</f>
        <v>0</v>
      </c>
      <c r="D18" s="253">
        <f>CUENTAS!D52</f>
        <v>0</v>
      </c>
      <c r="E18" s="253">
        <f>CUENTAS!E52</f>
        <v>241901.4705882353</v>
      </c>
      <c r="F18" s="253">
        <f>CUENTAS!F52</f>
        <v>1059758.8235294118</v>
      </c>
      <c r="G18" s="253">
        <f>CUENTAS!G52</f>
        <v>3847385.2941176472</v>
      </c>
      <c r="H18" s="253">
        <f>CUENTAS!H52</f>
        <v>5621329.4117647056</v>
      </c>
      <c r="I18" s="253">
        <f>CUENTAS!I52</f>
        <v>7579579.4117647056</v>
      </c>
      <c r="J18" s="253">
        <f>CUENTAS!J52</f>
        <v>9722135.2941176482</v>
      </c>
      <c r="K18" s="3"/>
    </row>
    <row r="19" spans="1:11" ht="18.600000000000001" customHeight="1">
      <c r="A19" s="12"/>
      <c r="B19" s="12"/>
      <c r="C19" s="12"/>
      <c r="D19" s="12"/>
      <c r="E19" s="13"/>
      <c r="F19" s="13"/>
      <c r="G19" s="13"/>
      <c r="H19" s="13"/>
      <c r="I19" s="13"/>
      <c r="J19" s="13"/>
      <c r="K19" s="3"/>
    </row>
    <row r="20" spans="1:11" ht="18.600000000000001" customHeight="1">
      <c r="A20" s="253" t="s">
        <v>10</v>
      </c>
      <c r="B20" s="253">
        <f>CUENTAS!B60</f>
        <v>0</v>
      </c>
      <c r="C20" s="253">
        <f>CUENTAS!C60</f>
        <v>0</v>
      </c>
      <c r="D20" s="253">
        <f>CUENTAS!D60</f>
        <v>0</v>
      </c>
      <c r="E20" s="253">
        <f>CUENTAS!E60</f>
        <v>-105991.6617647059</v>
      </c>
      <c r="F20" s="253">
        <f>CUENTAS!F60</f>
        <v>75389.229411764652</v>
      </c>
      <c r="G20" s="253">
        <f>CUENTAS!G60</f>
        <v>756851.95864705881</v>
      </c>
      <c r="H20" s="253">
        <f>CUENTAS!H60</f>
        <v>1291781.5438558813</v>
      </c>
      <c r="I20" s="253">
        <f>CUENTAS!I60</f>
        <v>1885064.275925382</v>
      </c>
      <c r="J20" s="253">
        <f>CUENTAS!J60</f>
        <v>2536197.9427379044</v>
      </c>
      <c r="K20" s="3"/>
    </row>
    <row r="21" spans="1:11" ht="18.600000000000001" customHeight="1">
      <c r="A21" s="14" t="s">
        <v>11</v>
      </c>
      <c r="B21" s="247" t="str">
        <f>IF(B18=0,"no aplica",B20/B18)</f>
        <v>no aplica</v>
      </c>
      <c r="C21" s="247" t="str">
        <f t="shared" ref="C21:J21" si="2">IF(C18=0,"no aplica",C20/C18)</f>
        <v>no aplica</v>
      </c>
      <c r="D21" s="247" t="str">
        <f t="shared" si="2"/>
        <v>no aplica</v>
      </c>
      <c r="E21" s="247">
        <f t="shared" si="2"/>
        <v>-0.43816046883454013</v>
      </c>
      <c r="F21" s="247">
        <f t="shared" si="2"/>
        <v>7.1138100233682416E-2</v>
      </c>
      <c r="G21" s="247">
        <f t="shared" si="2"/>
        <v>0.19671852460532782</v>
      </c>
      <c r="H21" s="247">
        <f t="shared" si="2"/>
        <v>0.22980000801097902</v>
      </c>
      <c r="I21" s="247">
        <f t="shared" si="2"/>
        <v>0.24870301813837642</v>
      </c>
      <c r="J21" s="247">
        <f t="shared" si="2"/>
        <v>0.26086840658064325</v>
      </c>
      <c r="K21" s="3"/>
    </row>
    <row r="22" spans="1:11" ht="18.600000000000001" customHeight="1">
      <c r="A22" s="253" t="s">
        <v>12</v>
      </c>
      <c r="B22" s="253">
        <f>CUENTAS!B64</f>
        <v>0</v>
      </c>
      <c r="C22" s="253">
        <f>CUENTAS!C64</f>
        <v>0</v>
      </c>
      <c r="D22" s="253">
        <f>CUENTAS!D64</f>
        <v>0</v>
      </c>
      <c r="E22" s="253">
        <f>CUENTAS!E64</f>
        <v>-88758.122574769033</v>
      </c>
      <c r="F22" s="253">
        <f>CUENTAS!F64</f>
        <v>27677.521739030337</v>
      </c>
      <c r="G22" s="253">
        <f>CUENTAS!G64</f>
        <v>502816.66396259866</v>
      </c>
      <c r="H22" s="253">
        <f>CUENTAS!H64</f>
        <v>857534.09873116063</v>
      </c>
      <c r="I22" s="253">
        <f>CUENTAS!I64</f>
        <v>1256769.9500766341</v>
      </c>
      <c r="J22" s="253">
        <f>CUENTAS!J64</f>
        <v>1704841.3748240692</v>
      </c>
      <c r="K22" s="3"/>
    </row>
    <row r="23" spans="1:11" ht="18.600000000000001" customHeight="1">
      <c r="A23" s="14" t="s">
        <v>13</v>
      </c>
      <c r="B23" s="247" t="str">
        <f>IF(B20=0,"no aplica",B22/B20)</f>
        <v>no aplica</v>
      </c>
      <c r="C23" s="247" t="str">
        <f t="shared" ref="C23" si="3">IF(C20=0,"no aplica",C22/C20)</f>
        <v>no aplica</v>
      </c>
      <c r="D23" s="247" t="str">
        <f t="shared" ref="D23" si="4">IF(D20=0,"no aplica",D22/D20)</f>
        <v>no aplica</v>
      </c>
      <c r="E23" s="247">
        <f t="shared" ref="E23" si="5">IF(E20=0,"no aplica",E22/E20)</f>
        <v>0.83740665158930971</v>
      </c>
      <c r="F23" s="247">
        <f t="shared" ref="F23" si="6">IF(F20=0,"no aplica",F22/F20)</f>
        <v>0.36712832794536032</v>
      </c>
      <c r="G23" s="247">
        <f t="shared" ref="G23" si="7">IF(G20=0,"no aplica",G22/G20)</f>
        <v>0.66435272871781803</v>
      </c>
      <c r="H23" s="247">
        <f t="shared" ref="H23" si="8">IF(H20=0,"no aplica",H22/H20)</f>
        <v>0.66383832685167399</v>
      </c>
      <c r="I23" s="247">
        <f t="shared" ref="I23" si="9">IF(I20=0,"no aplica",I22/I20)</f>
        <v>0.66669872541066699</v>
      </c>
      <c r="J23" s="247">
        <f t="shared" ref="J23" si="10">IF(J20=0,"no aplica",J22/J20)</f>
        <v>0.67220359503313842</v>
      </c>
      <c r="K23" s="3"/>
    </row>
    <row r="24" spans="1:11" ht="18.600000000000001" customHeight="1">
      <c r="A24" s="6"/>
      <c r="B24" s="6"/>
      <c r="C24" s="6"/>
      <c r="D24" s="6"/>
      <c r="E24" s="7"/>
      <c r="F24" s="7"/>
      <c r="G24" s="7"/>
      <c r="H24" s="7"/>
      <c r="I24" s="7"/>
      <c r="J24" s="7"/>
      <c r="K24" s="3"/>
    </row>
    <row r="25" spans="1:11" ht="18.600000000000001" customHeight="1">
      <c r="A25" s="15" t="s">
        <v>14</v>
      </c>
      <c r="B25" s="115"/>
      <c r="C25" s="115" t="str">
        <f t="shared" ref="C25:E25" si="11">IF(B18=0,"no aplica",(C18-B18)/B18)</f>
        <v>no aplica</v>
      </c>
      <c r="D25" s="115" t="str">
        <f t="shared" si="11"/>
        <v>no aplica</v>
      </c>
      <c r="E25" s="115" t="str">
        <f t="shared" si="11"/>
        <v>no aplica</v>
      </c>
      <c r="F25" s="115">
        <f>IF(E18=0,"no aplica",(F18-E18)/E18)</f>
        <v>3.3809523809523809</v>
      </c>
      <c r="G25" s="115">
        <f>IF(F18=0,"no aplica",(G18-F18)/F18)</f>
        <v>2.6304347826086953</v>
      </c>
      <c r="H25" s="115">
        <f>IF(G18=0,"no aplica",(H18-G18)/G18)</f>
        <v>0.46107784431137711</v>
      </c>
      <c r="I25" s="115">
        <f>IF(H18=0,"no aplica",(I18-H18)/H18)</f>
        <v>0.34836065573770492</v>
      </c>
      <c r="J25" s="115">
        <f>IF(I18=0,"no aplica",(J18-I18)/I18)</f>
        <v>0.28267477203647434</v>
      </c>
      <c r="K25" s="3"/>
    </row>
    <row r="26" spans="1:11" ht="18.600000000000001" customHeight="1">
      <c r="A26" s="15" t="s">
        <v>254</v>
      </c>
      <c r="B26" s="115"/>
      <c r="C26" s="115" t="str">
        <f t="shared" ref="C26:E26" si="12">IF(B20=0,"no aplica",(C20-B20)/B20)</f>
        <v>no aplica</v>
      </c>
      <c r="D26" s="115" t="str">
        <f t="shared" si="12"/>
        <v>no aplica</v>
      </c>
      <c r="E26" s="115" t="str">
        <f t="shared" si="12"/>
        <v>no aplica</v>
      </c>
      <c r="F26" s="115">
        <f>IF(E20=0,"no aplica",(F20-E20)/E20)</f>
        <v>-1.7112750961403311</v>
      </c>
      <c r="G26" s="115">
        <f t="shared" ref="G26:J26" si="13">IF(F20=0,"no aplica",(G20-F20)/F20)</f>
        <v>9.0392584531305804</v>
      </c>
      <c r="H26" s="115">
        <f t="shared" si="13"/>
        <v>0.70678232261571661</v>
      </c>
      <c r="I26" s="115">
        <f t="shared" si="13"/>
        <v>0.45927481693119065</v>
      </c>
      <c r="J26" s="115">
        <f t="shared" si="13"/>
        <v>0.34541722270604247</v>
      </c>
      <c r="K26" s="3"/>
    </row>
    <row r="27" spans="1:11" ht="18.600000000000001" customHeight="1">
      <c r="A27" s="15" t="s">
        <v>255</v>
      </c>
      <c r="B27" s="115"/>
      <c r="C27" s="115" t="str">
        <f t="shared" ref="C27:I27" si="14">IF(B22=0,"no aplica",(C22-B22)/B22)</f>
        <v>no aplica</v>
      </c>
      <c r="D27" s="115" t="str">
        <f t="shared" si="14"/>
        <v>no aplica</v>
      </c>
      <c r="E27" s="115" t="str">
        <f t="shared" si="14"/>
        <v>no aplica</v>
      </c>
      <c r="F27" s="115">
        <f>IF(E22=0,"no aplica",(F22-E22)/E22)</f>
        <v>-1.3118308605019786</v>
      </c>
      <c r="G27" s="115">
        <f t="shared" si="14"/>
        <v>17.166968441164144</v>
      </c>
      <c r="H27" s="115">
        <f t="shared" si="14"/>
        <v>0.7054607776383226</v>
      </c>
      <c r="I27" s="115">
        <f t="shared" si="14"/>
        <v>0.46556265451857559</v>
      </c>
      <c r="J27" s="115">
        <f>IF(I22=0,"no aplica",(J22-I22)/I22)</f>
        <v>0.35652620809410113</v>
      </c>
      <c r="K27" s="3"/>
    </row>
    <row r="28" spans="1:11" ht="18.600000000000001" customHeight="1">
      <c r="A28" s="15" t="s">
        <v>15</v>
      </c>
      <c r="B28" s="15"/>
      <c r="C28" s="115" t="str">
        <f t="shared" ref="C28:E28" si="15">IF(B9=0,"no aplica",(C9-B9)/B9)</f>
        <v>no aplica</v>
      </c>
      <c r="D28" s="115" t="str">
        <f t="shared" si="15"/>
        <v>no aplica</v>
      </c>
      <c r="E28" s="115" t="str">
        <f t="shared" si="15"/>
        <v>no aplica</v>
      </c>
      <c r="F28" s="115">
        <f>IF(E9=0,"no aplica",(F9-E9)/E9)</f>
        <v>3.8522433726701014E-2</v>
      </c>
      <c r="G28" s="115">
        <f>IF(F9=0,"no aplica",(G9-F9)/F9)</f>
        <v>2.7528399758588344</v>
      </c>
      <c r="H28" s="115">
        <f>IF(G9=0,"no aplica",(H9-G9)/G9)</f>
        <v>1.1596682112505887</v>
      </c>
      <c r="I28" s="115">
        <f>IF(H9=0,"no aplica",(I9-H9)/H9)</f>
        <v>0.74919812033451916</v>
      </c>
      <c r="J28" s="115">
        <f>IF(I9=0,"no aplica",(J9-I9)/I9)</f>
        <v>0.57140813978022686</v>
      </c>
      <c r="K28" s="3"/>
    </row>
    <row r="29" spans="1:11" ht="18.600000000000001" customHeight="1">
      <c r="A29" s="15" t="s">
        <v>16</v>
      </c>
      <c r="B29" s="15"/>
      <c r="C29" s="115" t="str">
        <f t="shared" ref="C29:E29" si="16">IF(B11=0,"no aplica",(C11-B11)/B11)</f>
        <v>no aplica</v>
      </c>
      <c r="D29" s="115" t="str">
        <f t="shared" si="16"/>
        <v>no aplica</v>
      </c>
      <c r="E29" s="115" t="str">
        <f t="shared" si="16"/>
        <v>no aplica</v>
      </c>
      <c r="F29" s="115">
        <f>IF(E11=0,"no aplica",(F11-E11)/E11)</f>
        <v>0.15271041181113537</v>
      </c>
      <c r="G29" s="115">
        <f>IF(F11=0,"no aplica",(G11-F11)/F11)</f>
        <v>2.4067495214614456</v>
      </c>
      <c r="H29" s="115">
        <f>IF(G11=0,"no aplica",(H11-G11)/G11)</f>
        <v>1.2048484588005417</v>
      </c>
      <c r="I29" s="115">
        <f>IF(H11=0,"no aplica",(I11-H11)/H11)</f>
        <v>0.80086270715082852</v>
      </c>
      <c r="J29" s="115">
        <f>IF(I11=0,"no aplica",(J11-I11)/I11)</f>
        <v>0.60326156292840549</v>
      </c>
      <c r="K29" s="3"/>
    </row>
    <row r="30" spans="1:11" ht="18.600000000000001" customHeight="1">
      <c r="A30" s="16"/>
      <c r="B30" s="16"/>
      <c r="C30" s="16"/>
      <c r="D30" s="16"/>
      <c r="E30" s="16"/>
      <c r="F30" s="16"/>
      <c r="G30" s="16"/>
      <c r="H30" s="16"/>
      <c r="I30" s="16"/>
      <c r="J30" s="16"/>
      <c r="K30" s="16"/>
    </row>
    <row r="31" spans="1:11" ht="18.600000000000001" customHeight="1">
      <c r="A31" s="254" t="s">
        <v>29</v>
      </c>
      <c r="B31" s="254"/>
      <c r="C31" s="254"/>
      <c r="D31" s="254"/>
      <c r="E31" s="17">
        <f>CUENTAS!E76</f>
        <v>-204256.6617647059</v>
      </c>
      <c r="F31" s="17">
        <f>CUENTAS!F76</f>
        <v>-80899.370588235324</v>
      </c>
      <c r="G31" s="17">
        <f>CUENTAS!G76</f>
        <v>444031.08664705884</v>
      </c>
      <c r="H31" s="17">
        <f>CUENTAS!H76</f>
        <v>831306.02504026145</v>
      </c>
      <c r="I31" s="17">
        <f>CUENTAS!I76</f>
        <v>1285499.5898695281</v>
      </c>
      <c r="J31" s="17">
        <f>CUENTAS!J76</f>
        <v>1799880.6101498157</v>
      </c>
      <c r="K31" s="114"/>
    </row>
    <row r="32" spans="1:11" ht="18.600000000000001" customHeight="1">
      <c r="A32" s="124"/>
      <c r="B32" s="124"/>
      <c r="C32" s="124"/>
      <c r="D32" s="124"/>
      <c r="E32" s="16"/>
      <c r="F32" s="16"/>
      <c r="G32" s="16"/>
      <c r="H32" s="16"/>
      <c r="I32" s="16"/>
      <c r="J32" s="16"/>
      <c r="K32" s="3"/>
    </row>
    <row r="33" spans="1:11" ht="18.600000000000001" customHeight="1">
      <c r="A33" s="254" t="s">
        <v>256</v>
      </c>
      <c r="B33" s="254"/>
      <c r="C33" s="254"/>
      <c r="D33" s="254"/>
      <c r="E33" s="17">
        <f>CUENTAS!E83</f>
        <v>-166575.81892410797</v>
      </c>
      <c r="F33" s="17">
        <f>CUENTAS!F83</f>
        <v>-101303.64000435312</v>
      </c>
      <c r="G33" s="17">
        <f>CUENTAS!G83</f>
        <v>423626.81723094103</v>
      </c>
      <c r="H33" s="17">
        <f>CUENTAS!H83</f>
        <v>831306.02504026145</v>
      </c>
      <c r="I33" s="17">
        <f>CUENTAS!I83</f>
        <v>1285499.5898695281</v>
      </c>
      <c r="J33" s="17">
        <f>CUENTAS!J83</f>
        <v>1799880.6101498157</v>
      </c>
      <c r="K33" s="3"/>
    </row>
    <row r="34" spans="1:11" ht="18.600000000000001" customHeight="1">
      <c r="A34" s="124"/>
      <c r="B34" s="124"/>
      <c r="C34" s="124"/>
      <c r="D34" s="124"/>
      <c r="E34" s="16"/>
      <c r="F34" s="16"/>
      <c r="G34" s="16"/>
      <c r="H34" s="16"/>
      <c r="I34" s="16"/>
      <c r="J34" s="16"/>
      <c r="K34" s="3"/>
    </row>
    <row r="35" spans="1:11" ht="18.600000000000001" customHeight="1">
      <c r="A35" s="254" t="s">
        <v>17</v>
      </c>
      <c r="B35" s="254"/>
      <c r="C35" s="254"/>
      <c r="D35" s="254"/>
      <c r="E35" s="17">
        <f ca="1">RRHH!M14</f>
        <v>5</v>
      </c>
      <c r="F35" s="17">
        <f ca="1">RRHH!N14</f>
        <v>7</v>
      </c>
      <c r="G35" s="17">
        <f ca="1">RRHH!O14</f>
        <v>10.416666666666668</v>
      </c>
      <c r="H35" s="17">
        <f ca="1">RRHH!P14</f>
        <v>12.666666666666668</v>
      </c>
      <c r="I35" s="17">
        <f ca="1">RRHH!Q14</f>
        <v>15.166666666666666</v>
      </c>
      <c r="J35" s="17">
        <f ca="1">RRHH!R14</f>
        <v>17.916666666666664</v>
      </c>
      <c r="K35" s="3"/>
    </row>
    <row r="37" spans="1:11" ht="20.100000000000001" customHeight="1">
      <c r="E37" s="118"/>
    </row>
    <row r="38" spans="1:11" ht="20.100000000000001" customHeight="1">
      <c r="A38" s="127"/>
      <c r="B38" s="127">
        <f>B5</f>
        <v>2009</v>
      </c>
      <c r="C38" s="127">
        <f t="shared" ref="C38:J38" si="17">C5</f>
        <v>2010</v>
      </c>
      <c r="D38" s="127">
        <f t="shared" si="17"/>
        <v>2011</v>
      </c>
      <c r="E38" s="127">
        <f t="shared" si="17"/>
        <v>2012</v>
      </c>
      <c r="F38" s="127">
        <f t="shared" si="17"/>
        <v>2013</v>
      </c>
      <c r="G38" s="127">
        <f t="shared" si="17"/>
        <v>2014</v>
      </c>
      <c r="H38" s="127">
        <f t="shared" si="17"/>
        <v>2015</v>
      </c>
      <c r="I38" s="127">
        <f t="shared" si="17"/>
        <v>2016</v>
      </c>
      <c r="J38" s="127">
        <f t="shared" si="17"/>
        <v>2017</v>
      </c>
    </row>
    <row r="39" spans="1:11" ht="20.100000000000001" customHeight="1">
      <c r="A39" s="8" t="s">
        <v>4</v>
      </c>
      <c r="B39" s="9"/>
      <c r="C39" s="9">
        <f>-B39+CUENTAS!C6</f>
        <v>0</v>
      </c>
      <c r="D39" s="9">
        <f>-C39+CUENTAS!D6</f>
        <v>0</v>
      </c>
      <c r="E39" s="9">
        <f>-D39+CUENTAS!E6</f>
        <v>88965</v>
      </c>
      <c r="F39" s="9">
        <f>-E39+CUENTAS!F6</f>
        <v>154738.59999999998</v>
      </c>
      <c r="G39" s="9">
        <f>-F39+CUENTAS!G6</f>
        <v>395585.87199999997</v>
      </c>
      <c r="H39" s="9">
        <f>-G39+CUENTAS!H6</f>
        <v>463318.76443999994</v>
      </c>
      <c r="I39" s="9">
        <f>-H39+CUENTAS!I6</f>
        <v>706205.85847880004</v>
      </c>
      <c r="J39" s="9">
        <f>-I39+CUENTAS!J6</f>
        <v>776062.78033587697</v>
      </c>
    </row>
    <row r="40" spans="1:11" ht="20.100000000000001" customHeight="1">
      <c r="A40" s="249" t="s">
        <v>6</v>
      </c>
      <c r="B40" s="250"/>
      <c r="C40" s="250">
        <f>-B40+CUENTAS!C7</f>
        <v>0</v>
      </c>
      <c r="D40" s="250">
        <f>-C40+CUENTAS!D7</f>
        <v>0</v>
      </c>
      <c r="E40" s="250">
        <f>-D40+CUENTAS!E7</f>
        <v>9300</v>
      </c>
      <c r="F40" s="250">
        <f>-E40+CUENTAS!F7</f>
        <v>1550</v>
      </c>
      <c r="G40" s="250">
        <f>-F40+CUENTAS!G7</f>
        <v>15500</v>
      </c>
      <c r="H40" s="250">
        <f>-G40+CUENTAS!H7</f>
        <v>6200</v>
      </c>
      <c r="I40" s="250">
        <f>-H40+CUENTAS!I7</f>
        <v>18600</v>
      </c>
      <c r="J40" s="250">
        <f>-I40+CUENTAS!J7</f>
        <v>10850</v>
      </c>
    </row>
    <row r="41" spans="1:11" s="137" customFormat="1" ht="20.100000000000001" customHeight="1">
      <c r="A41" s="251" t="s">
        <v>257</v>
      </c>
      <c r="B41" s="252">
        <f t="shared" ref="B41:J41" si="18">SUM(B39:B40)</f>
        <v>0</v>
      </c>
      <c r="C41" s="252">
        <f t="shared" si="18"/>
        <v>0</v>
      </c>
      <c r="D41" s="252">
        <f t="shared" si="18"/>
        <v>0</v>
      </c>
      <c r="E41" s="252">
        <f t="shared" si="18"/>
        <v>98265</v>
      </c>
      <c r="F41" s="252">
        <f t="shared" si="18"/>
        <v>156288.59999999998</v>
      </c>
      <c r="G41" s="252">
        <f t="shared" si="18"/>
        <v>411085.87199999997</v>
      </c>
      <c r="H41" s="252">
        <f t="shared" si="18"/>
        <v>469518.76443999994</v>
      </c>
      <c r="I41" s="252">
        <f t="shared" si="18"/>
        <v>724805.85847880004</v>
      </c>
      <c r="J41" s="252">
        <f t="shared" si="18"/>
        <v>786912.78033587697</v>
      </c>
    </row>
    <row r="42" spans="1:11" ht="20.100000000000001" customHeight="1"/>
    <row r="43" spans="1:11" ht="20.100000000000001" customHeight="1"/>
    <row r="44" spans="1:11" ht="20.100000000000001" customHeight="1"/>
    <row r="45" spans="1:11" ht="20.25">
      <c r="D45" s="303" t="s">
        <v>266</v>
      </c>
    </row>
  </sheetData>
  <hyperlinks>
    <hyperlink ref="D3" r:id="rId1"/>
    <hyperlink ref="D45" r:id="rId2"/>
  </hyperlinks>
  <pageMargins left="0.44" right="0.44" top="0.74803149606299213" bottom="0.74803149606299213" header="0.31496062992125984" footer="0.31496062992125984"/>
  <pageSetup paperSize="9"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H149"/>
  <sheetViews>
    <sheetView zoomScaleNormal="100" workbookViewId="0"/>
  </sheetViews>
  <sheetFormatPr defaultColWidth="11.42578125" defaultRowHeight="12.75"/>
  <cols>
    <col min="1" max="1" width="43.140625" style="19" customWidth="1"/>
    <col min="2" max="10" width="11.28515625" style="19" customWidth="1"/>
    <col min="11" max="11" width="7.5703125" style="19" customWidth="1"/>
    <col min="12" max="32" width="12.7109375" style="19" customWidth="1"/>
    <col min="33" max="35" width="12.7109375" style="21" customWidth="1"/>
    <col min="36" max="56" width="12.7109375" style="19" customWidth="1"/>
    <col min="57" max="59" width="12.7109375" style="21" customWidth="1"/>
    <col min="60" max="80" width="12.7109375" style="19" customWidth="1"/>
    <col min="81" max="83" width="12.7109375" style="21" customWidth="1"/>
    <col min="84" max="2036" width="11.42578125" style="19"/>
    <col min="2037" max="2037" width="39.5703125" style="19" customWidth="1"/>
    <col min="2038" max="2041" width="17.140625" style="19" customWidth="1"/>
    <col min="2042" max="2042" width="16.42578125" style="19" customWidth="1"/>
    <col min="2043" max="2043" width="5.42578125" style="19" customWidth="1"/>
    <col min="2044" max="2063" width="9.85546875" style="19" customWidth="1"/>
    <col min="2064" max="2292" width="11.42578125" style="19"/>
    <col min="2293" max="2293" width="39.5703125" style="19" customWidth="1"/>
    <col min="2294" max="2297" width="17.140625" style="19" customWidth="1"/>
    <col min="2298" max="2298" width="16.42578125" style="19" customWidth="1"/>
    <col min="2299" max="2299" width="5.42578125" style="19" customWidth="1"/>
    <col min="2300" max="2319" width="9.85546875" style="19" customWidth="1"/>
    <col min="2320" max="2548" width="11.42578125" style="19"/>
    <col min="2549" max="2549" width="39.5703125" style="19" customWidth="1"/>
    <col min="2550" max="2553" width="17.140625" style="19" customWidth="1"/>
    <col min="2554" max="2554" width="16.42578125" style="19" customWidth="1"/>
    <col min="2555" max="2555" width="5.42578125" style="19" customWidth="1"/>
    <col min="2556" max="2575" width="9.85546875" style="19" customWidth="1"/>
    <col min="2576" max="2804" width="11.42578125" style="19"/>
    <col min="2805" max="2805" width="39.5703125" style="19" customWidth="1"/>
    <col min="2806" max="2809" width="17.140625" style="19" customWidth="1"/>
    <col min="2810" max="2810" width="16.42578125" style="19" customWidth="1"/>
    <col min="2811" max="2811" width="5.42578125" style="19" customWidth="1"/>
    <col min="2812" max="2831" width="9.85546875" style="19" customWidth="1"/>
    <col min="2832" max="3060" width="11.42578125" style="19"/>
    <col min="3061" max="3061" width="39.5703125" style="19" customWidth="1"/>
    <col min="3062" max="3065" width="17.140625" style="19" customWidth="1"/>
    <col min="3066" max="3066" width="16.42578125" style="19" customWidth="1"/>
    <col min="3067" max="3067" width="5.42578125" style="19" customWidth="1"/>
    <col min="3068" max="3087" width="9.85546875" style="19" customWidth="1"/>
    <col min="3088" max="3316" width="11.42578125" style="19"/>
    <col min="3317" max="3317" width="39.5703125" style="19" customWidth="1"/>
    <col min="3318" max="3321" width="17.140625" style="19" customWidth="1"/>
    <col min="3322" max="3322" width="16.42578125" style="19" customWidth="1"/>
    <col min="3323" max="3323" width="5.42578125" style="19" customWidth="1"/>
    <col min="3324" max="3343" width="9.85546875" style="19" customWidth="1"/>
    <col min="3344" max="3572" width="11.42578125" style="19"/>
    <col min="3573" max="3573" width="39.5703125" style="19" customWidth="1"/>
    <col min="3574" max="3577" width="17.140625" style="19" customWidth="1"/>
    <col min="3578" max="3578" width="16.42578125" style="19" customWidth="1"/>
    <col min="3579" max="3579" width="5.42578125" style="19" customWidth="1"/>
    <col min="3580" max="3599" width="9.85546875" style="19" customWidth="1"/>
    <col min="3600" max="3828" width="11.42578125" style="19"/>
    <col min="3829" max="3829" width="39.5703125" style="19" customWidth="1"/>
    <col min="3830" max="3833" width="17.140625" style="19" customWidth="1"/>
    <col min="3834" max="3834" width="16.42578125" style="19" customWidth="1"/>
    <col min="3835" max="3835" width="5.42578125" style="19" customWidth="1"/>
    <col min="3836" max="3855" width="9.85546875" style="19" customWidth="1"/>
    <col min="3856" max="4084" width="11.42578125" style="19"/>
    <col min="4085" max="4085" width="39.5703125" style="19" customWidth="1"/>
    <col min="4086" max="4089" width="17.140625" style="19" customWidth="1"/>
    <col min="4090" max="4090" width="16.42578125" style="19" customWidth="1"/>
    <col min="4091" max="4091" width="5.42578125" style="19" customWidth="1"/>
    <col min="4092" max="4111" width="9.85546875" style="19" customWidth="1"/>
    <col min="4112" max="4340" width="11.42578125" style="19"/>
    <col min="4341" max="4341" width="39.5703125" style="19" customWidth="1"/>
    <col min="4342" max="4345" width="17.140625" style="19" customWidth="1"/>
    <col min="4346" max="4346" width="16.42578125" style="19" customWidth="1"/>
    <col min="4347" max="4347" width="5.42578125" style="19" customWidth="1"/>
    <col min="4348" max="4367" width="9.85546875" style="19" customWidth="1"/>
    <col min="4368" max="4596" width="11.42578125" style="19"/>
    <col min="4597" max="4597" width="39.5703125" style="19" customWidth="1"/>
    <col min="4598" max="4601" width="17.140625" style="19" customWidth="1"/>
    <col min="4602" max="4602" width="16.42578125" style="19" customWidth="1"/>
    <col min="4603" max="4603" width="5.42578125" style="19" customWidth="1"/>
    <col min="4604" max="4623" width="9.85546875" style="19" customWidth="1"/>
    <col min="4624" max="4852" width="11.42578125" style="19"/>
    <col min="4853" max="4853" width="39.5703125" style="19" customWidth="1"/>
    <col min="4854" max="4857" width="17.140625" style="19" customWidth="1"/>
    <col min="4858" max="4858" width="16.42578125" style="19" customWidth="1"/>
    <col min="4859" max="4859" width="5.42578125" style="19" customWidth="1"/>
    <col min="4860" max="4879" width="9.85546875" style="19" customWidth="1"/>
    <col min="4880" max="5108" width="11.42578125" style="19"/>
    <col min="5109" max="5109" width="39.5703125" style="19" customWidth="1"/>
    <col min="5110" max="5113" width="17.140625" style="19" customWidth="1"/>
    <col min="5114" max="5114" width="16.42578125" style="19" customWidth="1"/>
    <col min="5115" max="5115" width="5.42578125" style="19" customWidth="1"/>
    <col min="5116" max="5135" width="9.85546875" style="19" customWidth="1"/>
    <col min="5136" max="5364" width="11.42578125" style="19"/>
    <col min="5365" max="5365" width="39.5703125" style="19" customWidth="1"/>
    <col min="5366" max="5369" width="17.140625" style="19" customWidth="1"/>
    <col min="5370" max="5370" width="16.42578125" style="19" customWidth="1"/>
    <col min="5371" max="5371" width="5.42578125" style="19" customWidth="1"/>
    <col min="5372" max="5391" width="9.85546875" style="19" customWidth="1"/>
    <col min="5392" max="5620" width="11.42578125" style="19"/>
    <col min="5621" max="5621" width="39.5703125" style="19" customWidth="1"/>
    <col min="5622" max="5625" width="17.140625" style="19" customWidth="1"/>
    <col min="5626" max="5626" width="16.42578125" style="19" customWidth="1"/>
    <col min="5627" max="5627" width="5.42578125" style="19" customWidth="1"/>
    <col min="5628" max="5647" width="9.85546875" style="19" customWidth="1"/>
    <col min="5648" max="5876" width="11.42578125" style="19"/>
    <col min="5877" max="5877" width="39.5703125" style="19" customWidth="1"/>
    <col min="5878" max="5881" width="17.140625" style="19" customWidth="1"/>
    <col min="5882" max="5882" width="16.42578125" style="19" customWidth="1"/>
    <col min="5883" max="5883" width="5.42578125" style="19" customWidth="1"/>
    <col min="5884" max="5903" width="9.85546875" style="19" customWidth="1"/>
    <col min="5904" max="6132" width="11.42578125" style="19"/>
    <col min="6133" max="6133" width="39.5703125" style="19" customWidth="1"/>
    <col min="6134" max="6137" width="17.140625" style="19" customWidth="1"/>
    <col min="6138" max="6138" width="16.42578125" style="19" customWidth="1"/>
    <col min="6139" max="6139" width="5.42578125" style="19" customWidth="1"/>
    <col min="6140" max="6159" width="9.85546875" style="19" customWidth="1"/>
    <col min="6160" max="6388" width="11.42578125" style="19"/>
    <col min="6389" max="6389" width="39.5703125" style="19" customWidth="1"/>
    <col min="6390" max="6393" width="17.140625" style="19" customWidth="1"/>
    <col min="6394" max="6394" width="16.42578125" style="19" customWidth="1"/>
    <col min="6395" max="6395" width="5.42578125" style="19" customWidth="1"/>
    <col min="6396" max="6415" width="9.85546875" style="19" customWidth="1"/>
    <col min="6416" max="6644" width="11.42578125" style="19"/>
    <col min="6645" max="6645" width="39.5703125" style="19" customWidth="1"/>
    <col min="6646" max="6649" width="17.140625" style="19" customWidth="1"/>
    <col min="6650" max="6650" width="16.42578125" style="19" customWidth="1"/>
    <col min="6651" max="6651" width="5.42578125" style="19" customWidth="1"/>
    <col min="6652" max="6671" width="9.85546875" style="19" customWidth="1"/>
    <col min="6672" max="6900" width="11.42578125" style="19"/>
    <col min="6901" max="6901" width="39.5703125" style="19" customWidth="1"/>
    <col min="6902" max="6905" width="17.140625" style="19" customWidth="1"/>
    <col min="6906" max="6906" width="16.42578125" style="19" customWidth="1"/>
    <col min="6907" max="6907" width="5.42578125" style="19" customWidth="1"/>
    <col min="6908" max="6927" width="9.85546875" style="19" customWidth="1"/>
    <col min="6928" max="7156" width="11.42578125" style="19"/>
    <col min="7157" max="7157" width="39.5703125" style="19" customWidth="1"/>
    <col min="7158" max="7161" width="17.140625" style="19" customWidth="1"/>
    <col min="7162" max="7162" width="16.42578125" style="19" customWidth="1"/>
    <col min="7163" max="7163" width="5.42578125" style="19" customWidth="1"/>
    <col min="7164" max="7183" width="9.85546875" style="19" customWidth="1"/>
    <col min="7184" max="7412" width="11.42578125" style="19"/>
    <col min="7413" max="7413" width="39.5703125" style="19" customWidth="1"/>
    <col min="7414" max="7417" width="17.140625" style="19" customWidth="1"/>
    <col min="7418" max="7418" width="16.42578125" style="19" customWidth="1"/>
    <col min="7419" max="7419" width="5.42578125" style="19" customWidth="1"/>
    <col min="7420" max="7439" width="9.85546875" style="19" customWidth="1"/>
    <col min="7440" max="7668" width="11.42578125" style="19"/>
    <col min="7669" max="7669" width="39.5703125" style="19" customWidth="1"/>
    <col min="7670" max="7673" width="17.140625" style="19" customWidth="1"/>
    <col min="7674" max="7674" width="16.42578125" style="19" customWidth="1"/>
    <col min="7675" max="7675" width="5.42578125" style="19" customWidth="1"/>
    <col min="7676" max="7695" width="9.85546875" style="19" customWidth="1"/>
    <col min="7696" max="7924" width="11.42578125" style="19"/>
    <col min="7925" max="7925" width="39.5703125" style="19" customWidth="1"/>
    <col min="7926" max="7929" width="17.140625" style="19" customWidth="1"/>
    <col min="7930" max="7930" width="16.42578125" style="19" customWidth="1"/>
    <col min="7931" max="7931" width="5.42578125" style="19" customWidth="1"/>
    <col min="7932" max="7951" width="9.85546875" style="19" customWidth="1"/>
    <col min="7952" max="8180" width="11.42578125" style="19"/>
    <col min="8181" max="8181" width="39.5703125" style="19" customWidth="1"/>
    <col min="8182" max="8185" width="17.140625" style="19" customWidth="1"/>
    <col min="8186" max="8186" width="16.42578125" style="19" customWidth="1"/>
    <col min="8187" max="8187" width="5.42578125" style="19" customWidth="1"/>
    <col min="8188" max="8207" width="9.85546875" style="19" customWidth="1"/>
    <col min="8208" max="8436" width="11.42578125" style="19"/>
    <col min="8437" max="8437" width="39.5703125" style="19" customWidth="1"/>
    <col min="8438" max="8441" width="17.140625" style="19" customWidth="1"/>
    <col min="8442" max="8442" width="16.42578125" style="19" customWidth="1"/>
    <col min="8443" max="8443" width="5.42578125" style="19" customWidth="1"/>
    <col min="8444" max="8463" width="9.85546875" style="19" customWidth="1"/>
    <col min="8464" max="8692" width="11.42578125" style="19"/>
    <col min="8693" max="8693" width="39.5703125" style="19" customWidth="1"/>
    <col min="8694" max="8697" width="17.140625" style="19" customWidth="1"/>
    <col min="8698" max="8698" width="16.42578125" style="19" customWidth="1"/>
    <col min="8699" max="8699" width="5.42578125" style="19" customWidth="1"/>
    <col min="8700" max="8719" width="9.85546875" style="19" customWidth="1"/>
    <col min="8720" max="8948" width="11.42578125" style="19"/>
    <col min="8949" max="8949" width="39.5703125" style="19" customWidth="1"/>
    <col min="8950" max="8953" width="17.140625" style="19" customWidth="1"/>
    <col min="8954" max="8954" width="16.42578125" style="19" customWidth="1"/>
    <col min="8955" max="8955" width="5.42578125" style="19" customWidth="1"/>
    <col min="8956" max="8975" width="9.85546875" style="19" customWidth="1"/>
    <col min="8976" max="9204" width="11.42578125" style="19"/>
    <col min="9205" max="9205" width="39.5703125" style="19" customWidth="1"/>
    <col min="9206" max="9209" width="17.140625" style="19" customWidth="1"/>
    <col min="9210" max="9210" width="16.42578125" style="19" customWidth="1"/>
    <col min="9211" max="9211" width="5.42578125" style="19" customWidth="1"/>
    <col min="9212" max="9231" width="9.85546875" style="19" customWidth="1"/>
    <col min="9232" max="9460" width="11.42578125" style="19"/>
    <col min="9461" max="9461" width="39.5703125" style="19" customWidth="1"/>
    <col min="9462" max="9465" width="17.140625" style="19" customWidth="1"/>
    <col min="9466" max="9466" width="16.42578125" style="19" customWidth="1"/>
    <col min="9467" max="9467" width="5.42578125" style="19" customWidth="1"/>
    <col min="9468" max="9487" width="9.85546875" style="19" customWidth="1"/>
    <col min="9488" max="9716" width="11.42578125" style="19"/>
    <col min="9717" max="9717" width="39.5703125" style="19" customWidth="1"/>
    <col min="9718" max="9721" width="17.140625" style="19" customWidth="1"/>
    <col min="9722" max="9722" width="16.42578125" style="19" customWidth="1"/>
    <col min="9723" max="9723" width="5.42578125" style="19" customWidth="1"/>
    <col min="9724" max="9743" width="9.85546875" style="19" customWidth="1"/>
    <col min="9744" max="9972" width="11.42578125" style="19"/>
    <col min="9973" max="9973" width="39.5703125" style="19" customWidth="1"/>
    <col min="9974" max="9977" width="17.140625" style="19" customWidth="1"/>
    <col min="9978" max="9978" width="16.42578125" style="19" customWidth="1"/>
    <col min="9979" max="9979" width="5.42578125" style="19" customWidth="1"/>
    <col min="9980" max="9999" width="9.85546875" style="19" customWidth="1"/>
    <col min="10000" max="10228" width="11.42578125" style="19"/>
    <col min="10229" max="10229" width="39.5703125" style="19" customWidth="1"/>
    <col min="10230" max="10233" width="17.140625" style="19" customWidth="1"/>
    <col min="10234" max="10234" width="16.42578125" style="19" customWidth="1"/>
    <col min="10235" max="10235" width="5.42578125" style="19" customWidth="1"/>
    <col min="10236" max="10255" width="9.85546875" style="19" customWidth="1"/>
    <col min="10256" max="10484" width="11.42578125" style="19"/>
    <col min="10485" max="10485" width="39.5703125" style="19" customWidth="1"/>
    <col min="10486" max="10489" width="17.140625" style="19" customWidth="1"/>
    <col min="10490" max="10490" width="16.42578125" style="19" customWidth="1"/>
    <col min="10491" max="10491" width="5.42578125" style="19" customWidth="1"/>
    <col min="10492" max="10511" width="9.85546875" style="19" customWidth="1"/>
    <col min="10512" max="10740" width="11.42578125" style="19"/>
    <col min="10741" max="10741" width="39.5703125" style="19" customWidth="1"/>
    <col min="10742" max="10745" width="17.140625" style="19" customWidth="1"/>
    <col min="10746" max="10746" width="16.42578125" style="19" customWidth="1"/>
    <col min="10747" max="10747" width="5.42578125" style="19" customWidth="1"/>
    <col min="10748" max="10767" width="9.85546875" style="19" customWidth="1"/>
    <col min="10768" max="10996" width="11.42578125" style="19"/>
    <col min="10997" max="10997" width="39.5703125" style="19" customWidth="1"/>
    <col min="10998" max="11001" width="17.140625" style="19" customWidth="1"/>
    <col min="11002" max="11002" width="16.42578125" style="19" customWidth="1"/>
    <col min="11003" max="11003" width="5.42578125" style="19" customWidth="1"/>
    <col min="11004" max="11023" width="9.85546875" style="19" customWidth="1"/>
    <col min="11024" max="11252" width="11.42578125" style="19"/>
    <col min="11253" max="11253" width="39.5703125" style="19" customWidth="1"/>
    <col min="11254" max="11257" width="17.140625" style="19" customWidth="1"/>
    <col min="11258" max="11258" width="16.42578125" style="19" customWidth="1"/>
    <col min="11259" max="11259" width="5.42578125" style="19" customWidth="1"/>
    <col min="11260" max="11279" width="9.85546875" style="19" customWidth="1"/>
    <col min="11280" max="11508" width="11.42578125" style="19"/>
    <col min="11509" max="11509" width="39.5703125" style="19" customWidth="1"/>
    <col min="11510" max="11513" width="17.140625" style="19" customWidth="1"/>
    <col min="11514" max="11514" width="16.42578125" style="19" customWidth="1"/>
    <col min="11515" max="11515" width="5.42578125" style="19" customWidth="1"/>
    <col min="11516" max="11535" width="9.85546875" style="19" customWidth="1"/>
    <col min="11536" max="11764" width="11.42578125" style="19"/>
    <col min="11765" max="11765" width="39.5703125" style="19" customWidth="1"/>
    <col min="11766" max="11769" width="17.140625" style="19" customWidth="1"/>
    <col min="11770" max="11770" width="16.42578125" style="19" customWidth="1"/>
    <col min="11771" max="11771" width="5.42578125" style="19" customWidth="1"/>
    <col min="11772" max="11791" width="9.85546875" style="19" customWidth="1"/>
    <col min="11792" max="12020" width="11.42578125" style="19"/>
    <col min="12021" max="12021" width="39.5703125" style="19" customWidth="1"/>
    <col min="12022" max="12025" width="17.140625" style="19" customWidth="1"/>
    <col min="12026" max="12026" width="16.42578125" style="19" customWidth="1"/>
    <col min="12027" max="12027" width="5.42578125" style="19" customWidth="1"/>
    <col min="12028" max="12047" width="9.85546875" style="19" customWidth="1"/>
    <col min="12048" max="12276" width="11.42578125" style="19"/>
    <col min="12277" max="12277" width="39.5703125" style="19" customWidth="1"/>
    <col min="12278" max="12281" width="17.140625" style="19" customWidth="1"/>
    <col min="12282" max="12282" width="16.42578125" style="19" customWidth="1"/>
    <col min="12283" max="12283" width="5.42578125" style="19" customWidth="1"/>
    <col min="12284" max="12303" width="9.85546875" style="19" customWidth="1"/>
    <col min="12304" max="12532" width="11.42578125" style="19"/>
    <col min="12533" max="12533" width="39.5703125" style="19" customWidth="1"/>
    <col min="12534" max="12537" width="17.140625" style="19" customWidth="1"/>
    <col min="12538" max="12538" width="16.42578125" style="19" customWidth="1"/>
    <col min="12539" max="12539" width="5.42578125" style="19" customWidth="1"/>
    <col min="12540" max="12559" width="9.85546875" style="19" customWidth="1"/>
    <col min="12560" max="12788" width="11.42578125" style="19"/>
    <col min="12789" max="12789" width="39.5703125" style="19" customWidth="1"/>
    <col min="12790" max="12793" width="17.140625" style="19" customWidth="1"/>
    <col min="12794" max="12794" width="16.42578125" style="19" customWidth="1"/>
    <col min="12795" max="12795" width="5.42578125" style="19" customWidth="1"/>
    <col min="12796" max="12815" width="9.85546875" style="19" customWidth="1"/>
    <col min="12816" max="13044" width="11.42578125" style="19"/>
    <col min="13045" max="13045" width="39.5703125" style="19" customWidth="1"/>
    <col min="13046" max="13049" width="17.140625" style="19" customWidth="1"/>
    <col min="13050" max="13050" width="16.42578125" style="19" customWidth="1"/>
    <col min="13051" max="13051" width="5.42578125" style="19" customWidth="1"/>
    <col min="13052" max="13071" width="9.85546875" style="19" customWidth="1"/>
    <col min="13072" max="13300" width="11.42578125" style="19"/>
    <col min="13301" max="13301" width="39.5703125" style="19" customWidth="1"/>
    <col min="13302" max="13305" width="17.140625" style="19" customWidth="1"/>
    <col min="13306" max="13306" width="16.42578125" style="19" customWidth="1"/>
    <col min="13307" max="13307" width="5.42578125" style="19" customWidth="1"/>
    <col min="13308" max="13327" width="9.85546875" style="19" customWidth="1"/>
    <col min="13328" max="13556" width="11.42578125" style="19"/>
    <col min="13557" max="13557" width="39.5703125" style="19" customWidth="1"/>
    <col min="13558" max="13561" width="17.140625" style="19" customWidth="1"/>
    <col min="13562" max="13562" width="16.42578125" style="19" customWidth="1"/>
    <col min="13563" max="13563" width="5.42578125" style="19" customWidth="1"/>
    <col min="13564" max="13583" width="9.85546875" style="19" customWidth="1"/>
    <col min="13584" max="13812" width="11.42578125" style="19"/>
    <col min="13813" max="13813" width="39.5703125" style="19" customWidth="1"/>
    <col min="13814" max="13817" width="17.140625" style="19" customWidth="1"/>
    <col min="13818" max="13818" width="16.42578125" style="19" customWidth="1"/>
    <col min="13819" max="13819" width="5.42578125" style="19" customWidth="1"/>
    <col min="13820" max="13839" width="9.85546875" style="19" customWidth="1"/>
    <col min="13840" max="14068" width="11.42578125" style="19"/>
    <col min="14069" max="14069" width="39.5703125" style="19" customWidth="1"/>
    <col min="14070" max="14073" width="17.140625" style="19" customWidth="1"/>
    <col min="14074" max="14074" width="16.42578125" style="19" customWidth="1"/>
    <col min="14075" max="14075" width="5.42578125" style="19" customWidth="1"/>
    <col min="14076" max="14095" width="9.85546875" style="19" customWidth="1"/>
    <col min="14096" max="14324" width="11.42578125" style="19"/>
    <col min="14325" max="14325" width="39.5703125" style="19" customWidth="1"/>
    <col min="14326" max="14329" width="17.140625" style="19" customWidth="1"/>
    <col min="14330" max="14330" width="16.42578125" style="19" customWidth="1"/>
    <col min="14331" max="14331" width="5.42578125" style="19" customWidth="1"/>
    <col min="14332" max="14351" width="9.85546875" style="19" customWidth="1"/>
    <col min="14352" max="14580" width="11.42578125" style="19"/>
    <col min="14581" max="14581" width="39.5703125" style="19" customWidth="1"/>
    <col min="14582" max="14585" width="17.140625" style="19" customWidth="1"/>
    <col min="14586" max="14586" width="16.42578125" style="19" customWidth="1"/>
    <col min="14587" max="14587" width="5.42578125" style="19" customWidth="1"/>
    <col min="14588" max="14607" width="9.85546875" style="19" customWidth="1"/>
    <col min="14608" max="14836" width="11.42578125" style="19"/>
    <col min="14837" max="14837" width="39.5703125" style="19" customWidth="1"/>
    <col min="14838" max="14841" width="17.140625" style="19" customWidth="1"/>
    <col min="14842" max="14842" width="16.42578125" style="19" customWidth="1"/>
    <col min="14843" max="14843" width="5.42578125" style="19" customWidth="1"/>
    <col min="14844" max="14863" width="9.85546875" style="19" customWidth="1"/>
    <col min="14864" max="15092" width="11.42578125" style="19"/>
    <col min="15093" max="15093" width="39.5703125" style="19" customWidth="1"/>
    <col min="15094" max="15097" width="17.140625" style="19" customWidth="1"/>
    <col min="15098" max="15098" width="16.42578125" style="19" customWidth="1"/>
    <col min="15099" max="15099" width="5.42578125" style="19" customWidth="1"/>
    <col min="15100" max="15119" width="9.85546875" style="19" customWidth="1"/>
    <col min="15120" max="15348" width="11.42578125" style="19"/>
    <col min="15349" max="15349" width="39.5703125" style="19" customWidth="1"/>
    <col min="15350" max="15353" width="17.140625" style="19" customWidth="1"/>
    <col min="15354" max="15354" width="16.42578125" style="19" customWidth="1"/>
    <col min="15355" max="15355" width="5.42578125" style="19" customWidth="1"/>
    <col min="15356" max="15375" width="9.85546875" style="19" customWidth="1"/>
    <col min="15376" max="15604" width="11.42578125" style="19"/>
    <col min="15605" max="15605" width="39.5703125" style="19" customWidth="1"/>
    <col min="15606" max="15609" width="17.140625" style="19" customWidth="1"/>
    <col min="15610" max="15610" width="16.42578125" style="19" customWidth="1"/>
    <col min="15611" max="15611" width="5.42578125" style="19" customWidth="1"/>
    <col min="15612" max="15631" width="9.85546875" style="19" customWidth="1"/>
    <col min="15632" max="15860" width="11.42578125" style="19"/>
    <col min="15861" max="15861" width="39.5703125" style="19" customWidth="1"/>
    <col min="15862" max="15865" width="17.140625" style="19" customWidth="1"/>
    <col min="15866" max="15866" width="16.42578125" style="19" customWidth="1"/>
    <col min="15867" max="15867" width="5.42578125" style="19" customWidth="1"/>
    <col min="15868" max="15887" width="9.85546875" style="19" customWidth="1"/>
    <col min="15888" max="16116" width="11.42578125" style="19"/>
    <col min="16117" max="16117" width="39.5703125" style="19" customWidth="1"/>
    <col min="16118" max="16121" width="17.140625" style="19" customWidth="1"/>
    <col min="16122" max="16122" width="16.42578125" style="19" customWidth="1"/>
    <col min="16123" max="16123" width="5.42578125" style="19" customWidth="1"/>
    <col min="16124" max="16143" width="9.85546875" style="19" customWidth="1"/>
    <col min="16144" max="16384" width="11.42578125" style="19"/>
  </cols>
  <sheetData>
    <row r="1" spans="1:83" ht="40.5" customHeight="1">
      <c r="A1" s="225" t="str">
        <f>VENTAS!A1</f>
        <v>PROYECCIONES FINANCIERAS</v>
      </c>
      <c r="B1" s="18"/>
      <c r="C1" s="18"/>
      <c r="D1" s="18"/>
      <c r="E1" s="122"/>
      <c r="F1" s="122"/>
      <c r="G1" s="122"/>
      <c r="H1" s="33"/>
      <c r="I1" s="33"/>
      <c r="J1" s="33"/>
      <c r="L1" s="237">
        <f>YEAR(L5)</f>
        <v>2012</v>
      </c>
      <c r="M1" s="237">
        <f t="shared" ref="M1:BX1" si="0">YEAR(M5)</f>
        <v>2012</v>
      </c>
      <c r="N1" s="237">
        <f t="shared" si="0"/>
        <v>2012</v>
      </c>
      <c r="O1" s="237">
        <f t="shared" si="0"/>
        <v>2012</v>
      </c>
      <c r="P1" s="237">
        <f t="shared" si="0"/>
        <v>2012</v>
      </c>
      <c r="Q1" s="237">
        <f t="shared" si="0"/>
        <v>2012</v>
      </c>
      <c r="R1" s="237">
        <f t="shared" si="0"/>
        <v>2012</v>
      </c>
      <c r="S1" s="237">
        <f t="shared" si="0"/>
        <v>2012</v>
      </c>
      <c r="T1" s="237">
        <f t="shared" si="0"/>
        <v>2012</v>
      </c>
      <c r="U1" s="237">
        <f t="shared" si="0"/>
        <v>2012</v>
      </c>
      <c r="V1" s="237">
        <f t="shared" si="0"/>
        <v>2012</v>
      </c>
      <c r="W1" s="237">
        <f t="shared" si="0"/>
        <v>2012</v>
      </c>
      <c r="X1" s="237">
        <f t="shared" si="0"/>
        <v>2013</v>
      </c>
      <c r="Y1" s="237">
        <f t="shared" si="0"/>
        <v>2013</v>
      </c>
      <c r="Z1" s="237">
        <f t="shared" si="0"/>
        <v>2013</v>
      </c>
      <c r="AA1" s="237">
        <f t="shared" si="0"/>
        <v>2013</v>
      </c>
      <c r="AB1" s="237">
        <f t="shared" si="0"/>
        <v>2013</v>
      </c>
      <c r="AC1" s="237">
        <f t="shared" si="0"/>
        <v>2013</v>
      </c>
      <c r="AD1" s="237">
        <f t="shared" si="0"/>
        <v>2013</v>
      </c>
      <c r="AE1" s="237">
        <f t="shared" si="0"/>
        <v>2013</v>
      </c>
      <c r="AF1" s="237">
        <f t="shared" si="0"/>
        <v>2013</v>
      </c>
      <c r="AG1" s="237">
        <f t="shared" si="0"/>
        <v>2013</v>
      </c>
      <c r="AH1" s="237">
        <f t="shared" si="0"/>
        <v>2013</v>
      </c>
      <c r="AI1" s="237">
        <f t="shared" si="0"/>
        <v>2013</v>
      </c>
      <c r="AJ1" s="237">
        <f t="shared" si="0"/>
        <v>2014</v>
      </c>
      <c r="AK1" s="237">
        <f t="shared" si="0"/>
        <v>2014</v>
      </c>
      <c r="AL1" s="237">
        <f t="shared" si="0"/>
        <v>2014</v>
      </c>
      <c r="AM1" s="237">
        <f t="shared" si="0"/>
        <v>2014</v>
      </c>
      <c r="AN1" s="237">
        <f t="shared" si="0"/>
        <v>2014</v>
      </c>
      <c r="AO1" s="237">
        <f t="shared" si="0"/>
        <v>2014</v>
      </c>
      <c r="AP1" s="237">
        <f t="shared" si="0"/>
        <v>2014</v>
      </c>
      <c r="AQ1" s="237">
        <f t="shared" si="0"/>
        <v>2014</v>
      </c>
      <c r="AR1" s="237">
        <f t="shared" si="0"/>
        <v>2014</v>
      </c>
      <c r="AS1" s="237">
        <f t="shared" si="0"/>
        <v>2014</v>
      </c>
      <c r="AT1" s="237">
        <f t="shared" si="0"/>
        <v>2014</v>
      </c>
      <c r="AU1" s="237">
        <f t="shared" si="0"/>
        <v>2014</v>
      </c>
      <c r="AV1" s="237">
        <f t="shared" si="0"/>
        <v>2015</v>
      </c>
      <c r="AW1" s="237">
        <f t="shared" si="0"/>
        <v>2015</v>
      </c>
      <c r="AX1" s="237">
        <f t="shared" si="0"/>
        <v>2015</v>
      </c>
      <c r="AY1" s="237">
        <f t="shared" si="0"/>
        <v>2015</v>
      </c>
      <c r="AZ1" s="237">
        <f t="shared" si="0"/>
        <v>2015</v>
      </c>
      <c r="BA1" s="237">
        <f t="shared" si="0"/>
        <v>2015</v>
      </c>
      <c r="BB1" s="237">
        <f t="shared" si="0"/>
        <v>2015</v>
      </c>
      <c r="BC1" s="237">
        <f t="shared" si="0"/>
        <v>2015</v>
      </c>
      <c r="BD1" s="237">
        <f t="shared" si="0"/>
        <v>2015</v>
      </c>
      <c r="BE1" s="237">
        <f t="shared" si="0"/>
        <v>2015</v>
      </c>
      <c r="BF1" s="237">
        <f t="shared" si="0"/>
        <v>2015</v>
      </c>
      <c r="BG1" s="237">
        <f t="shared" si="0"/>
        <v>2015</v>
      </c>
      <c r="BH1" s="237">
        <f t="shared" si="0"/>
        <v>2016</v>
      </c>
      <c r="BI1" s="237">
        <f t="shared" si="0"/>
        <v>2016</v>
      </c>
      <c r="BJ1" s="237">
        <f t="shared" si="0"/>
        <v>2016</v>
      </c>
      <c r="BK1" s="237">
        <f t="shared" si="0"/>
        <v>2016</v>
      </c>
      <c r="BL1" s="237">
        <f t="shared" si="0"/>
        <v>2016</v>
      </c>
      <c r="BM1" s="237">
        <f t="shared" si="0"/>
        <v>2016</v>
      </c>
      <c r="BN1" s="237">
        <f t="shared" si="0"/>
        <v>2016</v>
      </c>
      <c r="BO1" s="237">
        <f t="shared" si="0"/>
        <v>2016</v>
      </c>
      <c r="BP1" s="237">
        <f t="shared" si="0"/>
        <v>2016</v>
      </c>
      <c r="BQ1" s="237">
        <f t="shared" si="0"/>
        <v>2016</v>
      </c>
      <c r="BR1" s="237">
        <f t="shared" si="0"/>
        <v>2016</v>
      </c>
      <c r="BS1" s="237">
        <f t="shared" si="0"/>
        <v>2016</v>
      </c>
      <c r="BT1" s="237">
        <f t="shared" si="0"/>
        <v>2017</v>
      </c>
      <c r="BU1" s="237">
        <f t="shared" si="0"/>
        <v>2017</v>
      </c>
      <c r="BV1" s="237">
        <f t="shared" si="0"/>
        <v>2017</v>
      </c>
      <c r="BW1" s="237">
        <f t="shared" si="0"/>
        <v>2017</v>
      </c>
      <c r="BX1" s="237">
        <f t="shared" si="0"/>
        <v>2017</v>
      </c>
      <c r="BY1" s="237">
        <f t="shared" ref="BY1:CE1" si="1">YEAR(BY5)</f>
        <v>2017</v>
      </c>
      <c r="BZ1" s="237">
        <f t="shared" si="1"/>
        <v>2017</v>
      </c>
      <c r="CA1" s="237">
        <f t="shared" si="1"/>
        <v>2017</v>
      </c>
      <c r="CB1" s="237">
        <f t="shared" si="1"/>
        <v>2017</v>
      </c>
      <c r="CC1" s="237">
        <f t="shared" si="1"/>
        <v>2017</v>
      </c>
      <c r="CD1" s="237">
        <f t="shared" si="1"/>
        <v>2017</v>
      </c>
      <c r="CE1" s="237">
        <f t="shared" si="1"/>
        <v>2017</v>
      </c>
    </row>
    <row r="2" spans="1:83" ht="24">
      <c r="A2" s="224" t="s">
        <v>213</v>
      </c>
      <c r="B2" s="18"/>
      <c r="C2" s="18"/>
      <c r="D2" s="18"/>
      <c r="E2" s="122"/>
      <c r="F2" s="122"/>
      <c r="G2" s="122"/>
      <c r="H2" s="33"/>
      <c r="I2" s="33"/>
      <c r="J2" s="33"/>
      <c r="L2" s="224" t="str">
        <f>$A2</f>
        <v>BALANCE DE SITUACIÓN</v>
      </c>
      <c r="X2" s="224" t="str">
        <f>$A2</f>
        <v>BALANCE DE SITUACIÓN</v>
      </c>
      <c r="AC2" s="21"/>
      <c r="AD2" s="21"/>
      <c r="AE2" s="21"/>
      <c r="AF2" s="22"/>
      <c r="AG2" s="22"/>
      <c r="AH2" s="22"/>
      <c r="AI2" s="22"/>
      <c r="AJ2" s="224" t="str">
        <f>$A2</f>
        <v>BALANCE DE SITUACIÓN</v>
      </c>
      <c r="AV2" s="224" t="str">
        <f>$A2</f>
        <v>BALANCE DE SITUACIÓN</v>
      </c>
      <c r="BA2" s="21"/>
      <c r="BB2" s="21"/>
      <c r="BC2" s="21"/>
      <c r="BD2" s="22"/>
      <c r="BE2" s="22"/>
      <c r="BF2" s="22"/>
      <c r="BG2" s="22"/>
      <c r="BH2" s="224" t="str">
        <f>$A2</f>
        <v>BALANCE DE SITUACIÓN</v>
      </c>
      <c r="BT2" s="224" t="str">
        <f>$A2</f>
        <v>BALANCE DE SITUACIÓN</v>
      </c>
      <c r="BY2" s="21"/>
      <c r="BZ2" s="21"/>
      <c r="CA2" s="21"/>
      <c r="CB2" s="22"/>
      <c r="CC2" s="22"/>
      <c r="CD2" s="22"/>
      <c r="CE2" s="22"/>
    </row>
    <row r="3" spans="1:83" ht="24">
      <c r="A3" s="224" t="str">
        <f>VENTAS!A3</f>
        <v>e-MODACOMMERCE</v>
      </c>
      <c r="B3" s="18"/>
      <c r="C3" s="18"/>
      <c r="D3" s="303" t="s">
        <v>266</v>
      </c>
      <c r="E3" s="122"/>
      <c r="F3" s="122"/>
      <c r="G3" s="122"/>
      <c r="H3" s="33"/>
      <c r="I3" s="33"/>
      <c r="J3" s="33"/>
      <c r="L3" s="224" t="str">
        <f>$A3</f>
        <v>e-MODACOMMERCE</v>
      </c>
      <c r="X3" s="224" t="str">
        <f>$A3</f>
        <v>e-MODACOMMERCE</v>
      </c>
      <c r="AC3" s="21"/>
      <c r="AD3" s="21"/>
      <c r="AE3" s="21"/>
      <c r="AF3" s="22"/>
      <c r="AG3" s="22"/>
      <c r="AH3" s="22"/>
      <c r="AI3" s="22"/>
      <c r="AJ3" s="224" t="str">
        <f>$A3</f>
        <v>e-MODACOMMERCE</v>
      </c>
      <c r="AV3" s="224" t="str">
        <f>$A3</f>
        <v>e-MODACOMMERCE</v>
      </c>
      <c r="BA3" s="21"/>
      <c r="BB3" s="21"/>
      <c r="BC3" s="21"/>
      <c r="BD3" s="22"/>
      <c r="BE3" s="22"/>
      <c r="BF3" s="22"/>
      <c r="BG3" s="22"/>
      <c r="BH3" s="224" t="str">
        <f>$A3</f>
        <v>e-MODACOMMERCE</v>
      </c>
      <c r="BT3" s="224" t="str">
        <f>$A3</f>
        <v>e-MODACOMMERCE</v>
      </c>
      <c r="BY3" s="21"/>
      <c r="BZ3" s="21"/>
      <c r="CA3" s="21"/>
      <c r="CB3" s="22"/>
      <c r="CC3" s="22"/>
      <c r="CD3" s="22"/>
      <c r="CE3" s="22"/>
    </row>
    <row r="4" spans="1:83" ht="19.5" customHeight="1">
      <c r="A4" s="23"/>
      <c r="B4" s="23"/>
      <c r="C4" s="23"/>
      <c r="D4" s="23"/>
      <c r="E4" s="248"/>
      <c r="F4" s="23"/>
      <c r="L4" s="305" t="str">
        <f>VENTAS!I4</f>
        <v>AÑO 1</v>
      </c>
      <c r="M4" s="305"/>
      <c r="N4" s="305"/>
      <c r="O4" s="305"/>
      <c r="P4" s="305"/>
      <c r="Q4" s="305"/>
      <c r="R4" s="305"/>
      <c r="S4" s="305"/>
      <c r="T4" s="305"/>
      <c r="U4" s="305"/>
      <c r="V4" s="305"/>
      <c r="W4" s="305"/>
      <c r="X4" s="304" t="str">
        <f>VENTAS!U4</f>
        <v>AÑO 2</v>
      </c>
      <c r="Y4" s="304"/>
      <c r="Z4" s="304"/>
      <c r="AA4" s="304"/>
      <c r="AB4" s="304"/>
      <c r="AC4" s="304"/>
      <c r="AD4" s="304"/>
      <c r="AE4" s="304"/>
      <c r="AF4" s="304"/>
      <c r="AG4" s="304"/>
      <c r="AH4" s="304"/>
      <c r="AI4" s="304"/>
      <c r="AJ4" s="305" t="str">
        <f>VENTAS!AG4</f>
        <v>AÑO 3</v>
      </c>
      <c r="AK4" s="305"/>
      <c r="AL4" s="305"/>
      <c r="AM4" s="305"/>
      <c r="AN4" s="305"/>
      <c r="AO4" s="305"/>
      <c r="AP4" s="305"/>
      <c r="AQ4" s="305"/>
      <c r="AR4" s="305"/>
      <c r="AS4" s="305"/>
      <c r="AT4" s="305"/>
      <c r="AU4" s="305"/>
      <c r="AV4" s="304" t="str">
        <f>VENTAS!AS4</f>
        <v>AÑO 4</v>
      </c>
      <c r="AW4" s="304"/>
      <c r="AX4" s="304"/>
      <c r="AY4" s="304"/>
      <c r="AZ4" s="304"/>
      <c r="BA4" s="304"/>
      <c r="BB4" s="304"/>
      <c r="BC4" s="304"/>
      <c r="BD4" s="304"/>
      <c r="BE4" s="304"/>
      <c r="BF4" s="304"/>
      <c r="BG4" s="304"/>
      <c r="BH4" s="305" t="str">
        <f>VENTAS!BE4</f>
        <v>AÑO 5</v>
      </c>
      <c r="BI4" s="305"/>
      <c r="BJ4" s="305"/>
      <c r="BK4" s="305"/>
      <c r="BL4" s="305"/>
      <c r="BM4" s="305"/>
      <c r="BN4" s="305"/>
      <c r="BO4" s="305"/>
      <c r="BP4" s="305"/>
      <c r="BQ4" s="305"/>
      <c r="BR4" s="305"/>
      <c r="BS4" s="305"/>
      <c r="BT4" s="304" t="str">
        <f>VENTAS!BQ4</f>
        <v>AÑO 6</v>
      </c>
      <c r="BU4" s="304"/>
      <c r="BV4" s="304"/>
      <c r="BW4" s="304"/>
      <c r="BX4" s="304"/>
      <c r="BY4" s="304"/>
      <c r="BZ4" s="304"/>
      <c r="CA4" s="304"/>
      <c r="CB4" s="304"/>
      <c r="CC4" s="304"/>
      <c r="CD4" s="304"/>
      <c r="CE4" s="304"/>
    </row>
    <row r="5" spans="1:83" ht="19.5" customHeight="1">
      <c r="A5" s="127"/>
      <c r="B5" s="127">
        <f>'Estados Financieros'!B6</f>
        <v>2009</v>
      </c>
      <c r="C5" s="127">
        <f>'Estados Financieros'!C6</f>
        <v>2010</v>
      </c>
      <c r="D5" s="127">
        <f>'Estados Financieros'!D6</f>
        <v>2011</v>
      </c>
      <c r="E5" s="219">
        <f>D5+1</f>
        <v>2012</v>
      </c>
      <c r="F5" s="219">
        <f>E5+1</f>
        <v>2013</v>
      </c>
      <c r="G5" s="219">
        <f t="shared" ref="G5:J5" si="2">F5+1</f>
        <v>2014</v>
      </c>
      <c r="H5" s="219">
        <f t="shared" si="2"/>
        <v>2015</v>
      </c>
      <c r="I5" s="219">
        <f t="shared" si="2"/>
        <v>2016</v>
      </c>
      <c r="J5" s="219">
        <f t="shared" si="2"/>
        <v>2017</v>
      </c>
      <c r="K5" s="20"/>
      <c r="L5" s="138">
        <f>VENTAS!I5</f>
        <v>40909</v>
      </c>
      <c r="M5" s="138">
        <f>VENTAS!J5</f>
        <v>40940</v>
      </c>
      <c r="N5" s="138">
        <f>VENTAS!K5</f>
        <v>40969</v>
      </c>
      <c r="O5" s="138">
        <f>VENTAS!L5</f>
        <v>41000</v>
      </c>
      <c r="P5" s="138">
        <f>VENTAS!M5</f>
        <v>41030</v>
      </c>
      <c r="Q5" s="138">
        <f>VENTAS!N5</f>
        <v>41061</v>
      </c>
      <c r="R5" s="138">
        <f>VENTAS!O5</f>
        <v>41091</v>
      </c>
      <c r="S5" s="138">
        <f>VENTAS!P5</f>
        <v>41122</v>
      </c>
      <c r="T5" s="138">
        <f>VENTAS!Q5</f>
        <v>41153</v>
      </c>
      <c r="U5" s="138">
        <f>VENTAS!R5</f>
        <v>41183</v>
      </c>
      <c r="V5" s="138">
        <f>VENTAS!S5</f>
        <v>41214</v>
      </c>
      <c r="W5" s="138">
        <f>VENTAS!T5</f>
        <v>41244</v>
      </c>
      <c r="X5" s="138">
        <f>VENTAS!U5</f>
        <v>41275</v>
      </c>
      <c r="Y5" s="138">
        <f>VENTAS!V5</f>
        <v>41306</v>
      </c>
      <c r="Z5" s="138">
        <f>VENTAS!W5</f>
        <v>41334</v>
      </c>
      <c r="AA5" s="138">
        <f>VENTAS!X5</f>
        <v>41365</v>
      </c>
      <c r="AB5" s="138">
        <f>VENTAS!Y5</f>
        <v>41395</v>
      </c>
      <c r="AC5" s="138">
        <f>VENTAS!Z5</f>
        <v>41426</v>
      </c>
      <c r="AD5" s="138">
        <f>VENTAS!AA5</f>
        <v>41456</v>
      </c>
      <c r="AE5" s="138">
        <f>VENTAS!AB5</f>
        <v>41487</v>
      </c>
      <c r="AF5" s="138">
        <f>VENTAS!AC5</f>
        <v>41518</v>
      </c>
      <c r="AG5" s="138">
        <f>VENTAS!AD5</f>
        <v>41548</v>
      </c>
      <c r="AH5" s="138">
        <f>VENTAS!AE5</f>
        <v>41579</v>
      </c>
      <c r="AI5" s="138">
        <f>VENTAS!AF5</f>
        <v>41609</v>
      </c>
      <c r="AJ5" s="138">
        <f>VENTAS!AG5</f>
        <v>41640</v>
      </c>
      <c r="AK5" s="138">
        <f>VENTAS!AH5</f>
        <v>41671</v>
      </c>
      <c r="AL5" s="138">
        <f>VENTAS!AI5</f>
        <v>41699</v>
      </c>
      <c r="AM5" s="138">
        <f>VENTAS!AJ5</f>
        <v>41730</v>
      </c>
      <c r="AN5" s="138">
        <f>VENTAS!AK5</f>
        <v>41760</v>
      </c>
      <c r="AO5" s="138">
        <f>VENTAS!AL5</f>
        <v>41791</v>
      </c>
      <c r="AP5" s="138">
        <f>VENTAS!AM5</f>
        <v>41821</v>
      </c>
      <c r="AQ5" s="138">
        <f>VENTAS!AN5</f>
        <v>41852</v>
      </c>
      <c r="AR5" s="138">
        <f>VENTAS!AO5</f>
        <v>41883</v>
      </c>
      <c r="AS5" s="138">
        <f>VENTAS!AP5</f>
        <v>41913</v>
      </c>
      <c r="AT5" s="138">
        <f>VENTAS!AQ5</f>
        <v>41944</v>
      </c>
      <c r="AU5" s="138">
        <f>VENTAS!AR5</f>
        <v>41974</v>
      </c>
      <c r="AV5" s="138">
        <f>VENTAS!AS5</f>
        <v>42005</v>
      </c>
      <c r="AW5" s="138">
        <f>VENTAS!AT5</f>
        <v>42036</v>
      </c>
      <c r="AX5" s="138">
        <f>VENTAS!AU5</f>
        <v>42064</v>
      </c>
      <c r="AY5" s="138">
        <f>VENTAS!AV5</f>
        <v>42095</v>
      </c>
      <c r="AZ5" s="138">
        <f>VENTAS!AW5</f>
        <v>42125</v>
      </c>
      <c r="BA5" s="138">
        <f>VENTAS!AX5</f>
        <v>42156</v>
      </c>
      <c r="BB5" s="138">
        <f>VENTAS!AY5</f>
        <v>42186</v>
      </c>
      <c r="BC5" s="138">
        <f>VENTAS!AZ5</f>
        <v>42217</v>
      </c>
      <c r="BD5" s="138">
        <f>VENTAS!BA5</f>
        <v>42248</v>
      </c>
      <c r="BE5" s="138">
        <f>VENTAS!BB5</f>
        <v>42278</v>
      </c>
      <c r="BF5" s="138">
        <f>VENTAS!BC5</f>
        <v>42309</v>
      </c>
      <c r="BG5" s="138">
        <f>VENTAS!BD5</f>
        <v>42339</v>
      </c>
      <c r="BH5" s="138">
        <f>VENTAS!BE5</f>
        <v>42370</v>
      </c>
      <c r="BI5" s="138">
        <f>VENTAS!BF5</f>
        <v>42401</v>
      </c>
      <c r="BJ5" s="138">
        <f>VENTAS!BG5</f>
        <v>42430</v>
      </c>
      <c r="BK5" s="138">
        <f>VENTAS!BH5</f>
        <v>42461</v>
      </c>
      <c r="BL5" s="138">
        <f>VENTAS!BI5</f>
        <v>42491</v>
      </c>
      <c r="BM5" s="138">
        <f>VENTAS!BJ5</f>
        <v>42522</v>
      </c>
      <c r="BN5" s="138">
        <f>VENTAS!BK5</f>
        <v>42552</v>
      </c>
      <c r="BO5" s="138">
        <f>VENTAS!BL5</f>
        <v>42583</v>
      </c>
      <c r="BP5" s="138">
        <f>VENTAS!BM5</f>
        <v>42614</v>
      </c>
      <c r="BQ5" s="138">
        <f>VENTAS!BN5</f>
        <v>42644</v>
      </c>
      <c r="BR5" s="138">
        <f>VENTAS!BO5</f>
        <v>42675</v>
      </c>
      <c r="BS5" s="138">
        <f>VENTAS!BP5</f>
        <v>42705</v>
      </c>
      <c r="BT5" s="138">
        <f>VENTAS!BQ5</f>
        <v>42736</v>
      </c>
      <c r="BU5" s="138">
        <f>VENTAS!BR5</f>
        <v>42767</v>
      </c>
      <c r="BV5" s="138">
        <f>VENTAS!BS5</f>
        <v>42795</v>
      </c>
      <c r="BW5" s="138">
        <f>VENTAS!BT5</f>
        <v>42826</v>
      </c>
      <c r="BX5" s="138">
        <f>VENTAS!BU5</f>
        <v>42856</v>
      </c>
      <c r="BY5" s="138">
        <f>VENTAS!BV5</f>
        <v>42887</v>
      </c>
      <c r="BZ5" s="138">
        <f>VENTAS!BW5</f>
        <v>42917</v>
      </c>
      <c r="CA5" s="138">
        <f>VENTAS!BX5</f>
        <v>42948</v>
      </c>
      <c r="CB5" s="138">
        <f>VENTAS!BY5</f>
        <v>42979</v>
      </c>
      <c r="CC5" s="138">
        <f>VENTAS!BZ5</f>
        <v>43009</v>
      </c>
      <c r="CD5" s="138">
        <f>VENTAS!CA5</f>
        <v>43040</v>
      </c>
      <c r="CE5" s="138">
        <f>VENTAS!CB5</f>
        <v>43070</v>
      </c>
    </row>
    <row r="6" spans="1:83" ht="19.5" customHeight="1">
      <c r="A6" s="24" t="s">
        <v>4</v>
      </c>
      <c r="B6" s="25">
        <f>'Estados Financieros'!B7-'Estados Financieros'!B56</f>
        <v>0</v>
      </c>
      <c r="C6" s="25">
        <f>'Estados Financieros'!C7-'Estados Financieros'!C56</f>
        <v>0</v>
      </c>
      <c r="D6" s="25">
        <f>'Estados Financieros'!D7-'Estados Financieros'!D56</f>
        <v>0</v>
      </c>
      <c r="E6" s="25">
        <f>W6</f>
        <v>88965</v>
      </c>
      <c r="F6" s="25">
        <f>AI6</f>
        <v>243703.59999999998</v>
      </c>
      <c r="G6" s="25">
        <f>AU6</f>
        <v>550324.47199999995</v>
      </c>
      <c r="H6" s="25">
        <f>BG6</f>
        <v>858904.63643999991</v>
      </c>
      <c r="I6" s="25">
        <f>BS6</f>
        <v>1169524.6229188</v>
      </c>
      <c r="J6" s="25">
        <f>CE6</f>
        <v>1482268.638814677</v>
      </c>
      <c r="K6" s="20"/>
      <c r="L6" s="141">
        <f>D6+'Datos Inversión'!K3</f>
        <v>6250</v>
      </c>
      <c r="M6" s="141">
        <f>'Datos Inversión'!L3+L6</f>
        <v>12500</v>
      </c>
      <c r="N6" s="141">
        <f>'Datos Inversión'!M3+M6</f>
        <v>18750</v>
      </c>
      <c r="O6" s="141">
        <f>'Datos Inversión'!N3+N6</f>
        <v>25000</v>
      </c>
      <c r="P6" s="141">
        <f>'Datos Inversión'!O3+O6</f>
        <v>31250</v>
      </c>
      <c r="Q6" s="141">
        <f>'Datos Inversión'!P3+P6</f>
        <v>37500</v>
      </c>
      <c r="R6" s="141">
        <f>'Datos Inversión'!Q3+Q6</f>
        <v>46077.5</v>
      </c>
      <c r="S6" s="141">
        <f>'Datos Inversión'!R3+R6</f>
        <v>54655</v>
      </c>
      <c r="T6" s="141">
        <f>'Datos Inversión'!S3+S6</f>
        <v>63232.5</v>
      </c>
      <c r="U6" s="141">
        <f>'Datos Inversión'!T3+T6</f>
        <v>71810</v>
      </c>
      <c r="V6" s="141">
        <f>'Datos Inversión'!U3+U6</f>
        <v>80387.5</v>
      </c>
      <c r="W6" s="141">
        <f>'Datos Inversión'!V3+V6</f>
        <v>88965</v>
      </c>
      <c r="X6" s="25">
        <f>'Datos Inversión'!W3+W6</f>
        <v>101859.88333333333</v>
      </c>
      <c r="Y6" s="25">
        <f>'Datos Inversión'!X3+X6</f>
        <v>114754.76666666666</v>
      </c>
      <c r="Z6" s="25">
        <f>'Datos Inversión'!Y3+Y6</f>
        <v>127649.65</v>
      </c>
      <c r="AA6" s="25">
        <f>'Datos Inversión'!Z3+Z6</f>
        <v>140544.53333333333</v>
      </c>
      <c r="AB6" s="25">
        <f>'Datos Inversión'!AA3+AA6</f>
        <v>153439.41666666666</v>
      </c>
      <c r="AC6" s="25">
        <f>'Datos Inversión'!AB3+AB6</f>
        <v>166334.29999999999</v>
      </c>
      <c r="AD6" s="25">
        <f>'Datos Inversión'!AC3+AC6</f>
        <v>179229.18333333332</v>
      </c>
      <c r="AE6" s="25">
        <f>'Datos Inversión'!AD3+AD6</f>
        <v>192124.06666666665</v>
      </c>
      <c r="AF6" s="25">
        <f>'Datos Inversión'!AE3+AE6</f>
        <v>205018.94999999998</v>
      </c>
      <c r="AG6" s="25">
        <f>'Datos Inversión'!AF3+AF6</f>
        <v>217913.83333333331</v>
      </c>
      <c r="AH6" s="25">
        <f>'Datos Inversión'!AG3+AG6</f>
        <v>230808.71666666665</v>
      </c>
      <c r="AI6" s="25">
        <f>'Datos Inversión'!AH3+AH6</f>
        <v>243703.59999999998</v>
      </c>
      <c r="AJ6" s="141">
        <f>'Datos Inversión'!AI3+AI6</f>
        <v>269255.33933333331</v>
      </c>
      <c r="AK6" s="141">
        <f>'Datos Inversión'!AJ3+AJ6</f>
        <v>294807.07866666664</v>
      </c>
      <c r="AL6" s="141">
        <f>'Datos Inversión'!AK3+AK6</f>
        <v>320358.81799999997</v>
      </c>
      <c r="AM6" s="141">
        <f>'Datos Inversión'!AL3+AL6</f>
        <v>345910.5573333333</v>
      </c>
      <c r="AN6" s="141">
        <f>'Datos Inversión'!AM3+AM6</f>
        <v>371462.29666666663</v>
      </c>
      <c r="AO6" s="141">
        <f>'Datos Inversión'!AN3+AN6</f>
        <v>397014.03599999996</v>
      </c>
      <c r="AP6" s="141">
        <f>'Datos Inversión'!AO3+AO6</f>
        <v>422565.77533333329</v>
      </c>
      <c r="AQ6" s="141">
        <f>'Datos Inversión'!AP3+AP6</f>
        <v>448117.51466666663</v>
      </c>
      <c r="AR6" s="141">
        <f>'Datos Inversión'!AQ3+AQ6</f>
        <v>473669.25399999996</v>
      </c>
      <c r="AS6" s="141">
        <f>'Datos Inversión'!AR3+AR6</f>
        <v>499220.99333333329</v>
      </c>
      <c r="AT6" s="141">
        <f>'Datos Inversión'!AS3+AS6</f>
        <v>524772.73266666662</v>
      </c>
      <c r="AU6" s="141">
        <f>'Datos Inversión'!AT3+AT6</f>
        <v>550324.47199999995</v>
      </c>
      <c r="AV6" s="25">
        <f>'Datos Inversión'!AU3+AU6</f>
        <v>576039.48570333328</v>
      </c>
      <c r="AW6" s="25">
        <f>'Datos Inversión'!AV3+AV6</f>
        <v>601754.49940666661</v>
      </c>
      <c r="AX6" s="25">
        <f>'Datos Inversión'!AW3+AW6</f>
        <v>627469.51310999994</v>
      </c>
      <c r="AY6" s="25">
        <f>'Datos Inversión'!AX3+AX6</f>
        <v>653184.52681333327</v>
      </c>
      <c r="AZ6" s="25">
        <f>'Datos Inversión'!AY3+AY6</f>
        <v>678899.5405166666</v>
      </c>
      <c r="BA6" s="25">
        <f>'Datos Inversión'!AZ3+AZ6</f>
        <v>704614.55421999993</v>
      </c>
      <c r="BB6" s="25">
        <f>'Datos Inversión'!BA3+BA6</f>
        <v>730329.56792333326</v>
      </c>
      <c r="BC6" s="25">
        <f>'Datos Inversión'!BB3+BB6</f>
        <v>756044.58162666659</v>
      </c>
      <c r="BD6" s="25">
        <f>'Datos Inversión'!BC3+BC6</f>
        <v>781759.59532999992</v>
      </c>
      <c r="BE6" s="25">
        <f>'Datos Inversión'!BD3+BD6</f>
        <v>807474.60903333325</v>
      </c>
      <c r="BF6" s="25">
        <f>'Datos Inversión'!BE3+BE6</f>
        <v>833189.62273666658</v>
      </c>
      <c r="BG6" s="25">
        <f>'Datos Inversión'!BF3+BF6</f>
        <v>858904.63643999991</v>
      </c>
      <c r="BH6" s="141">
        <f>'Datos Inversión'!BG3+BG6</f>
        <v>884789.63531323324</v>
      </c>
      <c r="BI6" s="141">
        <f>'Datos Inversión'!BH3+BH6</f>
        <v>910674.63418646657</v>
      </c>
      <c r="BJ6" s="141">
        <f>'Datos Inversión'!BI3+BI6</f>
        <v>936559.6330596999</v>
      </c>
      <c r="BK6" s="141">
        <f>'Datos Inversión'!BJ3+BJ6</f>
        <v>962444.63193293323</v>
      </c>
      <c r="BL6" s="141">
        <f>'Datos Inversión'!BK3+BK6</f>
        <v>988329.63080616656</v>
      </c>
      <c r="BM6" s="141">
        <f>'Datos Inversión'!BL3+BL6</f>
        <v>1014214.6296793999</v>
      </c>
      <c r="BN6" s="141">
        <f>'Datos Inversión'!BM3+BM6</f>
        <v>1040099.6285526332</v>
      </c>
      <c r="BO6" s="141">
        <f>'Datos Inversión'!BN3+BN6</f>
        <v>1065984.6274258667</v>
      </c>
      <c r="BP6" s="141">
        <f>'Datos Inversión'!BO3+BO6</f>
        <v>1091869.6262991</v>
      </c>
      <c r="BQ6" s="141">
        <f>'Datos Inversión'!BP3+BP6</f>
        <v>1117754.6251723333</v>
      </c>
      <c r="BR6" s="141">
        <f>'Datos Inversión'!BQ3+BQ6</f>
        <v>1143639.6240455667</v>
      </c>
      <c r="BS6" s="141">
        <f>'Datos Inversión'!BR3+BR6</f>
        <v>1169524.6229188</v>
      </c>
      <c r="BT6" s="25">
        <f>'Datos Inversión'!BS3+BS6</f>
        <v>1195586.6242434564</v>
      </c>
      <c r="BU6" s="25">
        <f>'Datos Inversión'!BT3+BT6</f>
        <v>1221648.6255681128</v>
      </c>
      <c r="BV6" s="25">
        <f>'Datos Inversión'!BU3+BU6</f>
        <v>1247710.6268927692</v>
      </c>
      <c r="BW6" s="25">
        <f>'Datos Inversión'!BV3+BV6</f>
        <v>1273772.6282174257</v>
      </c>
      <c r="BX6" s="25">
        <f>'Datos Inversión'!BW3+BW6</f>
        <v>1299834.6295420821</v>
      </c>
      <c r="BY6" s="25">
        <f>'Datos Inversión'!BX3+BX6</f>
        <v>1325896.6308667385</v>
      </c>
      <c r="BZ6" s="25">
        <f>'Datos Inversión'!BY3+BY6</f>
        <v>1351958.6321913949</v>
      </c>
      <c r="CA6" s="25">
        <f>'Datos Inversión'!BZ3+BZ6</f>
        <v>1378020.6335160513</v>
      </c>
      <c r="CB6" s="25">
        <f>'Datos Inversión'!CA3+CA6</f>
        <v>1404082.6348407078</v>
      </c>
      <c r="CC6" s="25">
        <f>'Datos Inversión'!CB3+CB6</f>
        <v>1430144.6361653642</v>
      </c>
      <c r="CD6" s="25">
        <f>'Datos Inversión'!CC3+CC6</f>
        <v>1456206.6374900206</v>
      </c>
      <c r="CE6" s="25">
        <f>'Datos Inversión'!CD3+CD6</f>
        <v>1482268.638814677</v>
      </c>
    </row>
    <row r="7" spans="1:83" ht="19.5" customHeight="1">
      <c r="A7" s="24" t="s">
        <v>6</v>
      </c>
      <c r="B7" s="25">
        <f>'Estados Financieros'!B8-'Estados Financieros'!B57</f>
        <v>0</v>
      </c>
      <c r="C7" s="25">
        <f>'Estados Financieros'!C8-'Estados Financieros'!C57</f>
        <v>0</v>
      </c>
      <c r="D7" s="25">
        <f>'Estados Financieros'!D8-'Estados Financieros'!D57</f>
        <v>0</v>
      </c>
      <c r="E7" s="25">
        <f t="shared" ref="E7:E11" si="3">W7</f>
        <v>9300</v>
      </c>
      <c r="F7" s="25">
        <f t="shared" ref="F7:F11" si="4">AI7</f>
        <v>10850</v>
      </c>
      <c r="G7" s="25">
        <f t="shared" ref="G7:G11" si="5">AU7</f>
        <v>17050</v>
      </c>
      <c r="H7" s="25">
        <f t="shared" ref="H7:H11" si="6">BG7</f>
        <v>21700</v>
      </c>
      <c r="I7" s="25">
        <f t="shared" ref="I7:I11" si="7">BS7</f>
        <v>24800</v>
      </c>
      <c r="J7" s="25">
        <f t="shared" ref="J7:J11" si="8">CE7</f>
        <v>29450</v>
      </c>
      <c r="K7" s="20"/>
      <c r="L7" s="141">
        <f>D7+'Datos Inversión'!K4</f>
        <v>6200</v>
      </c>
      <c r="M7" s="141">
        <f>L7+'Datos Inversión'!L4</f>
        <v>6200</v>
      </c>
      <c r="N7" s="141">
        <f>M7+'Datos Inversión'!M4</f>
        <v>6200</v>
      </c>
      <c r="O7" s="141">
        <f>N7+'Datos Inversión'!N4</f>
        <v>6200</v>
      </c>
      <c r="P7" s="141">
        <f>O7+'Datos Inversión'!O4</f>
        <v>6200</v>
      </c>
      <c r="Q7" s="141">
        <f>P7+'Datos Inversión'!P4</f>
        <v>6200</v>
      </c>
      <c r="R7" s="141">
        <f>Q7+'Datos Inversión'!Q4</f>
        <v>9300</v>
      </c>
      <c r="S7" s="141">
        <f>R7+'Datos Inversión'!R4</f>
        <v>9300</v>
      </c>
      <c r="T7" s="141">
        <f>S7+'Datos Inversión'!S4</f>
        <v>9300</v>
      </c>
      <c r="U7" s="141">
        <f>T7+'Datos Inversión'!T4</f>
        <v>9300</v>
      </c>
      <c r="V7" s="141">
        <f>U7+'Datos Inversión'!U4</f>
        <v>9300</v>
      </c>
      <c r="W7" s="141">
        <f>V7+'Datos Inversión'!V4</f>
        <v>9300</v>
      </c>
      <c r="X7" s="25">
        <f>W7+'Datos Inversión'!W4</f>
        <v>10850</v>
      </c>
      <c r="Y7" s="25">
        <f>X7+'Datos Inversión'!X4</f>
        <v>10850</v>
      </c>
      <c r="Z7" s="25">
        <f>Y7+'Datos Inversión'!Y4</f>
        <v>10850</v>
      </c>
      <c r="AA7" s="25">
        <f>Z7+'Datos Inversión'!Z4</f>
        <v>10850</v>
      </c>
      <c r="AB7" s="25">
        <f>AA7+'Datos Inversión'!AA4</f>
        <v>10850</v>
      </c>
      <c r="AC7" s="25">
        <f>AB7+'Datos Inversión'!AB4</f>
        <v>10850</v>
      </c>
      <c r="AD7" s="25">
        <f>AC7+'Datos Inversión'!AC4</f>
        <v>10850</v>
      </c>
      <c r="AE7" s="25">
        <f>AD7+'Datos Inversión'!AD4</f>
        <v>10850</v>
      </c>
      <c r="AF7" s="25">
        <f>AE7+'Datos Inversión'!AE4</f>
        <v>10850</v>
      </c>
      <c r="AG7" s="25">
        <f>AF7+'Datos Inversión'!AF4</f>
        <v>10850</v>
      </c>
      <c r="AH7" s="25">
        <f>AG7+'Datos Inversión'!AG4</f>
        <v>10850</v>
      </c>
      <c r="AI7" s="25">
        <f>AH7+'Datos Inversión'!AH4</f>
        <v>10850</v>
      </c>
      <c r="AJ7" s="141">
        <f>AI7+'Datos Inversión'!AI4</f>
        <v>15500</v>
      </c>
      <c r="AK7" s="141">
        <f>AJ7+'Datos Inversión'!AJ4</f>
        <v>15500</v>
      </c>
      <c r="AL7" s="141">
        <f>AK7+'Datos Inversión'!AK4</f>
        <v>15500</v>
      </c>
      <c r="AM7" s="141">
        <f>AL7+'Datos Inversión'!AL4</f>
        <v>15500</v>
      </c>
      <c r="AN7" s="141">
        <f>AM7+'Datos Inversión'!AM4</f>
        <v>15500</v>
      </c>
      <c r="AO7" s="141">
        <f>AN7+'Datos Inversión'!AN4</f>
        <v>15500</v>
      </c>
      <c r="AP7" s="141">
        <f>AO7+'Datos Inversión'!AO4</f>
        <v>15500</v>
      </c>
      <c r="AQ7" s="141">
        <f>AP7+'Datos Inversión'!AP4</f>
        <v>17050</v>
      </c>
      <c r="AR7" s="141">
        <f>AQ7+'Datos Inversión'!AQ4</f>
        <v>17050</v>
      </c>
      <c r="AS7" s="141">
        <f>AR7+'Datos Inversión'!AR4</f>
        <v>17050</v>
      </c>
      <c r="AT7" s="141">
        <f>AS7+'Datos Inversión'!AS4</f>
        <v>17050</v>
      </c>
      <c r="AU7" s="141">
        <f>AT7+'Datos Inversión'!AT4</f>
        <v>17050</v>
      </c>
      <c r="AV7" s="25">
        <f>AU7+'Datos Inversión'!AU4</f>
        <v>18600</v>
      </c>
      <c r="AW7" s="25">
        <f>AV7+'Datos Inversión'!AV4</f>
        <v>18600</v>
      </c>
      <c r="AX7" s="25">
        <f>AW7+'Datos Inversión'!AW4</f>
        <v>18600</v>
      </c>
      <c r="AY7" s="25">
        <f>AX7+'Datos Inversión'!AX4</f>
        <v>18600</v>
      </c>
      <c r="AZ7" s="25">
        <f>AY7+'Datos Inversión'!AY4</f>
        <v>18600</v>
      </c>
      <c r="BA7" s="25">
        <f>AZ7+'Datos Inversión'!AZ4</f>
        <v>20150</v>
      </c>
      <c r="BB7" s="25">
        <f>BA7+'Datos Inversión'!BA4</f>
        <v>20150</v>
      </c>
      <c r="BC7" s="25">
        <f>BB7+'Datos Inversión'!BB4</f>
        <v>20150</v>
      </c>
      <c r="BD7" s="25">
        <f>BC7+'Datos Inversión'!BC4</f>
        <v>20150</v>
      </c>
      <c r="BE7" s="25">
        <f>BD7+'Datos Inversión'!BD4</f>
        <v>20150</v>
      </c>
      <c r="BF7" s="25">
        <f>BE7+'Datos Inversión'!BE4</f>
        <v>20150</v>
      </c>
      <c r="BG7" s="25">
        <f>BF7+'Datos Inversión'!BF4</f>
        <v>21700</v>
      </c>
      <c r="BH7" s="141">
        <f>BG7+'Datos Inversión'!BG4</f>
        <v>21700</v>
      </c>
      <c r="BI7" s="141">
        <f>BH7+'Datos Inversión'!BH4</f>
        <v>21700</v>
      </c>
      <c r="BJ7" s="141">
        <f>BI7+'Datos Inversión'!BI4</f>
        <v>23250</v>
      </c>
      <c r="BK7" s="141">
        <f>BJ7+'Datos Inversión'!BJ4</f>
        <v>23250</v>
      </c>
      <c r="BL7" s="141">
        <f>BK7+'Datos Inversión'!BK4</f>
        <v>23250</v>
      </c>
      <c r="BM7" s="141">
        <f>BL7+'Datos Inversión'!BL4</f>
        <v>23250</v>
      </c>
      <c r="BN7" s="141">
        <f>BM7+'Datos Inversión'!BM4</f>
        <v>23250</v>
      </c>
      <c r="BO7" s="141">
        <f>BN7+'Datos Inversión'!BN4</f>
        <v>23250</v>
      </c>
      <c r="BP7" s="141">
        <f>BO7+'Datos Inversión'!BO4</f>
        <v>24800</v>
      </c>
      <c r="BQ7" s="141">
        <f>BP7+'Datos Inversión'!BP4</f>
        <v>24800</v>
      </c>
      <c r="BR7" s="141">
        <f>BQ7+'Datos Inversión'!BQ4</f>
        <v>24800</v>
      </c>
      <c r="BS7" s="141">
        <f>BR7+'Datos Inversión'!BR4</f>
        <v>24800</v>
      </c>
      <c r="BT7" s="25">
        <f>BS7+'Datos Inversión'!BS4</f>
        <v>26350</v>
      </c>
      <c r="BU7" s="25">
        <f>BT7+'Datos Inversión'!BT4</f>
        <v>26350</v>
      </c>
      <c r="BV7" s="25">
        <f>BU7+'Datos Inversión'!BU4</f>
        <v>26350</v>
      </c>
      <c r="BW7" s="25">
        <f>BV7+'Datos Inversión'!BV4</f>
        <v>26350</v>
      </c>
      <c r="BX7" s="25">
        <f>BW7+'Datos Inversión'!BW4</f>
        <v>27900</v>
      </c>
      <c r="BY7" s="25">
        <f>BX7+'Datos Inversión'!BX4</f>
        <v>27900</v>
      </c>
      <c r="BZ7" s="25">
        <f>BY7+'Datos Inversión'!BY4</f>
        <v>27900</v>
      </c>
      <c r="CA7" s="25">
        <f>BZ7+'Datos Inversión'!BZ4</f>
        <v>27900</v>
      </c>
      <c r="CB7" s="25">
        <f>CA7+'Datos Inversión'!CA4</f>
        <v>27900</v>
      </c>
      <c r="CC7" s="25">
        <f>CB7+'Datos Inversión'!CB4</f>
        <v>29450</v>
      </c>
      <c r="CD7" s="25">
        <f>CC7+'Datos Inversión'!CC4</f>
        <v>29450</v>
      </c>
      <c r="CE7" s="25">
        <f>CD7+'Datos Inversión'!CD4</f>
        <v>29450</v>
      </c>
    </row>
    <row r="8" spans="1:83" ht="19.5" customHeight="1">
      <c r="A8" s="24" t="s">
        <v>90</v>
      </c>
      <c r="B8" s="25">
        <f>'Estados Financieros'!B11</f>
        <v>0</v>
      </c>
      <c r="C8" s="25">
        <f>'Estados Financieros'!C11</f>
        <v>0</v>
      </c>
      <c r="D8" s="25">
        <f>'Estados Financieros'!D11</f>
        <v>0</v>
      </c>
      <c r="E8" s="25">
        <f t="shared" si="3"/>
        <v>0</v>
      </c>
      <c r="F8" s="25">
        <f t="shared" si="4"/>
        <v>0</v>
      </c>
      <c r="G8" s="25">
        <f t="shared" si="5"/>
        <v>0</v>
      </c>
      <c r="H8" s="25">
        <f t="shared" si="6"/>
        <v>0</v>
      </c>
      <c r="I8" s="25">
        <f t="shared" si="7"/>
        <v>0</v>
      </c>
      <c r="J8" s="25">
        <f t="shared" si="8"/>
        <v>0</v>
      </c>
      <c r="K8" s="20"/>
      <c r="L8" s="141">
        <f>D8</f>
        <v>0</v>
      </c>
      <c r="M8" s="141">
        <f>L8</f>
        <v>0</v>
      </c>
      <c r="N8" s="141">
        <f t="shared" ref="N8:BY8" si="9">M8</f>
        <v>0</v>
      </c>
      <c r="O8" s="141">
        <f t="shared" si="9"/>
        <v>0</v>
      </c>
      <c r="P8" s="141">
        <f t="shared" si="9"/>
        <v>0</v>
      </c>
      <c r="Q8" s="141">
        <f t="shared" si="9"/>
        <v>0</v>
      </c>
      <c r="R8" s="141">
        <f t="shared" si="9"/>
        <v>0</v>
      </c>
      <c r="S8" s="141">
        <f t="shared" si="9"/>
        <v>0</v>
      </c>
      <c r="T8" s="141">
        <f t="shared" si="9"/>
        <v>0</v>
      </c>
      <c r="U8" s="141">
        <f t="shared" si="9"/>
        <v>0</v>
      </c>
      <c r="V8" s="141">
        <f t="shared" si="9"/>
        <v>0</v>
      </c>
      <c r="W8" s="141">
        <f t="shared" si="9"/>
        <v>0</v>
      </c>
      <c r="X8" s="25">
        <f t="shared" si="9"/>
        <v>0</v>
      </c>
      <c r="Y8" s="25">
        <f t="shared" si="9"/>
        <v>0</v>
      </c>
      <c r="Z8" s="25">
        <f t="shared" si="9"/>
        <v>0</v>
      </c>
      <c r="AA8" s="25">
        <f t="shared" si="9"/>
        <v>0</v>
      </c>
      <c r="AB8" s="25">
        <f t="shared" si="9"/>
        <v>0</v>
      </c>
      <c r="AC8" s="25">
        <f t="shared" si="9"/>
        <v>0</v>
      </c>
      <c r="AD8" s="25">
        <f t="shared" si="9"/>
        <v>0</v>
      </c>
      <c r="AE8" s="25">
        <f t="shared" si="9"/>
        <v>0</v>
      </c>
      <c r="AF8" s="25">
        <f t="shared" si="9"/>
        <v>0</v>
      </c>
      <c r="AG8" s="25">
        <f t="shared" si="9"/>
        <v>0</v>
      </c>
      <c r="AH8" s="25">
        <f t="shared" si="9"/>
        <v>0</v>
      </c>
      <c r="AI8" s="25">
        <f t="shared" si="9"/>
        <v>0</v>
      </c>
      <c r="AJ8" s="141">
        <f t="shared" si="9"/>
        <v>0</v>
      </c>
      <c r="AK8" s="141">
        <f t="shared" si="9"/>
        <v>0</v>
      </c>
      <c r="AL8" s="141">
        <f t="shared" si="9"/>
        <v>0</v>
      </c>
      <c r="AM8" s="141">
        <f t="shared" si="9"/>
        <v>0</v>
      </c>
      <c r="AN8" s="141">
        <f t="shared" si="9"/>
        <v>0</v>
      </c>
      <c r="AO8" s="141">
        <f t="shared" si="9"/>
        <v>0</v>
      </c>
      <c r="AP8" s="141">
        <f t="shared" si="9"/>
        <v>0</v>
      </c>
      <c r="AQ8" s="141">
        <f t="shared" si="9"/>
        <v>0</v>
      </c>
      <c r="AR8" s="141">
        <f t="shared" si="9"/>
        <v>0</v>
      </c>
      <c r="AS8" s="141">
        <f t="shared" si="9"/>
        <v>0</v>
      </c>
      <c r="AT8" s="141">
        <f t="shared" si="9"/>
        <v>0</v>
      </c>
      <c r="AU8" s="141">
        <f t="shared" si="9"/>
        <v>0</v>
      </c>
      <c r="AV8" s="25">
        <f t="shared" si="9"/>
        <v>0</v>
      </c>
      <c r="AW8" s="25">
        <f t="shared" si="9"/>
        <v>0</v>
      </c>
      <c r="AX8" s="25">
        <f t="shared" si="9"/>
        <v>0</v>
      </c>
      <c r="AY8" s="25">
        <f t="shared" si="9"/>
        <v>0</v>
      </c>
      <c r="AZ8" s="25">
        <f t="shared" si="9"/>
        <v>0</v>
      </c>
      <c r="BA8" s="25">
        <f t="shared" si="9"/>
        <v>0</v>
      </c>
      <c r="BB8" s="25">
        <f t="shared" si="9"/>
        <v>0</v>
      </c>
      <c r="BC8" s="25">
        <f t="shared" si="9"/>
        <v>0</v>
      </c>
      <c r="BD8" s="25">
        <f t="shared" si="9"/>
        <v>0</v>
      </c>
      <c r="BE8" s="25">
        <f t="shared" si="9"/>
        <v>0</v>
      </c>
      <c r="BF8" s="25">
        <f t="shared" si="9"/>
        <v>0</v>
      </c>
      <c r="BG8" s="25">
        <f t="shared" si="9"/>
        <v>0</v>
      </c>
      <c r="BH8" s="141">
        <f t="shared" si="9"/>
        <v>0</v>
      </c>
      <c r="BI8" s="141">
        <f t="shared" si="9"/>
        <v>0</v>
      </c>
      <c r="BJ8" s="141">
        <f t="shared" si="9"/>
        <v>0</v>
      </c>
      <c r="BK8" s="141">
        <f t="shared" si="9"/>
        <v>0</v>
      </c>
      <c r="BL8" s="141">
        <f t="shared" si="9"/>
        <v>0</v>
      </c>
      <c r="BM8" s="141">
        <f t="shared" si="9"/>
        <v>0</v>
      </c>
      <c r="BN8" s="141">
        <f t="shared" si="9"/>
        <v>0</v>
      </c>
      <c r="BO8" s="141">
        <f t="shared" si="9"/>
        <v>0</v>
      </c>
      <c r="BP8" s="141">
        <f t="shared" si="9"/>
        <v>0</v>
      </c>
      <c r="BQ8" s="141">
        <f t="shared" si="9"/>
        <v>0</v>
      </c>
      <c r="BR8" s="141">
        <f t="shared" si="9"/>
        <v>0</v>
      </c>
      <c r="BS8" s="141">
        <f t="shared" si="9"/>
        <v>0</v>
      </c>
      <c r="BT8" s="25">
        <f t="shared" si="9"/>
        <v>0</v>
      </c>
      <c r="BU8" s="25">
        <f t="shared" si="9"/>
        <v>0</v>
      </c>
      <c r="BV8" s="25">
        <f t="shared" si="9"/>
        <v>0</v>
      </c>
      <c r="BW8" s="25">
        <f t="shared" si="9"/>
        <v>0</v>
      </c>
      <c r="BX8" s="25">
        <f t="shared" si="9"/>
        <v>0</v>
      </c>
      <c r="BY8" s="25">
        <f t="shared" si="9"/>
        <v>0</v>
      </c>
      <c r="BZ8" s="25">
        <f t="shared" ref="BZ8:CE8" si="10">BY8</f>
        <v>0</v>
      </c>
      <c r="CA8" s="25">
        <f t="shared" si="10"/>
        <v>0</v>
      </c>
      <c r="CB8" s="25">
        <f t="shared" si="10"/>
        <v>0</v>
      </c>
      <c r="CC8" s="25">
        <f t="shared" si="10"/>
        <v>0</v>
      </c>
      <c r="CD8" s="25">
        <f t="shared" si="10"/>
        <v>0</v>
      </c>
      <c r="CE8" s="25">
        <f t="shared" si="10"/>
        <v>0</v>
      </c>
    </row>
    <row r="9" spans="1:83" ht="19.5" customHeight="1">
      <c r="A9" s="238" t="s">
        <v>132</v>
      </c>
      <c r="B9" s="25">
        <f>'Estados Financieros'!B12</f>
        <v>0</v>
      </c>
      <c r="C9" s="25">
        <f>'Estados Financieros'!C12</f>
        <v>0</v>
      </c>
      <c r="D9" s="25">
        <f>'Estados Financieros'!D12</f>
        <v>0</v>
      </c>
      <c r="E9" s="25">
        <f t="shared" si="3"/>
        <v>29586.040858256336</v>
      </c>
      <c r="F9" s="25">
        <f t="shared" si="4"/>
        <v>20360.200278579556</v>
      </c>
      <c r="G9" s="25">
        <f t="shared" si="5"/>
        <v>0</v>
      </c>
      <c r="H9" s="25">
        <f t="shared" si="6"/>
        <v>0</v>
      </c>
      <c r="I9" s="25">
        <f t="shared" si="7"/>
        <v>0</v>
      </c>
      <c r="J9" s="25">
        <f t="shared" si="8"/>
        <v>0</v>
      </c>
      <c r="K9" s="20"/>
      <c r="L9" s="141">
        <f>IF(L102&gt;0,0,-L102)</f>
        <v>2375.064950980392</v>
      </c>
      <c r="M9" s="141">
        <f t="shared" ref="M9:BX9" si="11">IF(M102&gt;0,0,-M102)</f>
        <v>4654.9160539215682</v>
      </c>
      <c r="N9" s="141">
        <f t="shared" si="11"/>
        <v>6902.0533088235279</v>
      </c>
      <c r="O9" s="141">
        <f t="shared" si="11"/>
        <v>9116.4767156862727</v>
      </c>
      <c r="P9" s="141">
        <f t="shared" si="11"/>
        <v>11339.852941176468</v>
      </c>
      <c r="Q9" s="141">
        <f t="shared" si="11"/>
        <v>13530.515318627449</v>
      </c>
      <c r="R9" s="141">
        <f t="shared" si="11"/>
        <v>16267.196190440871</v>
      </c>
      <c r="S9" s="141">
        <f t="shared" si="11"/>
        <v>18979.578796369184</v>
      </c>
      <c r="T9" s="141">
        <f t="shared" si="11"/>
        <v>21667.658861964017</v>
      </c>
      <c r="U9" s="141">
        <f t="shared" si="11"/>
        <v>24331.432098528832</v>
      </c>
      <c r="V9" s="141">
        <f t="shared" si="11"/>
        <v>26970.894203071439</v>
      </c>
      <c r="W9" s="141">
        <f t="shared" si="11"/>
        <v>29586.040858256336</v>
      </c>
      <c r="X9" s="25">
        <f t="shared" si="11"/>
        <v>29821.610015853636</v>
      </c>
      <c r="Y9" s="25">
        <f t="shared" si="11"/>
        <v>29874.577599305481</v>
      </c>
      <c r="Z9" s="25">
        <f t="shared" si="11"/>
        <v>29744.939247958944</v>
      </c>
      <c r="AA9" s="25">
        <f t="shared" si="11"/>
        <v>29432.690586625587</v>
      </c>
      <c r="AB9" s="25">
        <f t="shared" si="11"/>
        <v>28937.827225533019</v>
      </c>
      <c r="AC9" s="25">
        <f t="shared" si="11"/>
        <v>28260.344760276264</v>
      </c>
      <c r="AD9" s="25">
        <f t="shared" si="11"/>
        <v>27400.238771769007</v>
      </c>
      <c r="AE9" s="25">
        <f t="shared" si="11"/>
        <v>26357.504826194636</v>
      </c>
      <c r="AF9" s="25">
        <f t="shared" si="11"/>
        <v>25132.138474957159</v>
      </c>
      <c r="AG9" s="25">
        <f t="shared" si="11"/>
        <v>23724.135254631921</v>
      </c>
      <c r="AH9" s="25">
        <f t="shared" si="11"/>
        <v>22133.49068691619</v>
      </c>
      <c r="AI9" s="25">
        <f t="shared" si="11"/>
        <v>20360.200278579556</v>
      </c>
      <c r="AJ9" s="141">
        <f t="shared" si="11"/>
        <v>10119.684868718101</v>
      </c>
      <c r="AK9" s="141">
        <f t="shared" si="11"/>
        <v>0</v>
      </c>
      <c r="AL9" s="141">
        <f t="shared" si="11"/>
        <v>0</v>
      </c>
      <c r="AM9" s="141">
        <f t="shared" si="11"/>
        <v>0</v>
      </c>
      <c r="AN9" s="141">
        <f t="shared" si="11"/>
        <v>0</v>
      </c>
      <c r="AO9" s="141">
        <f t="shared" si="11"/>
        <v>0</v>
      </c>
      <c r="AP9" s="141">
        <f t="shared" si="11"/>
        <v>0</v>
      </c>
      <c r="AQ9" s="141">
        <f t="shared" si="11"/>
        <v>0</v>
      </c>
      <c r="AR9" s="141">
        <f t="shared" si="11"/>
        <v>0</v>
      </c>
      <c r="AS9" s="141">
        <f t="shared" si="11"/>
        <v>0</v>
      </c>
      <c r="AT9" s="141">
        <f t="shared" si="11"/>
        <v>0</v>
      </c>
      <c r="AU9" s="141">
        <f t="shared" si="11"/>
        <v>0</v>
      </c>
      <c r="AV9" s="25">
        <f t="shared" si="11"/>
        <v>0</v>
      </c>
      <c r="AW9" s="25">
        <f t="shared" si="11"/>
        <v>0</v>
      </c>
      <c r="AX9" s="25">
        <f t="shared" si="11"/>
        <v>0</v>
      </c>
      <c r="AY9" s="25">
        <f t="shared" si="11"/>
        <v>0</v>
      </c>
      <c r="AZ9" s="25">
        <f t="shared" si="11"/>
        <v>0</v>
      </c>
      <c r="BA9" s="25">
        <f t="shared" si="11"/>
        <v>0</v>
      </c>
      <c r="BB9" s="25">
        <f t="shared" si="11"/>
        <v>0</v>
      </c>
      <c r="BC9" s="25">
        <f t="shared" si="11"/>
        <v>0</v>
      </c>
      <c r="BD9" s="25">
        <f t="shared" si="11"/>
        <v>0</v>
      </c>
      <c r="BE9" s="25">
        <f t="shared" si="11"/>
        <v>0</v>
      </c>
      <c r="BF9" s="25">
        <f t="shared" si="11"/>
        <v>0</v>
      </c>
      <c r="BG9" s="25">
        <f t="shared" si="11"/>
        <v>0</v>
      </c>
      <c r="BH9" s="141">
        <f t="shared" si="11"/>
        <v>0</v>
      </c>
      <c r="BI9" s="141">
        <f t="shared" si="11"/>
        <v>0</v>
      </c>
      <c r="BJ9" s="141">
        <f t="shared" si="11"/>
        <v>0</v>
      </c>
      <c r="BK9" s="141">
        <f t="shared" si="11"/>
        <v>0</v>
      </c>
      <c r="BL9" s="141">
        <f t="shared" si="11"/>
        <v>0</v>
      </c>
      <c r="BM9" s="141">
        <f t="shared" si="11"/>
        <v>0</v>
      </c>
      <c r="BN9" s="141">
        <f t="shared" si="11"/>
        <v>0</v>
      </c>
      <c r="BO9" s="141">
        <f t="shared" si="11"/>
        <v>0</v>
      </c>
      <c r="BP9" s="141">
        <f t="shared" si="11"/>
        <v>0</v>
      </c>
      <c r="BQ9" s="141">
        <f t="shared" si="11"/>
        <v>0</v>
      </c>
      <c r="BR9" s="141">
        <f t="shared" si="11"/>
        <v>0</v>
      </c>
      <c r="BS9" s="141">
        <f t="shared" si="11"/>
        <v>0</v>
      </c>
      <c r="BT9" s="25">
        <f t="shared" si="11"/>
        <v>0</v>
      </c>
      <c r="BU9" s="25">
        <f t="shared" si="11"/>
        <v>0</v>
      </c>
      <c r="BV9" s="25">
        <f t="shared" si="11"/>
        <v>0</v>
      </c>
      <c r="BW9" s="25">
        <f t="shared" si="11"/>
        <v>0</v>
      </c>
      <c r="BX9" s="25">
        <f t="shared" si="11"/>
        <v>0</v>
      </c>
      <c r="BY9" s="25">
        <f t="shared" ref="BY9:CE9" si="12">IF(BY102&gt;0,0,-BY102)</f>
        <v>0</v>
      </c>
      <c r="BZ9" s="25">
        <f t="shared" si="12"/>
        <v>0</v>
      </c>
      <c r="CA9" s="25">
        <f t="shared" si="12"/>
        <v>0</v>
      </c>
      <c r="CB9" s="25">
        <f t="shared" si="12"/>
        <v>0</v>
      </c>
      <c r="CC9" s="25">
        <f t="shared" si="12"/>
        <v>0</v>
      </c>
      <c r="CD9" s="25">
        <f t="shared" si="12"/>
        <v>0</v>
      </c>
      <c r="CE9" s="25">
        <f t="shared" si="12"/>
        <v>0</v>
      </c>
    </row>
    <row r="10" spans="1:83" ht="19.5" customHeight="1">
      <c r="A10" s="24" t="s">
        <v>201</v>
      </c>
      <c r="B10" s="25">
        <f>'Estados Financieros'!B9+'Estados Financieros'!B10+'Estados Financieros'!B13</f>
        <v>0</v>
      </c>
      <c r="C10" s="25">
        <f>'Estados Financieros'!C9+'Estados Financieros'!C10+'Estados Financieros'!C13</f>
        <v>0</v>
      </c>
      <c r="D10" s="25">
        <f>'Estados Financieros'!D9+'Estados Financieros'!D10+'Estados Financieros'!D13</f>
        <v>0</v>
      </c>
      <c r="E10" s="25">
        <f t="shared" si="3"/>
        <v>0</v>
      </c>
      <c r="F10" s="25">
        <f t="shared" si="4"/>
        <v>0</v>
      </c>
      <c r="G10" s="25">
        <f t="shared" si="5"/>
        <v>0</v>
      </c>
      <c r="H10" s="25">
        <f t="shared" si="6"/>
        <v>0</v>
      </c>
      <c r="I10" s="25">
        <f t="shared" si="7"/>
        <v>0</v>
      </c>
      <c r="J10" s="25">
        <f t="shared" si="8"/>
        <v>0</v>
      </c>
      <c r="K10" s="20"/>
      <c r="L10" s="141">
        <f>D10</f>
        <v>0</v>
      </c>
      <c r="M10" s="141">
        <f>L10</f>
        <v>0</v>
      </c>
      <c r="N10" s="141">
        <f t="shared" ref="N10:BY10" si="13">M10</f>
        <v>0</v>
      </c>
      <c r="O10" s="141">
        <f t="shared" si="13"/>
        <v>0</v>
      </c>
      <c r="P10" s="141">
        <f t="shared" si="13"/>
        <v>0</v>
      </c>
      <c r="Q10" s="141">
        <f t="shared" si="13"/>
        <v>0</v>
      </c>
      <c r="R10" s="141">
        <f t="shared" si="13"/>
        <v>0</v>
      </c>
      <c r="S10" s="141">
        <f t="shared" si="13"/>
        <v>0</v>
      </c>
      <c r="T10" s="141">
        <f t="shared" si="13"/>
        <v>0</v>
      </c>
      <c r="U10" s="141">
        <f t="shared" si="13"/>
        <v>0</v>
      </c>
      <c r="V10" s="141">
        <f t="shared" si="13"/>
        <v>0</v>
      </c>
      <c r="W10" s="141">
        <f t="shared" si="13"/>
        <v>0</v>
      </c>
      <c r="X10" s="25">
        <f t="shared" si="13"/>
        <v>0</v>
      </c>
      <c r="Y10" s="25">
        <f t="shared" si="13"/>
        <v>0</v>
      </c>
      <c r="Z10" s="25">
        <f t="shared" si="13"/>
        <v>0</v>
      </c>
      <c r="AA10" s="25">
        <f t="shared" si="13"/>
        <v>0</v>
      </c>
      <c r="AB10" s="25">
        <f t="shared" si="13"/>
        <v>0</v>
      </c>
      <c r="AC10" s="25">
        <f t="shared" si="13"/>
        <v>0</v>
      </c>
      <c r="AD10" s="25">
        <f t="shared" si="13"/>
        <v>0</v>
      </c>
      <c r="AE10" s="25">
        <f t="shared" si="13"/>
        <v>0</v>
      </c>
      <c r="AF10" s="25">
        <f t="shared" si="13"/>
        <v>0</v>
      </c>
      <c r="AG10" s="25">
        <f t="shared" si="13"/>
        <v>0</v>
      </c>
      <c r="AH10" s="25">
        <f t="shared" si="13"/>
        <v>0</v>
      </c>
      <c r="AI10" s="25">
        <f t="shared" si="13"/>
        <v>0</v>
      </c>
      <c r="AJ10" s="141">
        <f t="shared" si="13"/>
        <v>0</v>
      </c>
      <c r="AK10" s="141">
        <f t="shared" si="13"/>
        <v>0</v>
      </c>
      <c r="AL10" s="141">
        <f t="shared" si="13"/>
        <v>0</v>
      </c>
      <c r="AM10" s="141">
        <f t="shared" si="13"/>
        <v>0</v>
      </c>
      <c r="AN10" s="141">
        <f t="shared" si="13"/>
        <v>0</v>
      </c>
      <c r="AO10" s="141">
        <f t="shared" si="13"/>
        <v>0</v>
      </c>
      <c r="AP10" s="141">
        <f t="shared" si="13"/>
        <v>0</v>
      </c>
      <c r="AQ10" s="141">
        <f t="shared" si="13"/>
        <v>0</v>
      </c>
      <c r="AR10" s="141">
        <f t="shared" si="13"/>
        <v>0</v>
      </c>
      <c r="AS10" s="141">
        <f t="shared" si="13"/>
        <v>0</v>
      </c>
      <c r="AT10" s="141">
        <f t="shared" si="13"/>
        <v>0</v>
      </c>
      <c r="AU10" s="141">
        <f t="shared" si="13"/>
        <v>0</v>
      </c>
      <c r="AV10" s="25">
        <f t="shared" si="13"/>
        <v>0</v>
      </c>
      <c r="AW10" s="25">
        <f t="shared" si="13"/>
        <v>0</v>
      </c>
      <c r="AX10" s="25">
        <f t="shared" si="13"/>
        <v>0</v>
      </c>
      <c r="AY10" s="25">
        <f t="shared" si="13"/>
        <v>0</v>
      </c>
      <c r="AZ10" s="25">
        <f t="shared" si="13"/>
        <v>0</v>
      </c>
      <c r="BA10" s="25">
        <f t="shared" si="13"/>
        <v>0</v>
      </c>
      <c r="BB10" s="25">
        <f t="shared" si="13"/>
        <v>0</v>
      </c>
      <c r="BC10" s="25">
        <f t="shared" si="13"/>
        <v>0</v>
      </c>
      <c r="BD10" s="25">
        <f t="shared" si="13"/>
        <v>0</v>
      </c>
      <c r="BE10" s="25">
        <f t="shared" si="13"/>
        <v>0</v>
      </c>
      <c r="BF10" s="25">
        <f t="shared" si="13"/>
        <v>0</v>
      </c>
      <c r="BG10" s="25">
        <f t="shared" si="13"/>
        <v>0</v>
      </c>
      <c r="BH10" s="141">
        <f t="shared" si="13"/>
        <v>0</v>
      </c>
      <c r="BI10" s="141">
        <f t="shared" si="13"/>
        <v>0</v>
      </c>
      <c r="BJ10" s="141">
        <f t="shared" si="13"/>
        <v>0</v>
      </c>
      <c r="BK10" s="141">
        <f t="shared" si="13"/>
        <v>0</v>
      </c>
      <c r="BL10" s="141">
        <f t="shared" si="13"/>
        <v>0</v>
      </c>
      <c r="BM10" s="141">
        <f t="shared" si="13"/>
        <v>0</v>
      </c>
      <c r="BN10" s="141">
        <f t="shared" si="13"/>
        <v>0</v>
      </c>
      <c r="BO10" s="141">
        <f t="shared" si="13"/>
        <v>0</v>
      </c>
      <c r="BP10" s="141">
        <f t="shared" si="13"/>
        <v>0</v>
      </c>
      <c r="BQ10" s="141">
        <f t="shared" si="13"/>
        <v>0</v>
      </c>
      <c r="BR10" s="141">
        <f t="shared" si="13"/>
        <v>0</v>
      </c>
      <c r="BS10" s="141">
        <f t="shared" si="13"/>
        <v>0</v>
      </c>
      <c r="BT10" s="25">
        <f t="shared" si="13"/>
        <v>0</v>
      </c>
      <c r="BU10" s="25">
        <f t="shared" si="13"/>
        <v>0</v>
      </c>
      <c r="BV10" s="25">
        <f t="shared" si="13"/>
        <v>0</v>
      </c>
      <c r="BW10" s="25">
        <f t="shared" si="13"/>
        <v>0</v>
      </c>
      <c r="BX10" s="25">
        <f t="shared" si="13"/>
        <v>0</v>
      </c>
      <c r="BY10" s="25">
        <f t="shared" si="13"/>
        <v>0</v>
      </c>
      <c r="BZ10" s="25">
        <f t="shared" ref="BZ10:CE10" si="14">BY10</f>
        <v>0</v>
      </c>
      <c r="CA10" s="25">
        <f t="shared" si="14"/>
        <v>0</v>
      </c>
      <c r="CB10" s="25">
        <f t="shared" si="14"/>
        <v>0</v>
      </c>
      <c r="CC10" s="25">
        <f t="shared" si="14"/>
        <v>0</v>
      </c>
      <c r="CD10" s="25">
        <f t="shared" si="14"/>
        <v>0</v>
      </c>
      <c r="CE10" s="25">
        <f t="shared" si="14"/>
        <v>0</v>
      </c>
    </row>
    <row r="11" spans="1:83" ht="19.5" customHeight="1">
      <c r="A11" s="24" t="s">
        <v>20</v>
      </c>
      <c r="B11" s="25">
        <f>'Estados Financieros'!B56+'Estados Financieros'!B57</f>
        <v>0</v>
      </c>
      <c r="C11" s="25">
        <f>'Estados Financieros'!C56+'Estados Financieros'!C57</f>
        <v>0</v>
      </c>
      <c r="D11" s="25">
        <f>'Estados Financieros'!D56+'Estados Financieros'!D57</f>
        <v>0</v>
      </c>
      <c r="E11" s="25">
        <f t="shared" si="3"/>
        <v>-10877.125</v>
      </c>
      <c r="F11" s="25">
        <f t="shared" si="4"/>
        <v>-48145.973333333328</v>
      </c>
      <c r="G11" s="25">
        <f t="shared" si="5"/>
        <v>-134140.41279999999</v>
      </c>
      <c r="H11" s="25">
        <f t="shared" si="6"/>
        <v>-282543.1583476665</v>
      </c>
      <c r="I11" s="25">
        <f t="shared" si="7"/>
        <v>-491914.1675042031</v>
      </c>
      <c r="J11" s="25">
        <f t="shared" si="8"/>
        <v>-754990.27714334952</v>
      </c>
      <c r="K11" s="20"/>
      <c r="L11" s="141">
        <f>D11+'Datos Inversión'!K8</f>
        <v>-233.33333333333331</v>
      </c>
      <c r="M11" s="141">
        <f>'Datos Inversión'!L8</f>
        <v>-570.83333333333326</v>
      </c>
      <c r="N11" s="141">
        <f>'Datos Inversión'!M8</f>
        <v>-1012.4999999999999</v>
      </c>
      <c r="O11" s="141">
        <f>'Datos Inversión'!N8</f>
        <v>-1558.3333333333333</v>
      </c>
      <c r="P11" s="141">
        <f>'Datos Inversión'!O8</f>
        <v>-2208.333333333333</v>
      </c>
      <c r="Q11" s="141">
        <f>'Datos Inversión'!P8</f>
        <v>-2962.4999999999995</v>
      </c>
      <c r="R11" s="141">
        <f>'Datos Inversión'!Q8</f>
        <v>-3924.208333333333</v>
      </c>
      <c r="S11" s="141">
        <f>'Datos Inversión'!R8</f>
        <v>-5028.875</v>
      </c>
      <c r="T11" s="141">
        <f>'Datos Inversión'!S8</f>
        <v>-6276.5</v>
      </c>
      <c r="U11" s="141">
        <f>'Datos Inversión'!T8</f>
        <v>-7667.083333333333</v>
      </c>
      <c r="V11" s="141">
        <f>'Datos Inversión'!U8</f>
        <v>-9200.625</v>
      </c>
      <c r="W11" s="141">
        <f>'Datos Inversión'!V8</f>
        <v>-10877.125</v>
      </c>
      <c r="X11" s="25">
        <f>'Datos Inversión'!W8</f>
        <v>-12800.831388888888</v>
      </c>
      <c r="Y11" s="25">
        <f>'Datos Inversión'!X8</f>
        <v>-14939.452499999999</v>
      </c>
      <c r="Z11" s="25">
        <f>'Datos Inversión'!Y8</f>
        <v>-17292.988333333331</v>
      </c>
      <c r="AA11" s="25">
        <f>'Datos Inversión'!Z8</f>
        <v>-19861.438888888886</v>
      </c>
      <c r="AB11" s="25">
        <f>'Datos Inversión'!AA8</f>
        <v>-22644.804166666665</v>
      </c>
      <c r="AC11" s="25">
        <f>'Datos Inversión'!AB8</f>
        <v>-25643.084166666664</v>
      </c>
      <c r="AD11" s="25">
        <f>'Datos Inversión'!AC8</f>
        <v>-28856.278888888886</v>
      </c>
      <c r="AE11" s="25">
        <f>'Datos Inversión'!AD8</f>
        <v>-32284.388333333329</v>
      </c>
      <c r="AF11" s="25">
        <f>'Datos Inversión'!AE8</f>
        <v>-35927.412499999999</v>
      </c>
      <c r="AG11" s="25">
        <f>'Datos Inversión'!AF8</f>
        <v>-39785.351388888885</v>
      </c>
      <c r="AH11" s="25">
        <f>'Datos Inversión'!AG8</f>
        <v>-43858.204999999994</v>
      </c>
      <c r="AI11" s="25">
        <f>'Datos Inversión'!AH8</f>
        <v>-48145.973333333328</v>
      </c>
      <c r="AJ11" s="141">
        <f>'Datos Inversión'!AI8</f>
        <v>-52956.478988888884</v>
      </c>
      <c r="AK11" s="141">
        <f>'Datos Inversión'!AJ8</f>
        <v>-58192.846966666664</v>
      </c>
      <c r="AL11" s="141">
        <f>'Datos Inversión'!AK8</f>
        <v>-63855.077266666667</v>
      </c>
      <c r="AM11" s="141">
        <f>'Datos Inversión'!AL8</f>
        <v>-69943.169888888893</v>
      </c>
      <c r="AN11" s="141">
        <f>'Datos Inversión'!AM8</f>
        <v>-76457.124833333335</v>
      </c>
      <c r="AO11" s="141">
        <f>'Datos Inversión'!AN8</f>
        <v>-83396.9421</v>
      </c>
      <c r="AP11" s="141">
        <f>'Datos Inversión'!AO8</f>
        <v>-90762.621688888888</v>
      </c>
      <c r="AQ11" s="141">
        <f>'Datos Inversión'!AP8</f>
        <v>-98586.455266666671</v>
      </c>
      <c r="AR11" s="141">
        <f>'Datos Inversión'!AQ8</f>
        <v>-106836.15116666668</v>
      </c>
      <c r="AS11" s="141">
        <f>'Datos Inversión'!AR8</f>
        <v>-115511.70938888889</v>
      </c>
      <c r="AT11" s="141">
        <f>'Datos Inversión'!AS8</f>
        <v>-124613.12993333333</v>
      </c>
      <c r="AU11" s="141">
        <f>'Datos Inversión'!AT8</f>
        <v>-134140.41279999999</v>
      </c>
      <c r="AV11" s="25">
        <f>'Datos Inversión'!AU8</f>
        <v>-144128.57089505554</v>
      </c>
      <c r="AW11" s="25">
        <f>'Datos Inversión'!AV8</f>
        <v>-154545.31255183331</v>
      </c>
      <c r="AX11" s="25">
        <f>'Datos Inversión'!AW8</f>
        <v>-165390.6377703333</v>
      </c>
      <c r="AY11" s="25">
        <f>'Datos Inversión'!AX8</f>
        <v>-176664.5465505555</v>
      </c>
      <c r="AZ11" s="25">
        <f>'Datos Inversión'!AY8</f>
        <v>-188367.03889249993</v>
      </c>
      <c r="BA11" s="25">
        <f>'Datos Inversión'!AZ8</f>
        <v>-200530.40646283326</v>
      </c>
      <c r="BB11" s="25">
        <f>'Datos Inversión'!BA8</f>
        <v>-213122.3575948888</v>
      </c>
      <c r="BC11" s="25">
        <f>'Datos Inversión'!BB8</f>
        <v>-226142.89228866657</v>
      </c>
      <c r="BD11" s="25">
        <f>'Datos Inversión'!BC8</f>
        <v>-239592.01054416655</v>
      </c>
      <c r="BE11" s="25">
        <f>'Datos Inversión'!BD8</f>
        <v>-253469.71236138875</v>
      </c>
      <c r="BF11" s="25">
        <f>'Datos Inversión'!BE8</f>
        <v>-267775.9977403332</v>
      </c>
      <c r="BG11" s="25">
        <f>'Datos Inversión'!BF8</f>
        <v>-282543.1583476665</v>
      </c>
      <c r="BH11" s="141">
        <f>'Datos Inversión'!BG8</f>
        <v>-297612.56893622037</v>
      </c>
      <c r="BI11" s="141">
        <f>'Datos Inversión'!BH8</f>
        <v>-313113.39617266145</v>
      </c>
      <c r="BJ11" s="141">
        <f>'Datos Inversión'!BI8</f>
        <v>-329077.93172365642</v>
      </c>
      <c r="BK11" s="141">
        <f>'Datos Inversión'!BJ8</f>
        <v>-345473.88392253866</v>
      </c>
      <c r="BL11" s="141">
        <f>'Datos Inversión'!BK8</f>
        <v>-362301.25276930811</v>
      </c>
      <c r="BM11" s="141">
        <f>'Datos Inversión'!BL8</f>
        <v>-379560.03826396476</v>
      </c>
      <c r="BN11" s="141">
        <f>'Datos Inversión'!BM8</f>
        <v>-397185.6570731753</v>
      </c>
      <c r="BO11" s="141">
        <f>'Datos Inversión'!BN8</f>
        <v>-415242.69253027311</v>
      </c>
      <c r="BP11" s="141">
        <f>'Datos Inversión'!BO8</f>
        <v>-433763.43630192475</v>
      </c>
      <c r="BQ11" s="141">
        <f>'Datos Inversión'!BP8</f>
        <v>-452715.59672146366</v>
      </c>
      <c r="BR11" s="141">
        <f>'Datos Inversión'!BQ8</f>
        <v>-472099.17378888978</v>
      </c>
      <c r="BS11" s="141">
        <f>'Datos Inversión'!BR8</f>
        <v>-491914.1675042031</v>
      </c>
      <c r="BT11" s="25">
        <f>'Datos Inversión'!BS8</f>
        <v>-512059.36124159402</v>
      </c>
      <c r="BU11" s="25">
        <f>'Datos Inversión'!BT8</f>
        <v>-532534.75500106253</v>
      </c>
      <c r="BV11" s="25">
        <f>'Datos Inversión'!BU8</f>
        <v>-553340.34878260863</v>
      </c>
      <c r="BW11" s="25">
        <f>'Datos Inversión'!BV8</f>
        <v>-574476.1425862324</v>
      </c>
      <c r="BX11" s="25">
        <f>'Datos Inversión'!BW8</f>
        <v>-595974.42807860044</v>
      </c>
      <c r="BY11" s="25">
        <f>'Datos Inversión'!BX8</f>
        <v>-617802.91359304602</v>
      </c>
      <c r="BZ11" s="25">
        <f>'Datos Inversión'!BY8</f>
        <v>-639922.80746290262</v>
      </c>
      <c r="CA11" s="25">
        <f>'Datos Inversión'!BZ8</f>
        <v>-662334.10968817014</v>
      </c>
      <c r="CB11" s="25">
        <f>'Datos Inversión'!CA8</f>
        <v>-685036.82026884856</v>
      </c>
      <c r="CC11" s="25">
        <f>'Datos Inversión'!CB8</f>
        <v>-708063.23087160464</v>
      </c>
      <c r="CD11" s="25">
        <f>'Datos Inversión'!CC8</f>
        <v>-731381.04982977163</v>
      </c>
      <c r="CE11" s="25">
        <f>'Datos Inversión'!CD8</f>
        <v>-754990.27714334952</v>
      </c>
    </row>
    <row r="12" spans="1:83" s="121" customFormat="1" ht="19.5" customHeight="1">
      <c r="A12" s="253" t="s">
        <v>21</v>
      </c>
      <c r="B12" s="253">
        <f>SUM(B6:B11)</f>
        <v>0</v>
      </c>
      <c r="C12" s="253">
        <f t="shared" ref="C12:D12" si="15">SUM(C6:C11)</f>
        <v>0</v>
      </c>
      <c r="D12" s="253">
        <f t="shared" si="15"/>
        <v>0</v>
      </c>
      <c r="E12" s="253">
        <f t="shared" ref="E12" si="16">SUM(E6:E11)</f>
        <v>116973.91585825634</v>
      </c>
      <c r="F12" s="253">
        <f t="shared" ref="F12" si="17">SUM(F6:F11)</f>
        <v>226767.8269452462</v>
      </c>
      <c r="G12" s="253">
        <f t="shared" ref="G12" si="18">SUM(G6:G11)</f>
        <v>433234.05919999996</v>
      </c>
      <c r="H12" s="253">
        <f t="shared" ref="H12" si="19">SUM(H6:H11)</f>
        <v>598061.47809233342</v>
      </c>
      <c r="I12" s="253">
        <f t="shared" ref="I12" si="20">SUM(I6:I11)</f>
        <v>702410.45541459695</v>
      </c>
      <c r="J12" s="253">
        <f t="shared" ref="J12" si="21">SUM(J6:J11)</f>
        <v>756728.3616713275</v>
      </c>
      <c r="K12" s="20"/>
      <c r="L12" s="253">
        <f t="shared" ref="L12:BW12" si="22">SUM(L6:L11)</f>
        <v>14591.731617647058</v>
      </c>
      <c r="M12" s="253">
        <f t="shared" si="22"/>
        <v>22784.082720588234</v>
      </c>
      <c r="N12" s="253">
        <f t="shared" si="22"/>
        <v>30839.553308823528</v>
      </c>
      <c r="O12" s="253">
        <f t="shared" si="22"/>
        <v>38758.143382352937</v>
      </c>
      <c r="P12" s="253">
        <f t="shared" si="22"/>
        <v>46581.519607843133</v>
      </c>
      <c r="Q12" s="253">
        <f t="shared" si="22"/>
        <v>54268.015318627447</v>
      </c>
      <c r="R12" s="253">
        <f t="shared" si="22"/>
        <v>67720.487857107539</v>
      </c>
      <c r="S12" s="253">
        <f t="shared" si="22"/>
        <v>77905.703796369184</v>
      </c>
      <c r="T12" s="253">
        <f t="shared" si="22"/>
        <v>87923.65886196401</v>
      </c>
      <c r="U12" s="253">
        <f t="shared" si="22"/>
        <v>97774.348765195507</v>
      </c>
      <c r="V12" s="253">
        <f t="shared" si="22"/>
        <v>107457.76920307144</v>
      </c>
      <c r="W12" s="253">
        <f t="shared" si="22"/>
        <v>116973.91585825634</v>
      </c>
      <c r="X12" s="253">
        <f t="shared" si="22"/>
        <v>129730.66196029808</v>
      </c>
      <c r="Y12" s="253">
        <f t="shared" si="22"/>
        <v>140539.89176597213</v>
      </c>
      <c r="Z12" s="253">
        <f t="shared" si="22"/>
        <v>150951.6009146256</v>
      </c>
      <c r="AA12" s="253">
        <f t="shared" si="22"/>
        <v>160965.78503107003</v>
      </c>
      <c r="AB12" s="253">
        <f t="shared" si="22"/>
        <v>170582.43972553301</v>
      </c>
      <c r="AC12" s="253">
        <f t="shared" si="22"/>
        <v>179801.56059360958</v>
      </c>
      <c r="AD12" s="253">
        <f t="shared" si="22"/>
        <v>188623.14321621344</v>
      </c>
      <c r="AE12" s="253">
        <f t="shared" si="22"/>
        <v>197047.18315952795</v>
      </c>
      <c r="AF12" s="253">
        <f t="shared" si="22"/>
        <v>205073.67597495715</v>
      </c>
      <c r="AG12" s="253">
        <f t="shared" si="22"/>
        <v>212702.61719907634</v>
      </c>
      <c r="AH12" s="253">
        <f t="shared" si="22"/>
        <v>219934.00235358285</v>
      </c>
      <c r="AI12" s="253">
        <f t="shared" si="22"/>
        <v>226767.8269452462</v>
      </c>
      <c r="AJ12" s="253">
        <f t="shared" si="22"/>
        <v>241918.54521316252</v>
      </c>
      <c r="AK12" s="253">
        <f t="shared" si="22"/>
        <v>252114.23169999997</v>
      </c>
      <c r="AL12" s="253">
        <f t="shared" si="22"/>
        <v>272003.74073333328</v>
      </c>
      <c r="AM12" s="253">
        <f t="shared" si="22"/>
        <v>291467.38744444441</v>
      </c>
      <c r="AN12" s="253">
        <f t="shared" si="22"/>
        <v>310505.17183333333</v>
      </c>
      <c r="AO12" s="253">
        <f t="shared" si="22"/>
        <v>329117.09389999998</v>
      </c>
      <c r="AP12" s="253">
        <f t="shared" si="22"/>
        <v>347303.15364444442</v>
      </c>
      <c r="AQ12" s="253">
        <f t="shared" si="22"/>
        <v>366581.05939999997</v>
      </c>
      <c r="AR12" s="253">
        <f t="shared" si="22"/>
        <v>383883.10283333331</v>
      </c>
      <c r="AS12" s="253">
        <f t="shared" si="22"/>
        <v>400759.28394444438</v>
      </c>
      <c r="AT12" s="253">
        <f t="shared" si="22"/>
        <v>417209.6027333333</v>
      </c>
      <c r="AU12" s="253">
        <f t="shared" si="22"/>
        <v>433234.05919999996</v>
      </c>
      <c r="AV12" s="253">
        <f t="shared" si="22"/>
        <v>450510.91480827774</v>
      </c>
      <c r="AW12" s="253">
        <f t="shared" si="22"/>
        <v>465809.18685483327</v>
      </c>
      <c r="AX12" s="253">
        <f t="shared" si="22"/>
        <v>480678.87533966661</v>
      </c>
      <c r="AY12" s="253">
        <f t="shared" si="22"/>
        <v>495119.98026277777</v>
      </c>
      <c r="AZ12" s="253">
        <f t="shared" si="22"/>
        <v>509132.50162416667</v>
      </c>
      <c r="BA12" s="253">
        <f t="shared" si="22"/>
        <v>524234.14775716665</v>
      </c>
      <c r="BB12" s="253">
        <f t="shared" si="22"/>
        <v>537357.21032844449</v>
      </c>
      <c r="BC12" s="253">
        <f t="shared" si="22"/>
        <v>550051.68933800003</v>
      </c>
      <c r="BD12" s="253">
        <f t="shared" si="22"/>
        <v>562317.58478583337</v>
      </c>
      <c r="BE12" s="253">
        <f t="shared" si="22"/>
        <v>574154.89667194453</v>
      </c>
      <c r="BF12" s="253">
        <f t="shared" si="22"/>
        <v>585563.62499633338</v>
      </c>
      <c r="BG12" s="253">
        <f t="shared" si="22"/>
        <v>598061.47809233342</v>
      </c>
      <c r="BH12" s="253">
        <f t="shared" si="22"/>
        <v>608877.06637701287</v>
      </c>
      <c r="BI12" s="253">
        <f t="shared" si="22"/>
        <v>619261.23801380512</v>
      </c>
      <c r="BJ12" s="253">
        <f t="shared" si="22"/>
        <v>630731.70133604342</v>
      </c>
      <c r="BK12" s="253">
        <f t="shared" si="22"/>
        <v>640220.74801039463</v>
      </c>
      <c r="BL12" s="253">
        <f t="shared" si="22"/>
        <v>649278.37803685851</v>
      </c>
      <c r="BM12" s="253">
        <f t="shared" si="22"/>
        <v>657904.59141543508</v>
      </c>
      <c r="BN12" s="253">
        <f t="shared" si="22"/>
        <v>666163.97147945804</v>
      </c>
      <c r="BO12" s="253">
        <f t="shared" si="22"/>
        <v>673991.93489559356</v>
      </c>
      <c r="BP12" s="253">
        <f t="shared" si="22"/>
        <v>682906.18999717524</v>
      </c>
      <c r="BQ12" s="253">
        <f t="shared" si="22"/>
        <v>689839.02845086972</v>
      </c>
      <c r="BR12" s="253">
        <f t="shared" si="22"/>
        <v>696340.45025667688</v>
      </c>
      <c r="BS12" s="253">
        <f t="shared" si="22"/>
        <v>702410.45541459695</v>
      </c>
      <c r="BT12" s="253">
        <f t="shared" si="22"/>
        <v>709877.26300186245</v>
      </c>
      <c r="BU12" s="253">
        <f t="shared" si="22"/>
        <v>715463.8705670503</v>
      </c>
      <c r="BV12" s="253">
        <f t="shared" si="22"/>
        <v>720720.27811016061</v>
      </c>
      <c r="BW12" s="253">
        <f t="shared" si="22"/>
        <v>725646.48563119327</v>
      </c>
      <c r="BX12" s="253">
        <f t="shared" ref="BX12:CE12" si="23">SUM(BX6:BX11)</f>
        <v>731760.20146348164</v>
      </c>
      <c r="BY12" s="253">
        <f t="shared" si="23"/>
        <v>735993.71727369248</v>
      </c>
      <c r="BZ12" s="253">
        <f t="shared" si="23"/>
        <v>739935.8247284923</v>
      </c>
      <c r="CA12" s="253">
        <f t="shared" si="23"/>
        <v>743586.5238278812</v>
      </c>
      <c r="CB12" s="253">
        <f t="shared" si="23"/>
        <v>746945.8145718592</v>
      </c>
      <c r="CC12" s="253">
        <f t="shared" si="23"/>
        <v>751531.40529375954</v>
      </c>
      <c r="CD12" s="253">
        <f t="shared" si="23"/>
        <v>754275.58766024897</v>
      </c>
      <c r="CE12" s="253">
        <f t="shared" si="23"/>
        <v>756728.3616713275</v>
      </c>
    </row>
    <row r="13" spans="1:83" ht="19.5" customHeight="1">
      <c r="A13" s="26"/>
      <c r="B13" s="27"/>
      <c r="C13" s="27"/>
      <c r="D13" s="27"/>
      <c r="E13" s="27"/>
      <c r="F13" s="27"/>
      <c r="G13" s="27"/>
      <c r="H13" s="27"/>
      <c r="I13" s="27"/>
      <c r="J13" s="27"/>
      <c r="K13" s="20"/>
      <c r="L13" s="220"/>
      <c r="M13" s="220"/>
      <c r="N13" s="220"/>
      <c r="O13" s="220"/>
      <c r="P13" s="220"/>
      <c r="Q13" s="220"/>
      <c r="R13" s="220"/>
      <c r="S13" s="220"/>
      <c r="T13" s="220"/>
      <c r="U13" s="220"/>
      <c r="V13" s="220"/>
      <c r="W13" s="220"/>
      <c r="X13" s="27"/>
      <c r="Y13" s="27"/>
      <c r="Z13" s="27"/>
      <c r="AA13" s="27"/>
      <c r="AB13" s="27"/>
      <c r="AC13" s="28"/>
      <c r="AD13" s="28"/>
      <c r="AE13" s="28"/>
      <c r="AF13" s="22"/>
      <c r="AG13" s="22"/>
      <c r="AH13" s="22"/>
      <c r="AI13" s="22"/>
      <c r="AJ13" s="220"/>
      <c r="AK13" s="220"/>
      <c r="AL13" s="220"/>
      <c r="AM13" s="220"/>
      <c r="AN13" s="220"/>
      <c r="AO13" s="220"/>
      <c r="AP13" s="220"/>
      <c r="AQ13" s="220"/>
      <c r="AR13" s="220"/>
      <c r="AS13" s="220"/>
      <c r="AT13" s="220"/>
      <c r="AU13" s="220"/>
      <c r="AV13" s="27"/>
      <c r="AW13" s="27"/>
      <c r="AX13" s="27"/>
      <c r="AY13" s="27"/>
      <c r="AZ13" s="27"/>
      <c r="BA13" s="28"/>
      <c r="BB13" s="28"/>
      <c r="BC13" s="28"/>
      <c r="BD13" s="22"/>
      <c r="BE13" s="22"/>
      <c r="BF13" s="22"/>
      <c r="BG13" s="22"/>
      <c r="BH13" s="220"/>
      <c r="BI13" s="220"/>
      <c r="BJ13" s="220"/>
      <c r="BK13" s="220"/>
      <c r="BL13" s="220"/>
      <c r="BM13" s="220"/>
      <c r="BN13" s="220"/>
      <c r="BO13" s="220"/>
      <c r="BP13" s="220"/>
      <c r="BQ13" s="220"/>
      <c r="BR13" s="220"/>
      <c r="BS13" s="220"/>
      <c r="BT13" s="27"/>
      <c r="BU13" s="27"/>
      <c r="BV13" s="27"/>
      <c r="BW13" s="27"/>
      <c r="BX13" s="27"/>
      <c r="BY13" s="28"/>
      <c r="BZ13" s="28"/>
      <c r="CA13" s="28"/>
      <c r="CB13" s="22"/>
      <c r="CC13" s="22"/>
      <c r="CD13" s="22"/>
      <c r="CE13" s="22"/>
    </row>
    <row r="14" spans="1:83" ht="19.5" customHeight="1">
      <c r="A14" s="136" t="s">
        <v>136</v>
      </c>
      <c r="B14" s="25">
        <f>'Estados Financieros'!B16</f>
        <v>0</v>
      </c>
      <c r="C14" s="25">
        <f>'Estados Financieros'!C16</f>
        <v>0</v>
      </c>
      <c r="D14" s="25">
        <f>'Estados Financieros'!D16</f>
        <v>0</v>
      </c>
      <c r="E14" s="25">
        <f t="shared" ref="E14:E17" si="24">W14</f>
        <v>0</v>
      </c>
      <c r="F14" s="25">
        <f t="shared" ref="F14:F17" si="25">AI14</f>
        <v>0</v>
      </c>
      <c r="G14" s="25">
        <f t="shared" ref="G14:G17" si="26">AU14</f>
        <v>0</v>
      </c>
      <c r="H14" s="25">
        <f t="shared" ref="H14:H17" si="27">BG14</f>
        <v>0</v>
      </c>
      <c r="I14" s="25">
        <f t="shared" ref="I14:I17" si="28">BS14</f>
        <v>0</v>
      </c>
      <c r="J14" s="25">
        <f t="shared" ref="J14:J17" si="29">CE14</f>
        <v>0</v>
      </c>
      <c r="K14" s="20"/>
      <c r="L14" s="141">
        <f>L54/30*$B$96</f>
        <v>0</v>
      </c>
      <c r="M14" s="141">
        <f t="shared" ref="M14:BX14" si="30">M54/30*$B$96</f>
        <v>0</v>
      </c>
      <c r="N14" s="141">
        <f t="shared" si="30"/>
        <v>0</v>
      </c>
      <c r="O14" s="141">
        <f t="shared" si="30"/>
        <v>0</v>
      </c>
      <c r="P14" s="141">
        <f t="shared" si="30"/>
        <v>0</v>
      </c>
      <c r="Q14" s="141">
        <f t="shared" si="30"/>
        <v>0</v>
      </c>
      <c r="R14" s="141">
        <f t="shared" si="30"/>
        <v>0</v>
      </c>
      <c r="S14" s="141">
        <f t="shared" si="30"/>
        <v>0</v>
      </c>
      <c r="T14" s="141">
        <f t="shared" si="30"/>
        <v>0</v>
      </c>
      <c r="U14" s="141">
        <f t="shared" si="30"/>
        <v>0</v>
      </c>
      <c r="V14" s="141">
        <f t="shared" si="30"/>
        <v>0</v>
      </c>
      <c r="W14" s="141">
        <f t="shared" si="30"/>
        <v>0</v>
      </c>
      <c r="X14" s="25">
        <f t="shared" si="30"/>
        <v>0</v>
      </c>
      <c r="Y14" s="25">
        <f t="shared" si="30"/>
        <v>0</v>
      </c>
      <c r="Z14" s="25">
        <f t="shared" si="30"/>
        <v>0</v>
      </c>
      <c r="AA14" s="25">
        <f t="shared" si="30"/>
        <v>0</v>
      </c>
      <c r="AB14" s="25">
        <f t="shared" si="30"/>
        <v>0</v>
      </c>
      <c r="AC14" s="25">
        <f t="shared" si="30"/>
        <v>0</v>
      </c>
      <c r="AD14" s="25">
        <f t="shared" si="30"/>
        <v>0</v>
      </c>
      <c r="AE14" s="25">
        <f t="shared" si="30"/>
        <v>0</v>
      </c>
      <c r="AF14" s="25">
        <f t="shared" si="30"/>
        <v>0</v>
      </c>
      <c r="AG14" s="25">
        <f t="shared" si="30"/>
        <v>0</v>
      </c>
      <c r="AH14" s="25">
        <f t="shared" si="30"/>
        <v>0</v>
      </c>
      <c r="AI14" s="25">
        <f t="shared" si="30"/>
        <v>0</v>
      </c>
      <c r="AJ14" s="141">
        <f t="shared" si="30"/>
        <v>0</v>
      </c>
      <c r="AK14" s="141">
        <f t="shared" si="30"/>
        <v>0</v>
      </c>
      <c r="AL14" s="141">
        <f t="shared" si="30"/>
        <v>0</v>
      </c>
      <c r="AM14" s="141">
        <f t="shared" si="30"/>
        <v>0</v>
      </c>
      <c r="AN14" s="141">
        <f t="shared" si="30"/>
        <v>0</v>
      </c>
      <c r="AO14" s="141">
        <f t="shared" si="30"/>
        <v>0</v>
      </c>
      <c r="AP14" s="141">
        <f t="shared" si="30"/>
        <v>0</v>
      </c>
      <c r="AQ14" s="141">
        <f t="shared" si="30"/>
        <v>0</v>
      </c>
      <c r="AR14" s="141">
        <f t="shared" si="30"/>
        <v>0</v>
      </c>
      <c r="AS14" s="141">
        <f t="shared" si="30"/>
        <v>0</v>
      </c>
      <c r="AT14" s="141">
        <f t="shared" si="30"/>
        <v>0</v>
      </c>
      <c r="AU14" s="141">
        <f t="shared" si="30"/>
        <v>0</v>
      </c>
      <c r="AV14" s="25">
        <f t="shared" si="30"/>
        <v>0</v>
      </c>
      <c r="AW14" s="25">
        <f t="shared" si="30"/>
        <v>0</v>
      </c>
      <c r="AX14" s="25">
        <f t="shared" si="30"/>
        <v>0</v>
      </c>
      <c r="AY14" s="25">
        <f t="shared" si="30"/>
        <v>0</v>
      </c>
      <c r="AZ14" s="25">
        <f t="shared" si="30"/>
        <v>0</v>
      </c>
      <c r="BA14" s="25">
        <f t="shared" si="30"/>
        <v>0</v>
      </c>
      <c r="BB14" s="25">
        <f t="shared" si="30"/>
        <v>0</v>
      </c>
      <c r="BC14" s="25">
        <f t="shared" si="30"/>
        <v>0</v>
      </c>
      <c r="BD14" s="25">
        <f t="shared" si="30"/>
        <v>0</v>
      </c>
      <c r="BE14" s="25">
        <f t="shared" si="30"/>
        <v>0</v>
      </c>
      <c r="BF14" s="25">
        <f t="shared" si="30"/>
        <v>0</v>
      </c>
      <c r="BG14" s="25">
        <f t="shared" si="30"/>
        <v>0</v>
      </c>
      <c r="BH14" s="141">
        <f t="shared" si="30"/>
        <v>0</v>
      </c>
      <c r="BI14" s="141">
        <f t="shared" si="30"/>
        <v>0</v>
      </c>
      <c r="BJ14" s="141">
        <f t="shared" si="30"/>
        <v>0</v>
      </c>
      <c r="BK14" s="141">
        <f t="shared" si="30"/>
        <v>0</v>
      </c>
      <c r="BL14" s="141">
        <f t="shared" si="30"/>
        <v>0</v>
      </c>
      <c r="BM14" s="141">
        <f t="shared" si="30"/>
        <v>0</v>
      </c>
      <c r="BN14" s="141">
        <f t="shared" si="30"/>
        <v>0</v>
      </c>
      <c r="BO14" s="141">
        <f t="shared" si="30"/>
        <v>0</v>
      </c>
      <c r="BP14" s="141">
        <f t="shared" si="30"/>
        <v>0</v>
      </c>
      <c r="BQ14" s="141">
        <f t="shared" si="30"/>
        <v>0</v>
      </c>
      <c r="BR14" s="141">
        <f t="shared" si="30"/>
        <v>0</v>
      </c>
      <c r="BS14" s="141">
        <f t="shared" si="30"/>
        <v>0</v>
      </c>
      <c r="BT14" s="25">
        <f t="shared" si="30"/>
        <v>0</v>
      </c>
      <c r="BU14" s="25">
        <f t="shared" si="30"/>
        <v>0</v>
      </c>
      <c r="BV14" s="25">
        <f t="shared" si="30"/>
        <v>0</v>
      </c>
      <c r="BW14" s="25">
        <f t="shared" si="30"/>
        <v>0</v>
      </c>
      <c r="BX14" s="25">
        <f t="shared" si="30"/>
        <v>0</v>
      </c>
      <c r="BY14" s="25">
        <f t="shared" ref="BY14:CE14" si="31">BY54/30*$B$96</f>
        <v>0</v>
      </c>
      <c r="BZ14" s="25">
        <f t="shared" si="31"/>
        <v>0</v>
      </c>
      <c r="CA14" s="25">
        <f t="shared" si="31"/>
        <v>0</v>
      </c>
      <c r="CB14" s="25">
        <f t="shared" si="31"/>
        <v>0</v>
      </c>
      <c r="CC14" s="25">
        <f t="shared" si="31"/>
        <v>0</v>
      </c>
      <c r="CD14" s="25">
        <f t="shared" si="31"/>
        <v>0</v>
      </c>
      <c r="CE14" s="25">
        <f t="shared" si="31"/>
        <v>0</v>
      </c>
    </row>
    <row r="15" spans="1:83" ht="19.5" customHeight="1">
      <c r="A15" s="136" t="s">
        <v>137</v>
      </c>
      <c r="B15" s="25">
        <f>'Estados Financieros'!B17</f>
        <v>0</v>
      </c>
      <c r="C15" s="25">
        <f>'Estados Financieros'!C17</f>
        <v>0</v>
      </c>
      <c r="D15" s="25">
        <f>'Estados Financieros'!D17</f>
        <v>0</v>
      </c>
      <c r="E15" s="25">
        <f t="shared" si="24"/>
        <v>0</v>
      </c>
      <c r="F15" s="25">
        <f t="shared" si="25"/>
        <v>0</v>
      </c>
      <c r="G15" s="25">
        <f t="shared" si="26"/>
        <v>0</v>
      </c>
      <c r="H15" s="25">
        <f t="shared" si="27"/>
        <v>0</v>
      </c>
      <c r="I15" s="25">
        <f t="shared" si="28"/>
        <v>0</v>
      </c>
      <c r="J15" s="25">
        <f t="shared" si="29"/>
        <v>0</v>
      </c>
      <c r="K15" s="20"/>
      <c r="L15" s="141">
        <f>L52/30*$B$97</f>
        <v>0</v>
      </c>
      <c r="M15" s="141">
        <f t="shared" ref="M15:BX15" si="32">M52/30*$B$97</f>
        <v>0</v>
      </c>
      <c r="N15" s="141">
        <f t="shared" si="32"/>
        <v>0</v>
      </c>
      <c r="O15" s="141">
        <f t="shared" si="32"/>
        <v>0</v>
      </c>
      <c r="P15" s="141">
        <f t="shared" si="32"/>
        <v>0</v>
      </c>
      <c r="Q15" s="141">
        <f t="shared" si="32"/>
        <v>0</v>
      </c>
      <c r="R15" s="141">
        <f t="shared" si="32"/>
        <v>0</v>
      </c>
      <c r="S15" s="141">
        <f t="shared" si="32"/>
        <v>0</v>
      </c>
      <c r="T15" s="141">
        <f t="shared" si="32"/>
        <v>0</v>
      </c>
      <c r="U15" s="141">
        <f t="shared" si="32"/>
        <v>0</v>
      </c>
      <c r="V15" s="141">
        <f t="shared" si="32"/>
        <v>0</v>
      </c>
      <c r="W15" s="141">
        <f t="shared" si="32"/>
        <v>0</v>
      </c>
      <c r="X15" s="25">
        <f t="shared" si="32"/>
        <v>0</v>
      </c>
      <c r="Y15" s="25">
        <f t="shared" si="32"/>
        <v>0</v>
      </c>
      <c r="Z15" s="25">
        <f t="shared" si="32"/>
        <v>0</v>
      </c>
      <c r="AA15" s="25">
        <f t="shared" si="32"/>
        <v>0</v>
      </c>
      <c r="AB15" s="25">
        <f t="shared" si="32"/>
        <v>0</v>
      </c>
      <c r="AC15" s="25">
        <f t="shared" si="32"/>
        <v>0</v>
      </c>
      <c r="AD15" s="25">
        <f t="shared" si="32"/>
        <v>0</v>
      </c>
      <c r="AE15" s="25">
        <f t="shared" si="32"/>
        <v>0</v>
      </c>
      <c r="AF15" s="25">
        <f t="shared" si="32"/>
        <v>0</v>
      </c>
      <c r="AG15" s="25">
        <f t="shared" si="32"/>
        <v>0</v>
      </c>
      <c r="AH15" s="25">
        <f t="shared" si="32"/>
        <v>0</v>
      </c>
      <c r="AI15" s="25">
        <f t="shared" si="32"/>
        <v>0</v>
      </c>
      <c r="AJ15" s="141">
        <f t="shared" si="32"/>
        <v>0</v>
      </c>
      <c r="AK15" s="141">
        <f t="shared" si="32"/>
        <v>0</v>
      </c>
      <c r="AL15" s="141">
        <f t="shared" si="32"/>
        <v>0</v>
      </c>
      <c r="AM15" s="141">
        <f t="shared" si="32"/>
        <v>0</v>
      </c>
      <c r="AN15" s="141">
        <f t="shared" si="32"/>
        <v>0</v>
      </c>
      <c r="AO15" s="141">
        <f t="shared" si="32"/>
        <v>0</v>
      </c>
      <c r="AP15" s="141">
        <f t="shared" si="32"/>
        <v>0</v>
      </c>
      <c r="AQ15" s="141">
        <f t="shared" si="32"/>
        <v>0</v>
      </c>
      <c r="AR15" s="141">
        <f t="shared" si="32"/>
        <v>0</v>
      </c>
      <c r="AS15" s="141">
        <f t="shared" si="32"/>
        <v>0</v>
      </c>
      <c r="AT15" s="141">
        <f t="shared" si="32"/>
        <v>0</v>
      </c>
      <c r="AU15" s="141">
        <f t="shared" si="32"/>
        <v>0</v>
      </c>
      <c r="AV15" s="25">
        <f t="shared" si="32"/>
        <v>0</v>
      </c>
      <c r="AW15" s="25">
        <f t="shared" si="32"/>
        <v>0</v>
      </c>
      <c r="AX15" s="25">
        <f t="shared" si="32"/>
        <v>0</v>
      </c>
      <c r="AY15" s="25">
        <f t="shared" si="32"/>
        <v>0</v>
      </c>
      <c r="AZ15" s="25">
        <f t="shared" si="32"/>
        <v>0</v>
      </c>
      <c r="BA15" s="25">
        <f t="shared" si="32"/>
        <v>0</v>
      </c>
      <c r="BB15" s="25">
        <f t="shared" si="32"/>
        <v>0</v>
      </c>
      <c r="BC15" s="25">
        <f t="shared" si="32"/>
        <v>0</v>
      </c>
      <c r="BD15" s="25">
        <f t="shared" si="32"/>
        <v>0</v>
      </c>
      <c r="BE15" s="25">
        <f t="shared" si="32"/>
        <v>0</v>
      </c>
      <c r="BF15" s="25">
        <f t="shared" si="32"/>
        <v>0</v>
      </c>
      <c r="BG15" s="25">
        <f t="shared" si="32"/>
        <v>0</v>
      </c>
      <c r="BH15" s="141">
        <f t="shared" si="32"/>
        <v>0</v>
      </c>
      <c r="BI15" s="141">
        <f t="shared" si="32"/>
        <v>0</v>
      </c>
      <c r="BJ15" s="141">
        <f t="shared" si="32"/>
        <v>0</v>
      </c>
      <c r="BK15" s="141">
        <f t="shared" si="32"/>
        <v>0</v>
      </c>
      <c r="BL15" s="141">
        <f t="shared" si="32"/>
        <v>0</v>
      </c>
      <c r="BM15" s="141">
        <f t="shared" si="32"/>
        <v>0</v>
      </c>
      <c r="BN15" s="141">
        <f t="shared" si="32"/>
        <v>0</v>
      </c>
      <c r="BO15" s="141">
        <f t="shared" si="32"/>
        <v>0</v>
      </c>
      <c r="BP15" s="141">
        <f t="shared" si="32"/>
        <v>0</v>
      </c>
      <c r="BQ15" s="141">
        <f t="shared" si="32"/>
        <v>0</v>
      </c>
      <c r="BR15" s="141">
        <f t="shared" si="32"/>
        <v>0</v>
      </c>
      <c r="BS15" s="141">
        <f t="shared" si="32"/>
        <v>0</v>
      </c>
      <c r="BT15" s="25">
        <f t="shared" si="32"/>
        <v>0</v>
      </c>
      <c r="BU15" s="25">
        <f t="shared" si="32"/>
        <v>0</v>
      </c>
      <c r="BV15" s="25">
        <f t="shared" si="32"/>
        <v>0</v>
      </c>
      <c r="BW15" s="25">
        <f t="shared" si="32"/>
        <v>0</v>
      </c>
      <c r="BX15" s="25">
        <f t="shared" si="32"/>
        <v>0</v>
      </c>
      <c r="BY15" s="25">
        <f t="shared" ref="BY15:CE15" si="33">BY52/30*$B$97</f>
        <v>0</v>
      </c>
      <c r="BZ15" s="25">
        <f t="shared" si="33"/>
        <v>0</v>
      </c>
      <c r="CA15" s="25">
        <f t="shared" si="33"/>
        <v>0</v>
      </c>
      <c r="CB15" s="25">
        <f t="shared" si="33"/>
        <v>0</v>
      </c>
      <c r="CC15" s="25">
        <f t="shared" si="33"/>
        <v>0</v>
      </c>
      <c r="CD15" s="25">
        <f t="shared" si="33"/>
        <v>0</v>
      </c>
      <c r="CE15" s="25">
        <f t="shared" si="33"/>
        <v>0</v>
      </c>
    </row>
    <row r="16" spans="1:83" ht="19.5" customHeight="1">
      <c r="A16" s="136" t="s">
        <v>139</v>
      </c>
      <c r="B16" s="25">
        <f>'Estados Financieros'!B19</f>
        <v>0</v>
      </c>
      <c r="C16" s="25">
        <f>'Estados Financieros'!C19</f>
        <v>0</v>
      </c>
      <c r="D16" s="25">
        <f>'Estados Financieros'!D19</f>
        <v>0</v>
      </c>
      <c r="E16" s="25">
        <f t="shared" si="24"/>
        <v>0</v>
      </c>
      <c r="F16" s="25">
        <f t="shared" si="25"/>
        <v>0</v>
      </c>
      <c r="G16" s="25">
        <f t="shared" si="26"/>
        <v>0</v>
      </c>
      <c r="H16" s="25">
        <f t="shared" si="27"/>
        <v>0</v>
      </c>
      <c r="I16" s="25">
        <f t="shared" si="28"/>
        <v>0</v>
      </c>
      <c r="J16" s="25">
        <f t="shared" si="29"/>
        <v>0</v>
      </c>
      <c r="K16" s="20"/>
      <c r="L16" s="141">
        <f>D16</f>
        <v>0</v>
      </c>
      <c r="M16" s="141">
        <f>L16</f>
        <v>0</v>
      </c>
      <c r="N16" s="141">
        <f t="shared" ref="N16:BY16" si="34">M16</f>
        <v>0</v>
      </c>
      <c r="O16" s="141">
        <f t="shared" si="34"/>
        <v>0</v>
      </c>
      <c r="P16" s="141">
        <f t="shared" si="34"/>
        <v>0</v>
      </c>
      <c r="Q16" s="141">
        <f t="shared" si="34"/>
        <v>0</v>
      </c>
      <c r="R16" s="141">
        <f t="shared" si="34"/>
        <v>0</v>
      </c>
      <c r="S16" s="141">
        <f t="shared" si="34"/>
        <v>0</v>
      </c>
      <c r="T16" s="141">
        <f t="shared" si="34"/>
        <v>0</v>
      </c>
      <c r="U16" s="141">
        <f t="shared" si="34"/>
        <v>0</v>
      </c>
      <c r="V16" s="141">
        <f t="shared" si="34"/>
        <v>0</v>
      </c>
      <c r="W16" s="141">
        <f t="shared" si="34"/>
        <v>0</v>
      </c>
      <c r="X16" s="25">
        <f t="shared" si="34"/>
        <v>0</v>
      </c>
      <c r="Y16" s="25">
        <f t="shared" si="34"/>
        <v>0</v>
      </c>
      <c r="Z16" s="25">
        <f t="shared" si="34"/>
        <v>0</v>
      </c>
      <c r="AA16" s="25">
        <f t="shared" si="34"/>
        <v>0</v>
      </c>
      <c r="AB16" s="25">
        <f t="shared" si="34"/>
        <v>0</v>
      </c>
      <c r="AC16" s="25">
        <f t="shared" si="34"/>
        <v>0</v>
      </c>
      <c r="AD16" s="25">
        <f t="shared" si="34"/>
        <v>0</v>
      </c>
      <c r="AE16" s="25">
        <f t="shared" si="34"/>
        <v>0</v>
      </c>
      <c r="AF16" s="25">
        <f t="shared" si="34"/>
        <v>0</v>
      </c>
      <c r="AG16" s="25">
        <f t="shared" si="34"/>
        <v>0</v>
      </c>
      <c r="AH16" s="25">
        <f t="shared" si="34"/>
        <v>0</v>
      </c>
      <c r="AI16" s="25">
        <f t="shared" si="34"/>
        <v>0</v>
      </c>
      <c r="AJ16" s="141">
        <f t="shared" si="34"/>
        <v>0</v>
      </c>
      <c r="AK16" s="141">
        <f t="shared" si="34"/>
        <v>0</v>
      </c>
      <c r="AL16" s="141">
        <f t="shared" si="34"/>
        <v>0</v>
      </c>
      <c r="AM16" s="141">
        <f t="shared" si="34"/>
        <v>0</v>
      </c>
      <c r="AN16" s="141">
        <f t="shared" si="34"/>
        <v>0</v>
      </c>
      <c r="AO16" s="141">
        <f t="shared" si="34"/>
        <v>0</v>
      </c>
      <c r="AP16" s="141">
        <f t="shared" si="34"/>
        <v>0</v>
      </c>
      <c r="AQ16" s="141">
        <f t="shared" si="34"/>
        <v>0</v>
      </c>
      <c r="AR16" s="141">
        <f t="shared" si="34"/>
        <v>0</v>
      </c>
      <c r="AS16" s="141">
        <f t="shared" si="34"/>
        <v>0</v>
      </c>
      <c r="AT16" s="141">
        <f t="shared" si="34"/>
        <v>0</v>
      </c>
      <c r="AU16" s="141">
        <f t="shared" si="34"/>
        <v>0</v>
      </c>
      <c r="AV16" s="25">
        <f t="shared" si="34"/>
        <v>0</v>
      </c>
      <c r="AW16" s="25">
        <f t="shared" si="34"/>
        <v>0</v>
      </c>
      <c r="AX16" s="25">
        <f t="shared" si="34"/>
        <v>0</v>
      </c>
      <c r="AY16" s="25">
        <f t="shared" si="34"/>
        <v>0</v>
      </c>
      <c r="AZ16" s="25">
        <f t="shared" si="34"/>
        <v>0</v>
      </c>
      <c r="BA16" s="25">
        <f t="shared" si="34"/>
        <v>0</v>
      </c>
      <c r="BB16" s="25">
        <f t="shared" si="34"/>
        <v>0</v>
      </c>
      <c r="BC16" s="25">
        <f t="shared" si="34"/>
        <v>0</v>
      </c>
      <c r="BD16" s="25">
        <f t="shared" si="34"/>
        <v>0</v>
      </c>
      <c r="BE16" s="25">
        <f t="shared" si="34"/>
        <v>0</v>
      </c>
      <c r="BF16" s="25">
        <f t="shared" si="34"/>
        <v>0</v>
      </c>
      <c r="BG16" s="25">
        <f t="shared" si="34"/>
        <v>0</v>
      </c>
      <c r="BH16" s="141">
        <f t="shared" si="34"/>
        <v>0</v>
      </c>
      <c r="BI16" s="141">
        <f t="shared" si="34"/>
        <v>0</v>
      </c>
      <c r="BJ16" s="141">
        <f t="shared" si="34"/>
        <v>0</v>
      </c>
      <c r="BK16" s="141">
        <f t="shared" si="34"/>
        <v>0</v>
      </c>
      <c r="BL16" s="141">
        <f t="shared" si="34"/>
        <v>0</v>
      </c>
      <c r="BM16" s="141">
        <f t="shared" si="34"/>
        <v>0</v>
      </c>
      <c r="BN16" s="141">
        <f t="shared" si="34"/>
        <v>0</v>
      </c>
      <c r="BO16" s="141">
        <f t="shared" si="34"/>
        <v>0</v>
      </c>
      <c r="BP16" s="141">
        <f t="shared" si="34"/>
        <v>0</v>
      </c>
      <c r="BQ16" s="141">
        <f t="shared" si="34"/>
        <v>0</v>
      </c>
      <c r="BR16" s="141">
        <f t="shared" si="34"/>
        <v>0</v>
      </c>
      <c r="BS16" s="141">
        <f t="shared" si="34"/>
        <v>0</v>
      </c>
      <c r="BT16" s="25">
        <f t="shared" si="34"/>
        <v>0</v>
      </c>
      <c r="BU16" s="25">
        <f t="shared" si="34"/>
        <v>0</v>
      </c>
      <c r="BV16" s="25">
        <f t="shared" si="34"/>
        <v>0</v>
      </c>
      <c r="BW16" s="25">
        <f t="shared" si="34"/>
        <v>0</v>
      </c>
      <c r="BX16" s="25">
        <f t="shared" si="34"/>
        <v>0</v>
      </c>
      <c r="BY16" s="25">
        <f t="shared" si="34"/>
        <v>0</v>
      </c>
      <c r="BZ16" s="25">
        <f t="shared" ref="BZ16:CE16" si="35">BY16</f>
        <v>0</v>
      </c>
      <c r="CA16" s="25">
        <f t="shared" si="35"/>
        <v>0</v>
      </c>
      <c r="CB16" s="25">
        <f t="shared" si="35"/>
        <v>0</v>
      </c>
      <c r="CC16" s="25">
        <f t="shared" si="35"/>
        <v>0</v>
      </c>
      <c r="CD16" s="25">
        <f t="shared" si="35"/>
        <v>0</v>
      </c>
      <c r="CE16" s="25">
        <f t="shared" si="35"/>
        <v>0</v>
      </c>
    </row>
    <row r="17" spans="1:84" ht="19.5" customHeight="1">
      <c r="A17" s="136" t="s">
        <v>202</v>
      </c>
      <c r="B17" s="25">
        <f>'Estados Financieros'!B15+'Estados Financieros'!B18+'Estados Financieros'!B20</f>
        <v>0</v>
      </c>
      <c r="C17" s="25">
        <f>'Estados Financieros'!C15+'Estados Financieros'!C18+'Estados Financieros'!C20</f>
        <v>0</v>
      </c>
      <c r="D17" s="25">
        <f>'Estados Financieros'!D15+'Estados Financieros'!D18+'Estados Financieros'!D20</f>
        <v>0</v>
      </c>
      <c r="E17" s="25">
        <f t="shared" si="24"/>
        <v>0</v>
      </c>
      <c r="F17" s="25">
        <f t="shared" si="25"/>
        <v>0</v>
      </c>
      <c r="G17" s="25">
        <f t="shared" si="26"/>
        <v>0</v>
      </c>
      <c r="H17" s="25">
        <f t="shared" si="27"/>
        <v>0</v>
      </c>
      <c r="I17" s="25">
        <f t="shared" si="28"/>
        <v>0</v>
      </c>
      <c r="J17" s="25">
        <f t="shared" si="29"/>
        <v>0</v>
      </c>
      <c r="K17" s="20"/>
      <c r="L17" s="141">
        <f>D17</f>
        <v>0</v>
      </c>
      <c r="M17" s="141">
        <f>L17</f>
        <v>0</v>
      </c>
      <c r="N17" s="141">
        <f t="shared" ref="N17:BY17" si="36">M17</f>
        <v>0</v>
      </c>
      <c r="O17" s="141">
        <f t="shared" si="36"/>
        <v>0</v>
      </c>
      <c r="P17" s="141">
        <f t="shared" si="36"/>
        <v>0</v>
      </c>
      <c r="Q17" s="141">
        <f t="shared" si="36"/>
        <v>0</v>
      </c>
      <c r="R17" s="141">
        <f t="shared" si="36"/>
        <v>0</v>
      </c>
      <c r="S17" s="141">
        <f t="shared" si="36"/>
        <v>0</v>
      </c>
      <c r="T17" s="141">
        <f t="shared" si="36"/>
        <v>0</v>
      </c>
      <c r="U17" s="141">
        <f t="shared" si="36"/>
        <v>0</v>
      </c>
      <c r="V17" s="141">
        <f t="shared" si="36"/>
        <v>0</v>
      </c>
      <c r="W17" s="141">
        <f t="shared" si="36"/>
        <v>0</v>
      </c>
      <c r="X17" s="25">
        <f t="shared" si="36"/>
        <v>0</v>
      </c>
      <c r="Y17" s="25">
        <f t="shared" si="36"/>
        <v>0</v>
      </c>
      <c r="Z17" s="25">
        <f t="shared" si="36"/>
        <v>0</v>
      </c>
      <c r="AA17" s="25">
        <f t="shared" si="36"/>
        <v>0</v>
      </c>
      <c r="AB17" s="25">
        <f t="shared" si="36"/>
        <v>0</v>
      </c>
      <c r="AC17" s="25">
        <f t="shared" si="36"/>
        <v>0</v>
      </c>
      <c r="AD17" s="25">
        <f t="shared" si="36"/>
        <v>0</v>
      </c>
      <c r="AE17" s="25">
        <f t="shared" si="36"/>
        <v>0</v>
      </c>
      <c r="AF17" s="25">
        <f t="shared" si="36"/>
        <v>0</v>
      </c>
      <c r="AG17" s="25">
        <f t="shared" si="36"/>
        <v>0</v>
      </c>
      <c r="AH17" s="25">
        <f t="shared" si="36"/>
        <v>0</v>
      </c>
      <c r="AI17" s="25">
        <f t="shared" si="36"/>
        <v>0</v>
      </c>
      <c r="AJ17" s="141">
        <f t="shared" si="36"/>
        <v>0</v>
      </c>
      <c r="AK17" s="141">
        <f t="shared" si="36"/>
        <v>0</v>
      </c>
      <c r="AL17" s="141">
        <f t="shared" si="36"/>
        <v>0</v>
      </c>
      <c r="AM17" s="141">
        <f t="shared" si="36"/>
        <v>0</v>
      </c>
      <c r="AN17" s="141">
        <f t="shared" si="36"/>
        <v>0</v>
      </c>
      <c r="AO17" s="141">
        <f t="shared" si="36"/>
        <v>0</v>
      </c>
      <c r="AP17" s="141">
        <f t="shared" si="36"/>
        <v>0</v>
      </c>
      <c r="AQ17" s="141">
        <f t="shared" si="36"/>
        <v>0</v>
      </c>
      <c r="AR17" s="141">
        <f t="shared" si="36"/>
        <v>0</v>
      </c>
      <c r="AS17" s="141">
        <f t="shared" si="36"/>
        <v>0</v>
      </c>
      <c r="AT17" s="141">
        <f t="shared" si="36"/>
        <v>0</v>
      </c>
      <c r="AU17" s="141">
        <f t="shared" si="36"/>
        <v>0</v>
      </c>
      <c r="AV17" s="25">
        <f t="shared" si="36"/>
        <v>0</v>
      </c>
      <c r="AW17" s="25">
        <f t="shared" si="36"/>
        <v>0</v>
      </c>
      <c r="AX17" s="25">
        <f t="shared" si="36"/>
        <v>0</v>
      </c>
      <c r="AY17" s="25">
        <f t="shared" si="36"/>
        <v>0</v>
      </c>
      <c r="AZ17" s="25">
        <f t="shared" si="36"/>
        <v>0</v>
      </c>
      <c r="BA17" s="25">
        <f t="shared" si="36"/>
        <v>0</v>
      </c>
      <c r="BB17" s="25">
        <f t="shared" si="36"/>
        <v>0</v>
      </c>
      <c r="BC17" s="25">
        <f t="shared" si="36"/>
        <v>0</v>
      </c>
      <c r="BD17" s="25">
        <f t="shared" si="36"/>
        <v>0</v>
      </c>
      <c r="BE17" s="25">
        <f t="shared" si="36"/>
        <v>0</v>
      </c>
      <c r="BF17" s="25">
        <f t="shared" si="36"/>
        <v>0</v>
      </c>
      <c r="BG17" s="25">
        <f t="shared" si="36"/>
        <v>0</v>
      </c>
      <c r="BH17" s="141">
        <f t="shared" si="36"/>
        <v>0</v>
      </c>
      <c r="BI17" s="141">
        <f t="shared" si="36"/>
        <v>0</v>
      </c>
      <c r="BJ17" s="141">
        <f t="shared" si="36"/>
        <v>0</v>
      </c>
      <c r="BK17" s="141">
        <f t="shared" si="36"/>
        <v>0</v>
      </c>
      <c r="BL17" s="141">
        <f t="shared" si="36"/>
        <v>0</v>
      </c>
      <c r="BM17" s="141">
        <f t="shared" si="36"/>
        <v>0</v>
      </c>
      <c r="BN17" s="141">
        <f t="shared" si="36"/>
        <v>0</v>
      </c>
      <c r="BO17" s="141">
        <f t="shared" si="36"/>
        <v>0</v>
      </c>
      <c r="BP17" s="141">
        <f t="shared" si="36"/>
        <v>0</v>
      </c>
      <c r="BQ17" s="141">
        <f t="shared" si="36"/>
        <v>0</v>
      </c>
      <c r="BR17" s="141">
        <f t="shared" si="36"/>
        <v>0</v>
      </c>
      <c r="BS17" s="141">
        <f t="shared" si="36"/>
        <v>0</v>
      </c>
      <c r="BT17" s="25">
        <f t="shared" si="36"/>
        <v>0</v>
      </c>
      <c r="BU17" s="25">
        <f t="shared" si="36"/>
        <v>0</v>
      </c>
      <c r="BV17" s="25">
        <f t="shared" si="36"/>
        <v>0</v>
      </c>
      <c r="BW17" s="25">
        <f t="shared" si="36"/>
        <v>0</v>
      </c>
      <c r="BX17" s="25">
        <f t="shared" si="36"/>
        <v>0</v>
      </c>
      <c r="BY17" s="25">
        <f t="shared" si="36"/>
        <v>0</v>
      </c>
      <c r="BZ17" s="25">
        <f t="shared" ref="BZ17:CE17" si="37">BY17</f>
        <v>0</v>
      </c>
      <c r="CA17" s="25">
        <f t="shared" si="37"/>
        <v>0</v>
      </c>
      <c r="CB17" s="25">
        <f t="shared" si="37"/>
        <v>0</v>
      </c>
      <c r="CC17" s="25">
        <f t="shared" si="37"/>
        <v>0</v>
      </c>
      <c r="CD17" s="25">
        <f t="shared" si="37"/>
        <v>0</v>
      </c>
      <c r="CE17" s="25">
        <f t="shared" si="37"/>
        <v>0</v>
      </c>
    </row>
    <row r="18" spans="1:84" ht="19.5" customHeight="1">
      <c r="A18" s="136" t="s">
        <v>141</v>
      </c>
      <c r="B18" s="25">
        <f>'Estados Financieros'!B21</f>
        <v>0</v>
      </c>
      <c r="C18" s="25">
        <f>'Estados Financieros'!C21</f>
        <v>0</v>
      </c>
      <c r="D18" s="25">
        <f>'Estados Financieros'!D21</f>
        <v>0</v>
      </c>
      <c r="E18" s="25">
        <f>W18</f>
        <v>103424.181075892</v>
      </c>
      <c r="F18" s="25">
        <f>AI18</f>
        <v>2120.541071538898</v>
      </c>
      <c r="G18" s="25">
        <f>AU18</f>
        <v>425747.35830247984</v>
      </c>
      <c r="H18" s="25">
        <f>BG18</f>
        <v>1257053.3833427422</v>
      </c>
      <c r="I18" s="25">
        <f>BS18</f>
        <v>2542552.9732122696</v>
      </c>
      <c r="J18" s="25">
        <f>CE18</f>
        <v>4342433.5833620839</v>
      </c>
      <c r="K18" s="20"/>
      <c r="L18" s="141">
        <f>L88</f>
        <v>38283.073529411762</v>
      </c>
      <c r="M18" s="141">
        <f t="shared" ref="M18:BX18" si="38">M88</f>
        <v>23251.169117647056</v>
      </c>
      <c r="N18" s="141">
        <f t="shared" si="38"/>
        <v>8454.2867647058811</v>
      </c>
      <c r="O18" s="141">
        <f t="shared" si="38"/>
        <v>253892.42647058822</v>
      </c>
      <c r="P18" s="141">
        <f t="shared" si="38"/>
        <v>239398.92156862744</v>
      </c>
      <c r="Q18" s="141">
        <f t="shared" si="38"/>
        <v>223606.74960748036</v>
      </c>
      <c r="R18" s="141">
        <f t="shared" si="38"/>
        <v>200405.43303849016</v>
      </c>
      <c r="S18" s="141">
        <f t="shared" si="38"/>
        <v>180539.13852832347</v>
      </c>
      <c r="T18" s="141">
        <f t="shared" si="38"/>
        <v>160907.86607698031</v>
      </c>
      <c r="U18" s="141">
        <f t="shared" si="38"/>
        <v>141511.61568446067</v>
      </c>
      <c r="V18" s="141">
        <f t="shared" si="38"/>
        <v>122350.38735076458</v>
      </c>
      <c r="W18" s="141">
        <f t="shared" si="38"/>
        <v>103424.181075892</v>
      </c>
      <c r="X18" s="25">
        <f t="shared" si="38"/>
        <v>88390.892448078273</v>
      </c>
      <c r="Y18" s="25">
        <f t="shared" si="38"/>
        <v>75847.69205555864</v>
      </c>
      <c r="Z18" s="25">
        <f t="shared" si="38"/>
        <v>64244.579898333126</v>
      </c>
      <c r="AA18" s="25">
        <f t="shared" si="38"/>
        <v>53581.555976401745</v>
      </c>
      <c r="AB18" s="25">
        <f t="shared" si="38"/>
        <v>43858.620289764483</v>
      </c>
      <c r="AC18" s="25">
        <f t="shared" si="38"/>
        <v>35075.772838421348</v>
      </c>
      <c r="AD18" s="25">
        <f t="shared" si="38"/>
        <v>27233.01362237232</v>
      </c>
      <c r="AE18" s="25">
        <f t="shared" si="38"/>
        <v>20330.342641617404</v>
      </c>
      <c r="AF18" s="25">
        <f t="shared" si="38"/>
        <v>14367.759896156604</v>
      </c>
      <c r="AG18" s="25">
        <f t="shared" si="38"/>
        <v>9345.2653859899146</v>
      </c>
      <c r="AH18" s="25">
        <f t="shared" si="38"/>
        <v>5262.8591111173519</v>
      </c>
      <c r="AI18" s="25">
        <f t="shared" si="38"/>
        <v>2120.541071538898</v>
      </c>
      <c r="AJ18" s="141">
        <f t="shared" si="38"/>
        <v>16057.576478038874</v>
      </c>
      <c r="AK18" s="141">
        <f t="shared" si="38"/>
        <v>37934.920708068275</v>
      </c>
      <c r="AL18" s="141">
        <f t="shared" si="38"/>
        <v>63102.573761627136</v>
      </c>
      <c r="AM18" s="141">
        <f t="shared" si="38"/>
        <v>91560.53563871533</v>
      </c>
      <c r="AN18" s="141">
        <f t="shared" si="38"/>
        <v>123308.80633933292</v>
      </c>
      <c r="AO18" s="141">
        <f t="shared" si="38"/>
        <v>158347.38586347998</v>
      </c>
      <c r="AP18" s="141">
        <f t="shared" si="38"/>
        <v>196676.27421115644</v>
      </c>
      <c r="AQ18" s="141">
        <f t="shared" si="38"/>
        <v>234669.8733823623</v>
      </c>
      <c r="AR18" s="141">
        <f t="shared" si="38"/>
        <v>277503.78137709753</v>
      </c>
      <c r="AS18" s="141">
        <f t="shared" si="38"/>
        <v>323627.99819536222</v>
      </c>
      <c r="AT18" s="141">
        <f t="shared" si="38"/>
        <v>373042.52383715636</v>
      </c>
      <c r="AU18" s="141">
        <f t="shared" si="38"/>
        <v>425747.35830247984</v>
      </c>
      <c r="AV18" s="25">
        <f t="shared" si="38"/>
        <v>486860.27205066616</v>
      </c>
      <c r="AW18" s="25">
        <f t="shared" si="38"/>
        <v>553283.53874002886</v>
      </c>
      <c r="AX18" s="25">
        <f t="shared" si="38"/>
        <v>623467.15837056807</v>
      </c>
      <c r="AY18" s="25">
        <f t="shared" si="38"/>
        <v>697411.13094228366</v>
      </c>
      <c r="AZ18" s="25">
        <f t="shared" si="38"/>
        <v>775115.45645517576</v>
      </c>
      <c r="BA18" s="25">
        <f t="shared" si="38"/>
        <v>852913.02494924446</v>
      </c>
      <c r="BB18" s="25">
        <f t="shared" si="38"/>
        <v>788775.59200886963</v>
      </c>
      <c r="BC18" s="25">
        <f t="shared" si="38"/>
        <v>875643.86638529121</v>
      </c>
      <c r="BD18" s="25">
        <f t="shared" si="38"/>
        <v>966272.4937028893</v>
      </c>
      <c r="BE18" s="25">
        <f t="shared" si="38"/>
        <v>1060661.4739616639</v>
      </c>
      <c r="BF18" s="25">
        <f t="shared" si="38"/>
        <v>1158810.8071616148</v>
      </c>
      <c r="BG18" s="25">
        <f t="shared" si="38"/>
        <v>1257053.3833427422</v>
      </c>
      <c r="BH18" s="141">
        <f t="shared" si="38"/>
        <v>1367509.2511588279</v>
      </c>
      <c r="BI18" s="141">
        <f t="shared" si="38"/>
        <v>1482195.5160337372</v>
      </c>
      <c r="BJ18" s="141">
        <f t="shared" si="38"/>
        <v>1597402.72580827</v>
      </c>
      <c r="BK18" s="141">
        <f t="shared" si="38"/>
        <v>1718390.3326416262</v>
      </c>
      <c r="BL18" s="141">
        <f t="shared" si="38"/>
        <v>1843608.3365338061</v>
      </c>
      <c r="BM18" s="141">
        <f t="shared" si="38"/>
        <v>1973056.7374848095</v>
      </c>
      <c r="BN18" s="141">
        <f t="shared" si="38"/>
        <v>1820890.8359175823</v>
      </c>
      <c r="BO18" s="141">
        <f t="shared" si="38"/>
        <v>1958800.0309862327</v>
      </c>
      <c r="BP18" s="141">
        <f t="shared" si="38"/>
        <v>2097230.1709545068</v>
      </c>
      <c r="BQ18" s="141">
        <f t="shared" si="38"/>
        <v>2241440.7079816042</v>
      </c>
      <c r="BR18" s="141">
        <f t="shared" si="38"/>
        <v>2389881.6420675251</v>
      </c>
      <c r="BS18" s="141">
        <f t="shared" si="38"/>
        <v>2542552.9732122696</v>
      </c>
      <c r="BT18" s="25">
        <f t="shared" si="38"/>
        <v>2702457.4617473688</v>
      </c>
      <c r="BU18" s="25">
        <f t="shared" si="38"/>
        <v>2868612.3914589384</v>
      </c>
      <c r="BV18" s="25">
        <f t="shared" si="38"/>
        <v>3039467.7623469788</v>
      </c>
      <c r="BW18" s="25">
        <f t="shared" si="38"/>
        <v>3215023.5744114895</v>
      </c>
      <c r="BX18" s="25">
        <f t="shared" si="38"/>
        <v>3391527.1864500875</v>
      </c>
      <c r="BY18" s="25">
        <f t="shared" ref="BY18:CE18" si="39">BY88</f>
        <v>3574281.2396651553</v>
      </c>
      <c r="BZ18" s="25">
        <f t="shared" si="39"/>
        <v>3342812.4173644828</v>
      </c>
      <c r="CA18" s="25">
        <f t="shared" si="39"/>
        <v>3534967.3529324923</v>
      </c>
      <c r="CB18" s="25">
        <f t="shared" si="39"/>
        <v>3731822.7296769721</v>
      </c>
      <c r="CC18" s="25">
        <f t="shared" si="39"/>
        <v>3929625.9063955387</v>
      </c>
      <c r="CD18" s="25">
        <f t="shared" si="39"/>
        <v>4133679.5242905756</v>
      </c>
      <c r="CE18" s="25">
        <f t="shared" si="39"/>
        <v>4342433.5833620839</v>
      </c>
    </row>
    <row r="19" spans="1:84" s="121" customFormat="1" ht="19.5" customHeight="1">
      <c r="A19" s="253" t="s">
        <v>5</v>
      </c>
      <c r="B19" s="253">
        <f>SUM(B14:B18)</f>
        <v>0</v>
      </c>
      <c r="C19" s="253">
        <f t="shared" ref="C19:D19" si="40">SUM(C14:C18)</f>
        <v>0</v>
      </c>
      <c r="D19" s="253">
        <f t="shared" si="40"/>
        <v>0</v>
      </c>
      <c r="E19" s="253">
        <f t="shared" ref="E19" si="41">SUM(E14:E18)</f>
        <v>103424.181075892</v>
      </c>
      <c r="F19" s="253">
        <f t="shared" ref="F19" si="42">SUM(F14:F18)</f>
        <v>2120.541071538898</v>
      </c>
      <c r="G19" s="253">
        <f t="shared" ref="G19" si="43">SUM(G14:G18)</f>
        <v>425747.35830247984</v>
      </c>
      <c r="H19" s="253">
        <f t="shared" ref="H19" si="44">SUM(H14:H18)</f>
        <v>1257053.3833427422</v>
      </c>
      <c r="I19" s="253">
        <f t="shared" ref="I19" si="45">SUM(I14:I18)</f>
        <v>2542552.9732122696</v>
      </c>
      <c r="J19" s="253">
        <f t="shared" ref="J19" si="46">SUM(J14:J18)</f>
        <v>4342433.5833620839</v>
      </c>
      <c r="K19" s="20"/>
      <c r="L19" s="253">
        <f t="shared" ref="L19:AF19" si="47">SUM(L14:L18)</f>
        <v>38283.073529411762</v>
      </c>
      <c r="M19" s="253">
        <f t="shared" si="47"/>
        <v>23251.169117647056</v>
      </c>
      <c r="N19" s="253">
        <f t="shared" si="47"/>
        <v>8454.2867647058811</v>
      </c>
      <c r="O19" s="253">
        <f t="shared" si="47"/>
        <v>253892.42647058822</v>
      </c>
      <c r="P19" s="253">
        <f t="shared" si="47"/>
        <v>239398.92156862744</v>
      </c>
      <c r="Q19" s="253">
        <f t="shared" si="47"/>
        <v>223606.74960748036</v>
      </c>
      <c r="R19" s="253">
        <f t="shared" si="47"/>
        <v>200405.43303849016</v>
      </c>
      <c r="S19" s="253">
        <f t="shared" si="47"/>
        <v>180539.13852832347</v>
      </c>
      <c r="T19" s="253">
        <f t="shared" si="47"/>
        <v>160907.86607698031</v>
      </c>
      <c r="U19" s="253">
        <f t="shared" si="47"/>
        <v>141511.61568446067</v>
      </c>
      <c r="V19" s="253">
        <f t="shared" si="47"/>
        <v>122350.38735076458</v>
      </c>
      <c r="W19" s="253">
        <f t="shared" si="47"/>
        <v>103424.181075892</v>
      </c>
      <c r="X19" s="253">
        <f t="shared" si="47"/>
        <v>88390.892448078273</v>
      </c>
      <c r="Y19" s="253">
        <f t="shared" si="47"/>
        <v>75847.69205555864</v>
      </c>
      <c r="Z19" s="253">
        <f t="shared" si="47"/>
        <v>64244.579898333126</v>
      </c>
      <c r="AA19" s="253">
        <f t="shared" si="47"/>
        <v>53581.555976401745</v>
      </c>
      <c r="AB19" s="253">
        <f t="shared" si="47"/>
        <v>43858.620289764483</v>
      </c>
      <c r="AC19" s="253">
        <f t="shared" si="47"/>
        <v>35075.772838421348</v>
      </c>
      <c r="AD19" s="253">
        <f t="shared" si="47"/>
        <v>27233.01362237232</v>
      </c>
      <c r="AE19" s="253">
        <f t="shared" si="47"/>
        <v>20330.342641617404</v>
      </c>
      <c r="AF19" s="253">
        <f t="shared" si="47"/>
        <v>14367.759896156604</v>
      </c>
      <c r="AG19" s="253">
        <f t="shared" ref="AG19:CE19" si="48">SUM(AG14:AG18)</f>
        <v>9345.2653859899146</v>
      </c>
      <c r="AH19" s="253">
        <f t="shared" si="48"/>
        <v>5262.8591111173519</v>
      </c>
      <c r="AI19" s="253">
        <f t="shared" si="48"/>
        <v>2120.541071538898</v>
      </c>
      <c r="AJ19" s="253">
        <f t="shared" si="48"/>
        <v>16057.576478038874</v>
      </c>
      <c r="AK19" s="253">
        <f t="shared" si="48"/>
        <v>37934.920708068275</v>
      </c>
      <c r="AL19" s="253">
        <f t="shared" si="48"/>
        <v>63102.573761627136</v>
      </c>
      <c r="AM19" s="253">
        <f t="shared" si="48"/>
        <v>91560.53563871533</v>
      </c>
      <c r="AN19" s="253">
        <f t="shared" si="48"/>
        <v>123308.80633933292</v>
      </c>
      <c r="AO19" s="253">
        <f t="shared" si="48"/>
        <v>158347.38586347998</v>
      </c>
      <c r="AP19" s="253">
        <f t="shared" si="48"/>
        <v>196676.27421115644</v>
      </c>
      <c r="AQ19" s="253">
        <f t="shared" si="48"/>
        <v>234669.8733823623</v>
      </c>
      <c r="AR19" s="253">
        <f t="shared" si="48"/>
        <v>277503.78137709753</v>
      </c>
      <c r="AS19" s="253">
        <f t="shared" si="48"/>
        <v>323627.99819536222</v>
      </c>
      <c r="AT19" s="253">
        <f t="shared" si="48"/>
        <v>373042.52383715636</v>
      </c>
      <c r="AU19" s="253">
        <f t="shared" si="48"/>
        <v>425747.35830247984</v>
      </c>
      <c r="AV19" s="253">
        <f t="shared" si="48"/>
        <v>486860.27205066616</v>
      </c>
      <c r="AW19" s="253">
        <f t="shared" si="48"/>
        <v>553283.53874002886</v>
      </c>
      <c r="AX19" s="253">
        <f t="shared" si="48"/>
        <v>623467.15837056807</v>
      </c>
      <c r="AY19" s="253">
        <f t="shared" si="48"/>
        <v>697411.13094228366</v>
      </c>
      <c r="AZ19" s="253">
        <f t="shared" si="48"/>
        <v>775115.45645517576</v>
      </c>
      <c r="BA19" s="253">
        <f t="shared" si="48"/>
        <v>852913.02494924446</v>
      </c>
      <c r="BB19" s="253">
        <f t="shared" si="48"/>
        <v>788775.59200886963</v>
      </c>
      <c r="BC19" s="253">
        <f t="shared" si="48"/>
        <v>875643.86638529121</v>
      </c>
      <c r="BD19" s="253">
        <f t="shared" si="48"/>
        <v>966272.4937028893</v>
      </c>
      <c r="BE19" s="253">
        <f t="shared" si="48"/>
        <v>1060661.4739616639</v>
      </c>
      <c r="BF19" s="253">
        <f t="shared" si="48"/>
        <v>1158810.8071616148</v>
      </c>
      <c r="BG19" s="253">
        <f t="shared" si="48"/>
        <v>1257053.3833427422</v>
      </c>
      <c r="BH19" s="253">
        <f t="shared" si="48"/>
        <v>1367509.2511588279</v>
      </c>
      <c r="BI19" s="253">
        <f t="shared" si="48"/>
        <v>1482195.5160337372</v>
      </c>
      <c r="BJ19" s="253">
        <f t="shared" si="48"/>
        <v>1597402.72580827</v>
      </c>
      <c r="BK19" s="253">
        <f t="shared" si="48"/>
        <v>1718390.3326416262</v>
      </c>
      <c r="BL19" s="253">
        <f t="shared" si="48"/>
        <v>1843608.3365338061</v>
      </c>
      <c r="BM19" s="253">
        <f t="shared" si="48"/>
        <v>1973056.7374848095</v>
      </c>
      <c r="BN19" s="253">
        <f t="shared" si="48"/>
        <v>1820890.8359175823</v>
      </c>
      <c r="BO19" s="253">
        <f t="shared" si="48"/>
        <v>1958800.0309862327</v>
      </c>
      <c r="BP19" s="253">
        <f t="shared" si="48"/>
        <v>2097230.1709545068</v>
      </c>
      <c r="BQ19" s="253">
        <f t="shared" si="48"/>
        <v>2241440.7079816042</v>
      </c>
      <c r="BR19" s="253">
        <f t="shared" si="48"/>
        <v>2389881.6420675251</v>
      </c>
      <c r="BS19" s="253">
        <f t="shared" si="48"/>
        <v>2542552.9732122696</v>
      </c>
      <c r="BT19" s="253">
        <f t="shared" si="48"/>
        <v>2702457.4617473688</v>
      </c>
      <c r="BU19" s="253">
        <f t="shared" si="48"/>
        <v>2868612.3914589384</v>
      </c>
      <c r="BV19" s="253">
        <f t="shared" si="48"/>
        <v>3039467.7623469788</v>
      </c>
      <c r="BW19" s="253">
        <f t="shared" si="48"/>
        <v>3215023.5744114895</v>
      </c>
      <c r="BX19" s="253">
        <f t="shared" si="48"/>
        <v>3391527.1864500875</v>
      </c>
      <c r="BY19" s="253">
        <f t="shared" si="48"/>
        <v>3574281.2396651553</v>
      </c>
      <c r="BZ19" s="253">
        <f t="shared" si="48"/>
        <v>3342812.4173644828</v>
      </c>
      <c r="CA19" s="253">
        <f t="shared" si="48"/>
        <v>3534967.3529324923</v>
      </c>
      <c r="CB19" s="253">
        <f t="shared" si="48"/>
        <v>3731822.7296769721</v>
      </c>
      <c r="CC19" s="253">
        <f t="shared" si="48"/>
        <v>3929625.9063955387</v>
      </c>
      <c r="CD19" s="253">
        <f t="shared" si="48"/>
        <v>4133679.5242905756</v>
      </c>
      <c r="CE19" s="253">
        <f t="shared" si="48"/>
        <v>4342433.5833620839</v>
      </c>
    </row>
    <row r="20" spans="1:84" s="31" customFormat="1" ht="19.5" customHeight="1">
      <c r="A20" s="255" t="s">
        <v>22</v>
      </c>
      <c r="B20" s="255">
        <f>B19+B12</f>
        <v>0</v>
      </c>
      <c r="C20" s="255">
        <f t="shared" ref="C20:D20" si="49">C19+C12</f>
        <v>0</v>
      </c>
      <c r="D20" s="255">
        <f t="shared" si="49"/>
        <v>0</v>
      </c>
      <c r="E20" s="255">
        <f t="shared" ref="E20" si="50">E19+E12</f>
        <v>220398.09693414834</v>
      </c>
      <c r="F20" s="255">
        <f t="shared" ref="F20" si="51">F19+F12</f>
        <v>228888.3680167851</v>
      </c>
      <c r="G20" s="255">
        <f t="shared" ref="G20" si="52">G19+G12</f>
        <v>858981.41750247986</v>
      </c>
      <c r="H20" s="255">
        <f t="shared" ref="H20" si="53">H19+H12</f>
        <v>1855114.8614350758</v>
      </c>
      <c r="I20" s="255">
        <f t="shared" ref="I20" si="54">I19+I12</f>
        <v>3244963.4286268665</v>
      </c>
      <c r="J20" s="255">
        <f t="shared" ref="J20" si="55">J19+J12</f>
        <v>5099161.9450334115</v>
      </c>
      <c r="K20" s="20"/>
      <c r="L20" s="255">
        <f t="shared" ref="L20:AF20" si="56">L19+L12</f>
        <v>52874.805147058818</v>
      </c>
      <c r="M20" s="255">
        <f t="shared" si="56"/>
        <v>46035.251838235286</v>
      </c>
      <c r="N20" s="255">
        <f t="shared" si="56"/>
        <v>39293.840073529413</v>
      </c>
      <c r="O20" s="255">
        <f t="shared" si="56"/>
        <v>292650.56985294115</v>
      </c>
      <c r="P20" s="255">
        <f t="shared" si="56"/>
        <v>285980.4411764706</v>
      </c>
      <c r="Q20" s="255">
        <f t="shared" si="56"/>
        <v>277874.76492610783</v>
      </c>
      <c r="R20" s="255">
        <f t="shared" si="56"/>
        <v>268125.92089559766</v>
      </c>
      <c r="S20" s="255">
        <f t="shared" si="56"/>
        <v>258444.84232469264</v>
      </c>
      <c r="T20" s="255">
        <f t="shared" si="56"/>
        <v>248831.52493894432</v>
      </c>
      <c r="U20" s="255">
        <f t="shared" si="56"/>
        <v>239285.9644496562</v>
      </c>
      <c r="V20" s="255">
        <f t="shared" si="56"/>
        <v>229808.15655383602</v>
      </c>
      <c r="W20" s="255">
        <f t="shared" si="56"/>
        <v>220398.09693414834</v>
      </c>
      <c r="X20" s="255">
        <f t="shared" si="56"/>
        <v>218121.55440837634</v>
      </c>
      <c r="Y20" s="255">
        <f t="shared" si="56"/>
        <v>216387.58382153077</v>
      </c>
      <c r="Z20" s="255">
        <f t="shared" si="56"/>
        <v>215196.18081295872</v>
      </c>
      <c r="AA20" s="255">
        <f t="shared" si="56"/>
        <v>214547.34100747178</v>
      </c>
      <c r="AB20" s="255">
        <f t="shared" si="56"/>
        <v>214441.06001529749</v>
      </c>
      <c r="AC20" s="255">
        <f t="shared" si="56"/>
        <v>214877.33343203092</v>
      </c>
      <c r="AD20" s="255">
        <f t="shared" si="56"/>
        <v>215856.15683858577</v>
      </c>
      <c r="AE20" s="255">
        <f t="shared" si="56"/>
        <v>217377.52580114536</v>
      </c>
      <c r="AF20" s="255">
        <f t="shared" si="56"/>
        <v>219441.43587111376</v>
      </c>
      <c r="AG20" s="255">
        <f t="shared" ref="AG20:CE20" si="57">AG19+AG12</f>
        <v>222047.88258506625</v>
      </c>
      <c r="AH20" s="255">
        <f t="shared" si="57"/>
        <v>225196.8614647002</v>
      </c>
      <c r="AI20" s="255">
        <f t="shared" si="57"/>
        <v>228888.3680167851</v>
      </c>
      <c r="AJ20" s="255">
        <f t="shared" si="57"/>
        <v>257976.12169120141</v>
      </c>
      <c r="AK20" s="255">
        <f t="shared" si="57"/>
        <v>290049.15240806824</v>
      </c>
      <c r="AL20" s="255">
        <f t="shared" si="57"/>
        <v>335106.31449496042</v>
      </c>
      <c r="AM20" s="255">
        <f t="shared" si="57"/>
        <v>383027.92308315972</v>
      </c>
      <c r="AN20" s="255">
        <f t="shared" si="57"/>
        <v>433813.97817266628</v>
      </c>
      <c r="AO20" s="255">
        <f t="shared" si="57"/>
        <v>487464.47976347996</v>
      </c>
      <c r="AP20" s="255">
        <f t="shared" si="57"/>
        <v>543979.42785560084</v>
      </c>
      <c r="AQ20" s="255">
        <f t="shared" si="57"/>
        <v>601250.93278236222</v>
      </c>
      <c r="AR20" s="255">
        <f t="shared" si="57"/>
        <v>661386.88421043078</v>
      </c>
      <c r="AS20" s="255">
        <f t="shared" si="57"/>
        <v>724387.28213980654</v>
      </c>
      <c r="AT20" s="255">
        <f t="shared" si="57"/>
        <v>790252.12657048972</v>
      </c>
      <c r="AU20" s="255">
        <f t="shared" si="57"/>
        <v>858981.41750247986</v>
      </c>
      <c r="AV20" s="255">
        <f t="shared" si="57"/>
        <v>937371.1868589439</v>
      </c>
      <c r="AW20" s="255">
        <f t="shared" si="57"/>
        <v>1019092.7255948621</v>
      </c>
      <c r="AX20" s="255">
        <f t="shared" si="57"/>
        <v>1104146.0337102348</v>
      </c>
      <c r="AY20" s="255">
        <f t="shared" si="57"/>
        <v>1192531.1112050614</v>
      </c>
      <c r="AZ20" s="255">
        <f t="shared" si="57"/>
        <v>1284247.9580793425</v>
      </c>
      <c r="BA20" s="255">
        <f t="shared" si="57"/>
        <v>1377147.1727064112</v>
      </c>
      <c r="BB20" s="255">
        <f t="shared" si="57"/>
        <v>1326132.802337314</v>
      </c>
      <c r="BC20" s="255">
        <f t="shared" si="57"/>
        <v>1425695.5557232914</v>
      </c>
      <c r="BD20" s="255">
        <f t="shared" si="57"/>
        <v>1528590.0784887227</v>
      </c>
      <c r="BE20" s="255">
        <f t="shared" si="57"/>
        <v>1634816.3706336084</v>
      </c>
      <c r="BF20" s="255">
        <f t="shared" si="57"/>
        <v>1744374.4321579481</v>
      </c>
      <c r="BG20" s="255">
        <f t="shared" si="57"/>
        <v>1855114.8614350758</v>
      </c>
      <c r="BH20" s="255">
        <f t="shared" si="57"/>
        <v>1976386.3175358409</v>
      </c>
      <c r="BI20" s="255">
        <f t="shared" si="57"/>
        <v>2101456.7540475423</v>
      </c>
      <c r="BJ20" s="255">
        <f t="shared" si="57"/>
        <v>2228134.4271443132</v>
      </c>
      <c r="BK20" s="255">
        <f t="shared" si="57"/>
        <v>2358611.0806520209</v>
      </c>
      <c r="BL20" s="255">
        <f t="shared" si="57"/>
        <v>2492886.7145706648</v>
      </c>
      <c r="BM20" s="255">
        <f t="shared" si="57"/>
        <v>2630961.3289002446</v>
      </c>
      <c r="BN20" s="255">
        <f t="shared" si="57"/>
        <v>2487054.8073970405</v>
      </c>
      <c r="BO20" s="255">
        <f t="shared" si="57"/>
        <v>2632791.9658818264</v>
      </c>
      <c r="BP20" s="255">
        <f t="shared" si="57"/>
        <v>2780136.3609516821</v>
      </c>
      <c r="BQ20" s="255">
        <f t="shared" si="57"/>
        <v>2931279.7364324741</v>
      </c>
      <c r="BR20" s="255">
        <f t="shared" si="57"/>
        <v>3086222.0923242019</v>
      </c>
      <c r="BS20" s="255">
        <f t="shared" si="57"/>
        <v>3244963.4286268665</v>
      </c>
      <c r="BT20" s="255">
        <f t="shared" si="57"/>
        <v>3412334.7247492312</v>
      </c>
      <c r="BU20" s="255">
        <f t="shared" si="57"/>
        <v>3584076.2620259887</v>
      </c>
      <c r="BV20" s="255">
        <f t="shared" si="57"/>
        <v>3760188.0404571393</v>
      </c>
      <c r="BW20" s="255">
        <f t="shared" si="57"/>
        <v>3940670.060042683</v>
      </c>
      <c r="BX20" s="255">
        <f t="shared" si="57"/>
        <v>4123287.3879135689</v>
      </c>
      <c r="BY20" s="255">
        <f t="shared" si="57"/>
        <v>4310274.9569388479</v>
      </c>
      <c r="BZ20" s="255">
        <f t="shared" si="57"/>
        <v>4082748.2420929749</v>
      </c>
      <c r="CA20" s="255">
        <f t="shared" si="57"/>
        <v>4278553.8767603738</v>
      </c>
      <c r="CB20" s="255">
        <f t="shared" si="57"/>
        <v>4478768.5442488315</v>
      </c>
      <c r="CC20" s="255">
        <f t="shared" si="57"/>
        <v>4681157.3116892986</v>
      </c>
      <c r="CD20" s="255">
        <f t="shared" si="57"/>
        <v>4887955.111950825</v>
      </c>
      <c r="CE20" s="255">
        <f t="shared" si="57"/>
        <v>5099161.9450334115</v>
      </c>
    </row>
    <row r="21" spans="1:84" ht="39.950000000000003" customHeight="1">
      <c r="A21" s="26"/>
      <c r="B21" s="27"/>
      <c r="C21" s="27"/>
      <c r="D21" s="27"/>
      <c r="E21" s="27"/>
      <c r="F21" s="27"/>
      <c r="G21" s="27"/>
      <c r="H21" s="27"/>
      <c r="I21" s="27"/>
      <c r="J21" s="27"/>
      <c r="K21" s="20"/>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row>
    <row r="22" spans="1:84" ht="39.950000000000003" customHeight="1">
      <c r="A22" s="26"/>
      <c r="B22" s="27"/>
      <c r="C22" s="27"/>
      <c r="D22" s="27"/>
      <c r="E22" s="27"/>
      <c r="F22" s="27"/>
      <c r="G22" s="27"/>
      <c r="H22" s="27"/>
      <c r="I22" s="27"/>
      <c r="J22" s="27"/>
      <c r="K22" s="20"/>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row>
    <row r="23" spans="1:84" ht="24">
      <c r="A23" s="224" t="s">
        <v>213</v>
      </c>
      <c r="B23" s="18"/>
      <c r="C23" s="18"/>
      <c r="D23" s="303" t="s">
        <v>266</v>
      </c>
      <c r="E23" s="122"/>
      <c r="F23" s="122"/>
      <c r="G23" s="122"/>
      <c r="H23" s="33"/>
      <c r="I23" s="33"/>
      <c r="J23" s="33"/>
      <c r="L23" s="224" t="str">
        <f>$A23</f>
        <v>BALANCE DE SITUACIÓN</v>
      </c>
      <c r="X23" s="224" t="str">
        <f>$A23</f>
        <v>BALANCE DE SITUACIÓN</v>
      </c>
      <c r="AC23" s="21"/>
      <c r="AD23" s="21"/>
      <c r="AE23" s="21"/>
      <c r="AF23" s="22"/>
      <c r="AG23" s="22"/>
      <c r="AH23" s="22"/>
      <c r="AI23" s="22"/>
      <c r="AJ23" s="224" t="str">
        <f>$A23</f>
        <v>BALANCE DE SITUACIÓN</v>
      </c>
      <c r="AV23" s="224" t="str">
        <f>$A23</f>
        <v>BALANCE DE SITUACIÓN</v>
      </c>
      <c r="BA23" s="21"/>
      <c r="BB23" s="21"/>
      <c r="BC23" s="21"/>
      <c r="BD23" s="22"/>
      <c r="BE23" s="22"/>
      <c r="BF23" s="22"/>
      <c r="BG23" s="22"/>
      <c r="BH23" s="224" t="str">
        <f>$A23</f>
        <v>BALANCE DE SITUACIÓN</v>
      </c>
      <c r="BT23" s="224" t="str">
        <f>$A23</f>
        <v>BALANCE DE SITUACIÓN</v>
      </c>
      <c r="BY23" s="21"/>
      <c r="BZ23" s="21"/>
      <c r="CA23" s="21"/>
      <c r="CB23" s="22"/>
      <c r="CC23" s="22"/>
      <c r="CD23" s="22"/>
      <c r="CE23" s="22"/>
    </row>
    <row r="24" spans="1:84" ht="24">
      <c r="A24" s="224" t="s">
        <v>214</v>
      </c>
      <c r="B24" s="18"/>
      <c r="C24" s="18"/>
      <c r="D24" s="18"/>
      <c r="E24" s="122"/>
      <c r="F24" s="122"/>
      <c r="G24" s="122"/>
      <c r="H24" s="33"/>
      <c r="I24" s="33"/>
      <c r="J24" s="33"/>
      <c r="L24" s="224" t="str">
        <f>$A24</f>
        <v>VISUAL APPS</v>
      </c>
      <c r="X24" s="224" t="str">
        <f>$A24</f>
        <v>VISUAL APPS</v>
      </c>
      <c r="AC24" s="21"/>
      <c r="AD24" s="21"/>
      <c r="AE24" s="21"/>
      <c r="AF24" s="22"/>
      <c r="AG24" s="22"/>
      <c r="AH24" s="22"/>
      <c r="AI24" s="22"/>
      <c r="AJ24" s="224" t="str">
        <f>$A24</f>
        <v>VISUAL APPS</v>
      </c>
      <c r="AV24" s="224" t="str">
        <f>$A24</f>
        <v>VISUAL APPS</v>
      </c>
      <c r="BA24" s="21"/>
      <c r="BB24" s="21"/>
      <c r="BC24" s="21"/>
      <c r="BD24" s="22"/>
      <c r="BE24" s="22"/>
      <c r="BF24" s="22"/>
      <c r="BG24" s="22"/>
      <c r="BH24" s="224" t="str">
        <f>$A24</f>
        <v>VISUAL APPS</v>
      </c>
      <c r="BT24" s="224" t="str">
        <f>$A24</f>
        <v>VISUAL APPS</v>
      </c>
      <c r="BY24" s="21"/>
      <c r="BZ24" s="21"/>
      <c r="CA24" s="21"/>
      <c r="CB24" s="22"/>
      <c r="CC24" s="22"/>
      <c r="CD24" s="22"/>
      <c r="CE24" s="22"/>
    </row>
    <row r="25" spans="1:84" ht="19.5" customHeight="1">
      <c r="A25" s="23"/>
      <c r="B25" s="23"/>
      <c r="C25" s="23"/>
      <c r="D25" s="23"/>
      <c r="E25" s="23"/>
      <c r="F25" s="23"/>
      <c r="L25" s="305" t="str">
        <f>L4</f>
        <v>AÑO 1</v>
      </c>
      <c r="M25" s="305"/>
      <c r="N25" s="305"/>
      <c r="O25" s="305"/>
      <c r="P25" s="305"/>
      <c r="Q25" s="305"/>
      <c r="R25" s="305"/>
      <c r="S25" s="305"/>
      <c r="T25" s="305"/>
      <c r="U25" s="305"/>
      <c r="V25" s="305"/>
      <c r="W25" s="305"/>
      <c r="X25" s="304" t="str">
        <f>X4</f>
        <v>AÑO 2</v>
      </c>
      <c r="Y25" s="304"/>
      <c r="Z25" s="304"/>
      <c r="AA25" s="304"/>
      <c r="AB25" s="304"/>
      <c r="AC25" s="304"/>
      <c r="AD25" s="304"/>
      <c r="AE25" s="304"/>
      <c r="AF25" s="304"/>
      <c r="AG25" s="304"/>
      <c r="AH25" s="304"/>
      <c r="AI25" s="304"/>
      <c r="AJ25" s="305" t="str">
        <f>AJ4</f>
        <v>AÑO 3</v>
      </c>
      <c r="AK25" s="305"/>
      <c r="AL25" s="305"/>
      <c r="AM25" s="305"/>
      <c r="AN25" s="305"/>
      <c r="AO25" s="305"/>
      <c r="AP25" s="305"/>
      <c r="AQ25" s="305"/>
      <c r="AR25" s="305"/>
      <c r="AS25" s="305"/>
      <c r="AT25" s="305"/>
      <c r="AU25" s="305"/>
      <c r="AV25" s="304" t="str">
        <f>AV4</f>
        <v>AÑO 4</v>
      </c>
      <c r="AW25" s="304"/>
      <c r="AX25" s="304"/>
      <c r="AY25" s="304"/>
      <c r="AZ25" s="304"/>
      <c r="BA25" s="304"/>
      <c r="BB25" s="304"/>
      <c r="BC25" s="304"/>
      <c r="BD25" s="304"/>
      <c r="BE25" s="304"/>
      <c r="BF25" s="304"/>
      <c r="BG25" s="304"/>
      <c r="BH25" s="305" t="str">
        <f>BH4</f>
        <v>AÑO 5</v>
      </c>
      <c r="BI25" s="305"/>
      <c r="BJ25" s="305"/>
      <c r="BK25" s="305"/>
      <c r="BL25" s="305"/>
      <c r="BM25" s="305"/>
      <c r="BN25" s="305"/>
      <c r="BO25" s="305"/>
      <c r="BP25" s="305"/>
      <c r="BQ25" s="305"/>
      <c r="BR25" s="305"/>
      <c r="BS25" s="305"/>
      <c r="BT25" s="304" t="str">
        <f>BT4</f>
        <v>AÑO 6</v>
      </c>
      <c r="BU25" s="304"/>
      <c r="BV25" s="304"/>
      <c r="BW25" s="304"/>
      <c r="BX25" s="304"/>
      <c r="BY25" s="304"/>
      <c r="BZ25" s="304"/>
      <c r="CA25" s="304"/>
      <c r="CB25" s="304"/>
      <c r="CC25" s="304"/>
      <c r="CD25" s="304"/>
      <c r="CE25" s="304"/>
    </row>
    <row r="26" spans="1:84" ht="19.5" customHeight="1">
      <c r="A26" s="127"/>
      <c r="B26" s="127">
        <f>B5</f>
        <v>2009</v>
      </c>
      <c r="C26" s="127">
        <f t="shared" ref="C26:BN26" si="58">C5</f>
        <v>2010</v>
      </c>
      <c r="D26" s="127">
        <f t="shared" si="58"/>
        <v>2011</v>
      </c>
      <c r="E26" s="127">
        <f t="shared" si="58"/>
        <v>2012</v>
      </c>
      <c r="F26" s="127">
        <f t="shared" si="58"/>
        <v>2013</v>
      </c>
      <c r="G26" s="127">
        <f t="shared" si="58"/>
        <v>2014</v>
      </c>
      <c r="H26" s="127">
        <f t="shared" si="58"/>
        <v>2015</v>
      </c>
      <c r="I26" s="127">
        <f t="shared" si="58"/>
        <v>2016</v>
      </c>
      <c r="J26" s="127">
        <f t="shared" si="58"/>
        <v>2017</v>
      </c>
      <c r="K26" s="20"/>
      <c r="L26" s="138">
        <f t="shared" si="58"/>
        <v>40909</v>
      </c>
      <c r="M26" s="138">
        <f t="shared" si="58"/>
        <v>40940</v>
      </c>
      <c r="N26" s="138">
        <f t="shared" si="58"/>
        <v>40969</v>
      </c>
      <c r="O26" s="138">
        <f t="shared" si="58"/>
        <v>41000</v>
      </c>
      <c r="P26" s="138">
        <f t="shared" si="58"/>
        <v>41030</v>
      </c>
      <c r="Q26" s="138">
        <f t="shared" si="58"/>
        <v>41061</v>
      </c>
      <c r="R26" s="138">
        <f t="shared" si="58"/>
        <v>41091</v>
      </c>
      <c r="S26" s="138">
        <f t="shared" si="58"/>
        <v>41122</v>
      </c>
      <c r="T26" s="138">
        <f t="shared" si="58"/>
        <v>41153</v>
      </c>
      <c r="U26" s="138">
        <f t="shared" si="58"/>
        <v>41183</v>
      </c>
      <c r="V26" s="138">
        <f t="shared" si="58"/>
        <v>41214</v>
      </c>
      <c r="W26" s="138">
        <f t="shared" si="58"/>
        <v>41244</v>
      </c>
      <c r="X26" s="138">
        <f t="shared" si="58"/>
        <v>41275</v>
      </c>
      <c r="Y26" s="138">
        <f t="shared" si="58"/>
        <v>41306</v>
      </c>
      <c r="Z26" s="138">
        <f t="shared" si="58"/>
        <v>41334</v>
      </c>
      <c r="AA26" s="138">
        <f t="shared" si="58"/>
        <v>41365</v>
      </c>
      <c r="AB26" s="138">
        <f t="shared" si="58"/>
        <v>41395</v>
      </c>
      <c r="AC26" s="138">
        <f t="shared" si="58"/>
        <v>41426</v>
      </c>
      <c r="AD26" s="138">
        <f t="shared" si="58"/>
        <v>41456</v>
      </c>
      <c r="AE26" s="138">
        <f t="shared" si="58"/>
        <v>41487</v>
      </c>
      <c r="AF26" s="138">
        <f t="shared" si="58"/>
        <v>41518</v>
      </c>
      <c r="AG26" s="138">
        <f t="shared" si="58"/>
        <v>41548</v>
      </c>
      <c r="AH26" s="138">
        <f t="shared" si="58"/>
        <v>41579</v>
      </c>
      <c r="AI26" s="138">
        <f t="shared" si="58"/>
        <v>41609</v>
      </c>
      <c r="AJ26" s="138">
        <f t="shared" si="58"/>
        <v>41640</v>
      </c>
      <c r="AK26" s="138">
        <f t="shared" si="58"/>
        <v>41671</v>
      </c>
      <c r="AL26" s="138">
        <f t="shared" si="58"/>
        <v>41699</v>
      </c>
      <c r="AM26" s="138">
        <f t="shared" si="58"/>
        <v>41730</v>
      </c>
      <c r="AN26" s="138">
        <f t="shared" si="58"/>
        <v>41760</v>
      </c>
      <c r="AO26" s="138">
        <f t="shared" si="58"/>
        <v>41791</v>
      </c>
      <c r="AP26" s="138">
        <f t="shared" si="58"/>
        <v>41821</v>
      </c>
      <c r="AQ26" s="138">
        <f t="shared" si="58"/>
        <v>41852</v>
      </c>
      <c r="AR26" s="138">
        <f t="shared" si="58"/>
        <v>41883</v>
      </c>
      <c r="AS26" s="138">
        <f t="shared" si="58"/>
        <v>41913</v>
      </c>
      <c r="AT26" s="138">
        <f t="shared" si="58"/>
        <v>41944</v>
      </c>
      <c r="AU26" s="138">
        <f t="shared" si="58"/>
        <v>41974</v>
      </c>
      <c r="AV26" s="138">
        <f t="shared" si="58"/>
        <v>42005</v>
      </c>
      <c r="AW26" s="138">
        <f t="shared" si="58"/>
        <v>42036</v>
      </c>
      <c r="AX26" s="138">
        <f t="shared" si="58"/>
        <v>42064</v>
      </c>
      <c r="AY26" s="138">
        <f t="shared" si="58"/>
        <v>42095</v>
      </c>
      <c r="AZ26" s="138">
        <f t="shared" si="58"/>
        <v>42125</v>
      </c>
      <c r="BA26" s="138">
        <f t="shared" si="58"/>
        <v>42156</v>
      </c>
      <c r="BB26" s="138">
        <f t="shared" si="58"/>
        <v>42186</v>
      </c>
      <c r="BC26" s="138">
        <f t="shared" si="58"/>
        <v>42217</v>
      </c>
      <c r="BD26" s="138">
        <f t="shared" si="58"/>
        <v>42248</v>
      </c>
      <c r="BE26" s="138">
        <f t="shared" si="58"/>
        <v>42278</v>
      </c>
      <c r="BF26" s="138">
        <f t="shared" si="58"/>
        <v>42309</v>
      </c>
      <c r="BG26" s="138">
        <f t="shared" si="58"/>
        <v>42339</v>
      </c>
      <c r="BH26" s="138">
        <f t="shared" si="58"/>
        <v>42370</v>
      </c>
      <c r="BI26" s="138">
        <f t="shared" si="58"/>
        <v>42401</v>
      </c>
      <c r="BJ26" s="138">
        <f t="shared" si="58"/>
        <v>42430</v>
      </c>
      <c r="BK26" s="138">
        <f t="shared" si="58"/>
        <v>42461</v>
      </c>
      <c r="BL26" s="138">
        <f t="shared" si="58"/>
        <v>42491</v>
      </c>
      <c r="BM26" s="138">
        <f t="shared" si="58"/>
        <v>42522</v>
      </c>
      <c r="BN26" s="138">
        <f t="shared" si="58"/>
        <v>42552</v>
      </c>
      <c r="BO26" s="138">
        <f t="shared" ref="BO26:CE26" si="59">BO5</f>
        <v>42583</v>
      </c>
      <c r="BP26" s="138">
        <f t="shared" si="59"/>
        <v>42614</v>
      </c>
      <c r="BQ26" s="138">
        <f t="shared" si="59"/>
        <v>42644</v>
      </c>
      <c r="BR26" s="138">
        <f t="shared" si="59"/>
        <v>42675</v>
      </c>
      <c r="BS26" s="138">
        <f t="shared" si="59"/>
        <v>42705</v>
      </c>
      <c r="BT26" s="138">
        <f t="shared" si="59"/>
        <v>42736</v>
      </c>
      <c r="BU26" s="138">
        <f t="shared" si="59"/>
        <v>42767</v>
      </c>
      <c r="BV26" s="138">
        <f t="shared" si="59"/>
        <v>42795</v>
      </c>
      <c r="BW26" s="138">
        <f t="shared" si="59"/>
        <v>42826</v>
      </c>
      <c r="BX26" s="138">
        <f t="shared" si="59"/>
        <v>42856</v>
      </c>
      <c r="BY26" s="138">
        <f t="shared" si="59"/>
        <v>42887</v>
      </c>
      <c r="BZ26" s="138">
        <f t="shared" si="59"/>
        <v>42917</v>
      </c>
      <c r="CA26" s="138">
        <f t="shared" si="59"/>
        <v>42948</v>
      </c>
      <c r="CB26" s="138">
        <f t="shared" si="59"/>
        <v>42979</v>
      </c>
      <c r="CC26" s="138">
        <f t="shared" si="59"/>
        <v>43009</v>
      </c>
      <c r="CD26" s="138">
        <f t="shared" si="59"/>
        <v>43040</v>
      </c>
      <c r="CE26" s="138">
        <f t="shared" si="59"/>
        <v>43070</v>
      </c>
    </row>
    <row r="27" spans="1:84" ht="19.5" customHeight="1">
      <c r="A27" s="26"/>
      <c r="B27" s="27"/>
      <c r="C27" s="27"/>
      <c r="D27" s="27"/>
      <c r="E27" s="27"/>
      <c r="F27" s="27"/>
      <c r="G27" s="27"/>
      <c r="H27" s="27"/>
      <c r="I27" s="27"/>
      <c r="J27" s="27"/>
      <c r="K27" s="20"/>
      <c r="L27" s="220"/>
      <c r="M27" s="220"/>
      <c r="N27" s="220"/>
      <c r="O27" s="220"/>
      <c r="P27" s="220"/>
      <c r="Q27" s="220"/>
      <c r="R27" s="220"/>
      <c r="S27" s="220"/>
      <c r="T27" s="220"/>
      <c r="U27" s="220"/>
      <c r="V27" s="220"/>
      <c r="W27" s="220"/>
      <c r="X27" s="27"/>
      <c r="Y27" s="27"/>
      <c r="Z27" s="27"/>
      <c r="AA27" s="27"/>
      <c r="AB27" s="27"/>
      <c r="AC27" s="28"/>
      <c r="AD27" s="28"/>
      <c r="AE27" s="28"/>
      <c r="AF27" s="22"/>
      <c r="AG27" s="22"/>
      <c r="AH27" s="22"/>
      <c r="AI27" s="22"/>
      <c r="AJ27" s="220"/>
      <c r="AK27" s="220"/>
      <c r="AL27" s="220"/>
      <c r="AM27" s="220"/>
      <c r="AN27" s="220"/>
      <c r="AO27" s="220"/>
      <c r="AP27" s="220"/>
      <c r="AQ27" s="220"/>
      <c r="AR27" s="220"/>
      <c r="AS27" s="220"/>
      <c r="AT27" s="220"/>
      <c r="AU27" s="220"/>
      <c r="AV27" s="27"/>
      <c r="AW27" s="27"/>
      <c r="AX27" s="27"/>
      <c r="AY27" s="27"/>
      <c r="AZ27" s="27"/>
      <c r="BA27" s="28"/>
      <c r="BB27" s="28"/>
      <c r="BC27" s="28"/>
      <c r="BD27" s="22"/>
      <c r="BE27" s="22"/>
      <c r="BF27" s="22"/>
      <c r="BG27" s="22"/>
      <c r="BH27" s="220"/>
      <c r="BI27" s="220"/>
      <c r="BJ27" s="220"/>
      <c r="BK27" s="220"/>
      <c r="BL27" s="220"/>
      <c r="BM27" s="220"/>
      <c r="BN27" s="220"/>
      <c r="BO27" s="220"/>
      <c r="BP27" s="220"/>
      <c r="BQ27" s="220"/>
      <c r="BR27" s="220"/>
      <c r="BS27" s="220"/>
      <c r="BT27" s="27"/>
      <c r="BU27" s="27"/>
      <c r="BV27" s="27"/>
      <c r="BW27" s="27"/>
      <c r="BX27" s="27"/>
      <c r="BY27" s="28"/>
      <c r="BZ27" s="28"/>
      <c r="CA27" s="28"/>
      <c r="CB27" s="22"/>
      <c r="CC27" s="22"/>
      <c r="CD27" s="22"/>
      <c r="CE27" s="22"/>
    </row>
    <row r="28" spans="1:84" ht="19.5" customHeight="1">
      <c r="A28" s="24" t="s">
        <v>23</v>
      </c>
      <c r="B28" s="25">
        <f>'Estados Financieros'!B25+'Estados Financieros'!B26</f>
        <v>0</v>
      </c>
      <c r="C28" s="25">
        <f>'Estados Financieros'!C25+'Estados Financieros'!C26</f>
        <v>0</v>
      </c>
      <c r="D28" s="25">
        <f>'Estados Financieros'!D25+'Estados Financieros'!D26</f>
        <v>0</v>
      </c>
      <c r="E28" s="25">
        <f t="shared" ref="E28:E31" si="60">W28</f>
        <v>270000</v>
      </c>
      <c r="F28" s="25">
        <f t="shared" ref="F28:F31" si="61">AI28</f>
        <v>270000</v>
      </c>
      <c r="G28" s="25">
        <f t="shared" ref="G28:G31" si="62">AU28</f>
        <v>270000</v>
      </c>
      <c r="H28" s="25">
        <f t="shared" ref="H28:H31" si="63">BG28</f>
        <v>270000</v>
      </c>
      <c r="I28" s="25">
        <f t="shared" ref="I28:I31" si="64">BS28</f>
        <v>270000</v>
      </c>
      <c r="J28" s="25">
        <f t="shared" ref="J28:J31" si="65">CE28</f>
        <v>270000</v>
      </c>
      <c r="K28" s="20"/>
      <c r="L28" s="141">
        <f>D28+L86</f>
        <v>10000</v>
      </c>
      <c r="M28" s="141">
        <f>L28+M86</f>
        <v>10000</v>
      </c>
      <c r="N28" s="141">
        <f t="shared" ref="N28:BY28" si="66">M28+N86</f>
        <v>10000</v>
      </c>
      <c r="O28" s="141">
        <f t="shared" si="66"/>
        <v>270000</v>
      </c>
      <c r="P28" s="141">
        <f t="shared" si="66"/>
        <v>270000</v>
      </c>
      <c r="Q28" s="141">
        <f t="shared" si="66"/>
        <v>270000</v>
      </c>
      <c r="R28" s="141">
        <f t="shared" si="66"/>
        <v>270000</v>
      </c>
      <c r="S28" s="141">
        <f t="shared" si="66"/>
        <v>270000</v>
      </c>
      <c r="T28" s="141">
        <f t="shared" si="66"/>
        <v>270000</v>
      </c>
      <c r="U28" s="141">
        <f t="shared" si="66"/>
        <v>270000</v>
      </c>
      <c r="V28" s="141">
        <f t="shared" si="66"/>
        <v>270000</v>
      </c>
      <c r="W28" s="141">
        <f t="shared" si="66"/>
        <v>270000</v>
      </c>
      <c r="X28" s="25">
        <f t="shared" si="66"/>
        <v>270000</v>
      </c>
      <c r="Y28" s="25">
        <f t="shared" si="66"/>
        <v>270000</v>
      </c>
      <c r="Z28" s="25">
        <f t="shared" si="66"/>
        <v>270000</v>
      </c>
      <c r="AA28" s="25">
        <f t="shared" si="66"/>
        <v>270000</v>
      </c>
      <c r="AB28" s="25">
        <f t="shared" si="66"/>
        <v>270000</v>
      </c>
      <c r="AC28" s="25">
        <f t="shared" si="66"/>
        <v>270000</v>
      </c>
      <c r="AD28" s="25">
        <f t="shared" si="66"/>
        <v>270000</v>
      </c>
      <c r="AE28" s="25">
        <f t="shared" si="66"/>
        <v>270000</v>
      </c>
      <c r="AF28" s="25">
        <f t="shared" si="66"/>
        <v>270000</v>
      </c>
      <c r="AG28" s="25">
        <f t="shared" si="66"/>
        <v>270000</v>
      </c>
      <c r="AH28" s="25">
        <f t="shared" si="66"/>
        <v>270000</v>
      </c>
      <c r="AI28" s="25">
        <f t="shared" si="66"/>
        <v>270000</v>
      </c>
      <c r="AJ28" s="141">
        <f t="shared" si="66"/>
        <v>270000</v>
      </c>
      <c r="AK28" s="141">
        <f t="shared" si="66"/>
        <v>270000</v>
      </c>
      <c r="AL28" s="141">
        <f t="shared" si="66"/>
        <v>270000</v>
      </c>
      <c r="AM28" s="141">
        <f t="shared" si="66"/>
        <v>270000</v>
      </c>
      <c r="AN28" s="141">
        <f t="shared" si="66"/>
        <v>270000</v>
      </c>
      <c r="AO28" s="141">
        <f t="shared" si="66"/>
        <v>270000</v>
      </c>
      <c r="AP28" s="141">
        <f t="shared" si="66"/>
        <v>270000</v>
      </c>
      <c r="AQ28" s="141">
        <f t="shared" si="66"/>
        <v>270000</v>
      </c>
      <c r="AR28" s="141">
        <f t="shared" si="66"/>
        <v>270000</v>
      </c>
      <c r="AS28" s="141">
        <f t="shared" si="66"/>
        <v>270000</v>
      </c>
      <c r="AT28" s="141">
        <f t="shared" si="66"/>
        <v>270000</v>
      </c>
      <c r="AU28" s="141">
        <f t="shared" si="66"/>
        <v>270000</v>
      </c>
      <c r="AV28" s="25">
        <f t="shared" si="66"/>
        <v>270000</v>
      </c>
      <c r="AW28" s="25">
        <f t="shared" si="66"/>
        <v>270000</v>
      </c>
      <c r="AX28" s="25">
        <f t="shared" si="66"/>
        <v>270000</v>
      </c>
      <c r="AY28" s="25">
        <f t="shared" si="66"/>
        <v>270000</v>
      </c>
      <c r="AZ28" s="25">
        <f t="shared" si="66"/>
        <v>270000</v>
      </c>
      <c r="BA28" s="25">
        <f t="shared" si="66"/>
        <v>270000</v>
      </c>
      <c r="BB28" s="25">
        <f t="shared" si="66"/>
        <v>270000</v>
      </c>
      <c r="BC28" s="25">
        <f t="shared" si="66"/>
        <v>270000</v>
      </c>
      <c r="BD28" s="25">
        <f t="shared" si="66"/>
        <v>270000</v>
      </c>
      <c r="BE28" s="25">
        <f t="shared" si="66"/>
        <v>270000</v>
      </c>
      <c r="BF28" s="25">
        <f t="shared" si="66"/>
        <v>270000</v>
      </c>
      <c r="BG28" s="25">
        <f t="shared" si="66"/>
        <v>270000</v>
      </c>
      <c r="BH28" s="141">
        <f t="shared" si="66"/>
        <v>270000</v>
      </c>
      <c r="BI28" s="141">
        <f t="shared" si="66"/>
        <v>270000</v>
      </c>
      <c r="BJ28" s="141">
        <f t="shared" si="66"/>
        <v>270000</v>
      </c>
      <c r="BK28" s="141">
        <f t="shared" si="66"/>
        <v>270000</v>
      </c>
      <c r="BL28" s="141">
        <f t="shared" si="66"/>
        <v>270000</v>
      </c>
      <c r="BM28" s="141">
        <f t="shared" si="66"/>
        <v>270000</v>
      </c>
      <c r="BN28" s="141">
        <f t="shared" si="66"/>
        <v>270000</v>
      </c>
      <c r="BO28" s="141">
        <f t="shared" si="66"/>
        <v>270000</v>
      </c>
      <c r="BP28" s="141">
        <f t="shared" si="66"/>
        <v>270000</v>
      </c>
      <c r="BQ28" s="141">
        <f t="shared" si="66"/>
        <v>270000</v>
      </c>
      <c r="BR28" s="141">
        <f t="shared" si="66"/>
        <v>270000</v>
      </c>
      <c r="BS28" s="141">
        <f t="shared" si="66"/>
        <v>270000</v>
      </c>
      <c r="BT28" s="25">
        <f t="shared" si="66"/>
        <v>270000</v>
      </c>
      <c r="BU28" s="25">
        <f t="shared" si="66"/>
        <v>270000</v>
      </c>
      <c r="BV28" s="25">
        <f t="shared" si="66"/>
        <v>270000</v>
      </c>
      <c r="BW28" s="25">
        <f t="shared" si="66"/>
        <v>270000</v>
      </c>
      <c r="BX28" s="25">
        <f t="shared" si="66"/>
        <v>270000</v>
      </c>
      <c r="BY28" s="25">
        <f t="shared" si="66"/>
        <v>270000</v>
      </c>
      <c r="BZ28" s="25">
        <f t="shared" ref="BZ28:CE28" si="67">BY28+BZ86</f>
        <v>270000</v>
      </c>
      <c r="CA28" s="25">
        <f t="shared" si="67"/>
        <v>270000</v>
      </c>
      <c r="CB28" s="25">
        <f t="shared" si="67"/>
        <v>270000</v>
      </c>
      <c r="CC28" s="25">
        <f t="shared" si="67"/>
        <v>270000</v>
      </c>
      <c r="CD28" s="25">
        <f t="shared" si="67"/>
        <v>270000</v>
      </c>
      <c r="CE28" s="25">
        <f t="shared" si="67"/>
        <v>270000</v>
      </c>
    </row>
    <row r="29" spans="1:84" ht="19.5" customHeight="1">
      <c r="A29" s="24" t="s">
        <v>205</v>
      </c>
      <c r="B29" s="25">
        <f>'Estados Financieros'!B27+'Estados Financieros'!B29+'Estados Financieros'!B31</f>
        <v>0</v>
      </c>
      <c r="C29" s="25">
        <f>'Estados Financieros'!C27+'Estados Financieros'!C29+'Estados Financieros'!C31</f>
        <v>0</v>
      </c>
      <c r="D29" s="25">
        <f>'Estados Financieros'!D27+'Estados Financieros'!D29+'Estados Financieros'!D31</f>
        <v>0</v>
      </c>
      <c r="E29" s="25">
        <f t="shared" si="60"/>
        <v>-88758.122574769019</v>
      </c>
      <c r="F29" s="25">
        <f t="shared" si="61"/>
        <v>-61080.600835738667</v>
      </c>
      <c r="G29" s="25">
        <f t="shared" si="62"/>
        <v>441736.06312685995</v>
      </c>
      <c r="H29" s="25">
        <f t="shared" si="63"/>
        <v>1299270.1618580222</v>
      </c>
      <c r="I29" s="25">
        <f t="shared" si="64"/>
        <v>2556040.1119346567</v>
      </c>
      <c r="J29" s="25">
        <f t="shared" si="65"/>
        <v>4260881.4867587239</v>
      </c>
      <c r="K29" s="20"/>
      <c r="L29" s="141">
        <f>D29+L64</f>
        <v>-7125.1948529411766</v>
      </c>
      <c r="M29" s="141">
        <f>M64+L29</f>
        <v>-13964.748161764706</v>
      </c>
      <c r="N29" s="141">
        <f>N64+M29</f>
        <v>-20706.159926470587</v>
      </c>
      <c r="O29" s="141">
        <f t="shared" ref="O29:BZ29" si="68">O64+N29</f>
        <v>-27349.430147058818</v>
      </c>
      <c r="P29" s="141">
        <f t="shared" si="68"/>
        <v>-34019.558823529405</v>
      </c>
      <c r="Q29" s="141">
        <f t="shared" si="68"/>
        <v>-40591.54595588235</v>
      </c>
      <c r="R29" s="141">
        <f t="shared" si="68"/>
        <v>-48801.588571322616</v>
      </c>
      <c r="S29" s="141">
        <f t="shared" si="68"/>
        <v>-56938.736389107558</v>
      </c>
      <c r="T29" s="141">
        <f t="shared" si="68"/>
        <v>-65002.976585892058</v>
      </c>
      <c r="U29" s="141">
        <f t="shared" si="68"/>
        <v>-72994.296295586508</v>
      </c>
      <c r="V29" s="141">
        <f t="shared" si="68"/>
        <v>-80912.682609214331</v>
      </c>
      <c r="W29" s="141">
        <f t="shared" si="68"/>
        <v>-88758.122574769019</v>
      </c>
      <c r="X29" s="25">
        <f t="shared" si="68"/>
        <v>-89464.830047560929</v>
      </c>
      <c r="Y29" s="25">
        <f t="shared" si="68"/>
        <v>-89623.732797916469</v>
      </c>
      <c r="Z29" s="25">
        <f t="shared" si="68"/>
        <v>-89234.817743876862</v>
      </c>
      <c r="AA29" s="25">
        <f t="shared" si="68"/>
        <v>-88298.071759876781</v>
      </c>
      <c r="AB29" s="25">
        <f t="shared" si="68"/>
        <v>-86813.481676599069</v>
      </c>
      <c r="AC29" s="25">
        <f t="shared" si="68"/>
        <v>-84781.034280828797</v>
      </c>
      <c r="AD29" s="25">
        <f t="shared" si="68"/>
        <v>-82200.716315307014</v>
      </c>
      <c r="AE29" s="25">
        <f t="shared" si="68"/>
        <v>-79072.514478583907</v>
      </c>
      <c r="AF29" s="25">
        <f t="shared" si="68"/>
        <v>-75396.415424871477</v>
      </c>
      <c r="AG29" s="25">
        <f t="shared" si="68"/>
        <v>-71172.40576389576</v>
      </c>
      <c r="AH29" s="25">
        <f t="shared" si="68"/>
        <v>-66400.472060748565</v>
      </c>
      <c r="AI29" s="25">
        <f t="shared" si="68"/>
        <v>-61080.600835738667</v>
      </c>
      <c r="AJ29" s="141">
        <f t="shared" si="68"/>
        <v>-30359.054606154303</v>
      </c>
      <c r="AK29" s="141">
        <f t="shared" si="68"/>
        <v>2514.9109807983878</v>
      </c>
      <c r="AL29" s="141">
        <f t="shared" si="68"/>
        <v>37541.30954005738</v>
      </c>
      <c r="AM29" s="141">
        <f t="shared" si="68"/>
        <v>74720.15473194368</v>
      </c>
      <c r="AN29" s="141">
        <f t="shared" si="68"/>
        <v>114051.46026231282</v>
      </c>
      <c r="AO29" s="141">
        <f t="shared" si="68"/>
        <v>155535.23988270652</v>
      </c>
      <c r="AP29" s="141">
        <f t="shared" si="68"/>
        <v>199171.50739050488</v>
      </c>
      <c r="AQ29" s="141">
        <f t="shared" si="68"/>
        <v>243379.35937907931</v>
      </c>
      <c r="AR29" s="141">
        <f t="shared" si="68"/>
        <v>289739.72698794579</v>
      </c>
      <c r="AS29" s="141">
        <f t="shared" si="68"/>
        <v>338252.62415291875</v>
      </c>
      <c r="AT29" s="141">
        <f t="shared" si="68"/>
        <v>388918.06485626532</v>
      </c>
      <c r="AU29" s="141">
        <f t="shared" si="68"/>
        <v>441736.06312685995</v>
      </c>
      <c r="AV29" s="25">
        <f t="shared" si="68"/>
        <v>500528.39014420804</v>
      </c>
      <c r="AW29" s="25">
        <f t="shared" si="68"/>
        <v>561819.54419614677</v>
      </c>
      <c r="AX29" s="25">
        <f t="shared" si="68"/>
        <v>625609.52528267622</v>
      </c>
      <c r="AY29" s="25">
        <f t="shared" si="68"/>
        <v>691898.33340379631</v>
      </c>
      <c r="AZ29" s="25">
        <f t="shared" si="68"/>
        <v>760685.96855950705</v>
      </c>
      <c r="BA29" s="25">
        <f t="shared" si="68"/>
        <v>830360.37952980853</v>
      </c>
      <c r="BB29" s="25">
        <f t="shared" si="68"/>
        <v>902533.61753470078</v>
      </c>
      <c r="BC29" s="25">
        <f t="shared" si="68"/>
        <v>977205.68257418368</v>
      </c>
      <c r="BD29" s="25">
        <f t="shared" si="68"/>
        <v>1054376.5746482573</v>
      </c>
      <c r="BE29" s="25">
        <f t="shared" si="68"/>
        <v>1134046.2937569215</v>
      </c>
      <c r="BF29" s="25">
        <f t="shared" si="68"/>
        <v>1216214.8399001765</v>
      </c>
      <c r="BG29" s="25">
        <f t="shared" si="68"/>
        <v>1299270.1618580222</v>
      </c>
      <c r="BH29" s="141">
        <f t="shared" si="68"/>
        <v>1390223.7539335962</v>
      </c>
      <c r="BI29" s="141">
        <f t="shared" si="68"/>
        <v>1484026.5813173724</v>
      </c>
      <c r="BJ29" s="141">
        <f t="shared" si="68"/>
        <v>1579034.8361399507</v>
      </c>
      <c r="BK29" s="141">
        <f t="shared" si="68"/>
        <v>1676892.3262707312</v>
      </c>
      <c r="BL29" s="141">
        <f t="shared" si="68"/>
        <v>1777599.0517097139</v>
      </c>
      <c r="BM29" s="141">
        <f t="shared" si="68"/>
        <v>1881155.012456899</v>
      </c>
      <c r="BN29" s="141">
        <f t="shared" si="68"/>
        <v>1987608.6460122864</v>
      </c>
      <c r="BO29" s="141">
        <f t="shared" si="68"/>
        <v>2096911.514875876</v>
      </c>
      <c r="BP29" s="141">
        <f t="shared" si="68"/>
        <v>2207419.8111782679</v>
      </c>
      <c r="BQ29" s="141">
        <f t="shared" si="68"/>
        <v>2320777.3427888621</v>
      </c>
      <c r="BR29" s="141">
        <f t="shared" si="68"/>
        <v>2436984.1097076582</v>
      </c>
      <c r="BS29" s="141">
        <f t="shared" si="68"/>
        <v>2556040.1119346567</v>
      </c>
      <c r="BT29" s="25">
        <f t="shared" si="68"/>
        <v>2681568.5840264303</v>
      </c>
      <c r="BU29" s="25">
        <f t="shared" si="68"/>
        <v>2810374.7369839987</v>
      </c>
      <c r="BV29" s="25">
        <f t="shared" si="68"/>
        <v>2942458.5708073615</v>
      </c>
      <c r="BW29" s="25">
        <f t="shared" si="68"/>
        <v>3077820.0854965192</v>
      </c>
      <c r="BX29" s="25">
        <f t="shared" si="68"/>
        <v>3214783.0813996838</v>
      </c>
      <c r="BY29" s="25">
        <f t="shared" si="68"/>
        <v>3355023.7581686429</v>
      </c>
      <c r="BZ29" s="25">
        <f t="shared" si="68"/>
        <v>3498571.2095533968</v>
      </c>
      <c r="CA29" s="25">
        <f t="shared" ref="CA29:CE29" si="69">CA64+BZ29</f>
        <v>3645425.4355539456</v>
      </c>
      <c r="CB29" s="25">
        <f t="shared" si="69"/>
        <v>3795586.4361702893</v>
      </c>
      <c r="CC29" s="25">
        <f t="shared" si="69"/>
        <v>3947378.0117506394</v>
      </c>
      <c r="CD29" s="25">
        <f t="shared" si="69"/>
        <v>4102476.3619467844</v>
      </c>
      <c r="CE29" s="25">
        <f t="shared" si="69"/>
        <v>4260881.4867587239</v>
      </c>
    </row>
    <row r="30" spans="1:84" ht="19.5" customHeight="1">
      <c r="A30" s="24" t="s">
        <v>203</v>
      </c>
      <c r="B30" s="25">
        <f>'Estados Financieros'!B30</f>
        <v>0</v>
      </c>
      <c r="C30" s="25">
        <f>'Estados Financieros'!C30</f>
        <v>0</v>
      </c>
      <c r="D30" s="25">
        <f>'Estados Financieros'!D30</f>
        <v>0</v>
      </c>
      <c r="E30" s="25">
        <f t="shared" si="60"/>
        <v>0</v>
      </c>
      <c r="F30" s="25">
        <f t="shared" si="61"/>
        <v>0</v>
      </c>
      <c r="G30" s="25">
        <f t="shared" si="62"/>
        <v>0</v>
      </c>
      <c r="H30" s="25">
        <f t="shared" si="63"/>
        <v>0</v>
      </c>
      <c r="I30" s="25">
        <f t="shared" si="64"/>
        <v>0</v>
      </c>
      <c r="J30" s="25">
        <f t="shared" si="65"/>
        <v>0</v>
      </c>
      <c r="K30" s="20"/>
      <c r="L30" s="141">
        <f>D30</f>
        <v>0</v>
      </c>
      <c r="M30" s="141">
        <f>L30</f>
        <v>0</v>
      </c>
      <c r="N30" s="141">
        <f t="shared" ref="N30:V30" si="70">M30</f>
        <v>0</v>
      </c>
      <c r="O30" s="141">
        <f t="shared" si="70"/>
        <v>0</v>
      </c>
      <c r="P30" s="141">
        <f t="shared" si="70"/>
        <v>0</v>
      </c>
      <c r="Q30" s="141">
        <f t="shared" si="70"/>
        <v>0</v>
      </c>
      <c r="R30" s="141">
        <f t="shared" si="70"/>
        <v>0</v>
      </c>
      <c r="S30" s="141">
        <f t="shared" si="70"/>
        <v>0</v>
      </c>
      <c r="T30" s="141">
        <f t="shared" si="70"/>
        <v>0</v>
      </c>
      <c r="U30" s="141">
        <f t="shared" si="70"/>
        <v>0</v>
      </c>
      <c r="V30" s="141">
        <f t="shared" si="70"/>
        <v>0</v>
      </c>
      <c r="W30" s="141">
        <f t="shared" ref="W30:CE30" si="71">V30</f>
        <v>0</v>
      </c>
      <c r="X30" s="25">
        <f t="shared" si="71"/>
        <v>0</v>
      </c>
      <c r="Y30" s="25">
        <f t="shared" si="71"/>
        <v>0</v>
      </c>
      <c r="Z30" s="25">
        <f t="shared" si="71"/>
        <v>0</v>
      </c>
      <c r="AA30" s="25">
        <f t="shared" si="71"/>
        <v>0</v>
      </c>
      <c r="AB30" s="25">
        <f t="shared" si="71"/>
        <v>0</v>
      </c>
      <c r="AC30" s="25">
        <f t="shared" si="71"/>
        <v>0</v>
      </c>
      <c r="AD30" s="25">
        <f t="shared" si="71"/>
        <v>0</v>
      </c>
      <c r="AE30" s="25">
        <f t="shared" si="71"/>
        <v>0</v>
      </c>
      <c r="AF30" s="25">
        <f t="shared" si="71"/>
        <v>0</v>
      </c>
      <c r="AG30" s="25">
        <f t="shared" si="71"/>
        <v>0</v>
      </c>
      <c r="AH30" s="25">
        <f t="shared" si="71"/>
        <v>0</v>
      </c>
      <c r="AI30" s="25">
        <f t="shared" si="71"/>
        <v>0</v>
      </c>
      <c r="AJ30" s="141">
        <f t="shared" si="71"/>
        <v>0</v>
      </c>
      <c r="AK30" s="141">
        <f t="shared" si="71"/>
        <v>0</v>
      </c>
      <c r="AL30" s="141">
        <f t="shared" si="71"/>
        <v>0</v>
      </c>
      <c r="AM30" s="141">
        <f t="shared" si="71"/>
        <v>0</v>
      </c>
      <c r="AN30" s="141">
        <f t="shared" si="71"/>
        <v>0</v>
      </c>
      <c r="AO30" s="141">
        <f t="shared" si="71"/>
        <v>0</v>
      </c>
      <c r="AP30" s="141">
        <f t="shared" si="71"/>
        <v>0</v>
      </c>
      <c r="AQ30" s="141">
        <f t="shared" si="71"/>
        <v>0</v>
      </c>
      <c r="AR30" s="141">
        <f t="shared" si="71"/>
        <v>0</v>
      </c>
      <c r="AS30" s="141">
        <f t="shared" si="71"/>
        <v>0</v>
      </c>
      <c r="AT30" s="141">
        <f t="shared" si="71"/>
        <v>0</v>
      </c>
      <c r="AU30" s="141">
        <f t="shared" si="71"/>
        <v>0</v>
      </c>
      <c r="AV30" s="25">
        <f t="shared" si="71"/>
        <v>0</v>
      </c>
      <c r="AW30" s="25">
        <f t="shared" si="71"/>
        <v>0</v>
      </c>
      <c r="AX30" s="25">
        <f t="shared" si="71"/>
        <v>0</v>
      </c>
      <c r="AY30" s="25">
        <f t="shared" si="71"/>
        <v>0</v>
      </c>
      <c r="AZ30" s="25">
        <f t="shared" si="71"/>
        <v>0</v>
      </c>
      <c r="BA30" s="25">
        <f t="shared" si="71"/>
        <v>0</v>
      </c>
      <c r="BB30" s="25">
        <f t="shared" si="71"/>
        <v>0</v>
      </c>
      <c r="BC30" s="25">
        <f t="shared" si="71"/>
        <v>0</v>
      </c>
      <c r="BD30" s="25">
        <f t="shared" si="71"/>
        <v>0</v>
      </c>
      <c r="BE30" s="25">
        <f t="shared" si="71"/>
        <v>0</v>
      </c>
      <c r="BF30" s="25">
        <f t="shared" si="71"/>
        <v>0</v>
      </c>
      <c r="BG30" s="25">
        <f t="shared" si="71"/>
        <v>0</v>
      </c>
      <c r="BH30" s="141">
        <f t="shared" si="71"/>
        <v>0</v>
      </c>
      <c r="BI30" s="141">
        <f t="shared" si="71"/>
        <v>0</v>
      </c>
      <c r="BJ30" s="141">
        <f t="shared" si="71"/>
        <v>0</v>
      </c>
      <c r="BK30" s="141">
        <f t="shared" si="71"/>
        <v>0</v>
      </c>
      <c r="BL30" s="141">
        <f t="shared" si="71"/>
        <v>0</v>
      </c>
      <c r="BM30" s="141">
        <f t="shared" si="71"/>
        <v>0</v>
      </c>
      <c r="BN30" s="141">
        <f t="shared" si="71"/>
        <v>0</v>
      </c>
      <c r="BO30" s="141">
        <f t="shared" si="71"/>
        <v>0</v>
      </c>
      <c r="BP30" s="141">
        <f t="shared" si="71"/>
        <v>0</v>
      </c>
      <c r="BQ30" s="141">
        <f t="shared" si="71"/>
        <v>0</v>
      </c>
      <c r="BR30" s="141">
        <f t="shared" si="71"/>
        <v>0</v>
      </c>
      <c r="BS30" s="141">
        <f t="shared" si="71"/>
        <v>0</v>
      </c>
      <c r="BT30" s="25">
        <f t="shared" si="71"/>
        <v>0</v>
      </c>
      <c r="BU30" s="25">
        <f t="shared" si="71"/>
        <v>0</v>
      </c>
      <c r="BV30" s="25">
        <f t="shared" si="71"/>
        <v>0</v>
      </c>
      <c r="BW30" s="25">
        <f t="shared" si="71"/>
        <v>0</v>
      </c>
      <c r="BX30" s="25">
        <f t="shared" si="71"/>
        <v>0</v>
      </c>
      <c r="BY30" s="25">
        <f t="shared" si="71"/>
        <v>0</v>
      </c>
      <c r="BZ30" s="25">
        <f t="shared" si="71"/>
        <v>0</v>
      </c>
      <c r="CA30" s="25">
        <f t="shared" si="71"/>
        <v>0</v>
      </c>
      <c r="CB30" s="25">
        <f t="shared" si="71"/>
        <v>0</v>
      </c>
      <c r="CC30" s="25">
        <f t="shared" si="71"/>
        <v>0</v>
      </c>
      <c r="CD30" s="25">
        <f t="shared" si="71"/>
        <v>0</v>
      </c>
      <c r="CE30" s="25">
        <f t="shared" si="71"/>
        <v>0</v>
      </c>
    </row>
    <row r="31" spans="1:84" ht="19.5" customHeight="1">
      <c r="A31" s="24" t="s">
        <v>204</v>
      </c>
      <c r="B31" s="25">
        <f>'Estados Financieros'!B28+'Estados Financieros'!B32+'Estados Financieros'!B33+'Estados Financieros'!B34+'Estados Financieros'!B35+'Estados Financieros'!B36</f>
        <v>0</v>
      </c>
      <c r="C31" s="25">
        <f>'Estados Financieros'!C28+'Estados Financieros'!C32+'Estados Financieros'!C33+'Estados Financieros'!C34+'Estados Financieros'!C35+'Estados Financieros'!C36</f>
        <v>0</v>
      </c>
      <c r="D31" s="25">
        <f>'Estados Financieros'!D28+'Estados Financieros'!D32+'Estados Financieros'!D33+'Estados Financieros'!D34+'Estados Financieros'!D35+'Estados Financieros'!D36</f>
        <v>0</v>
      </c>
      <c r="E31" s="25">
        <f t="shared" si="60"/>
        <v>0</v>
      </c>
      <c r="F31" s="25">
        <f t="shared" si="61"/>
        <v>0</v>
      </c>
      <c r="G31" s="25">
        <f t="shared" si="62"/>
        <v>0</v>
      </c>
      <c r="H31" s="25">
        <f t="shared" si="63"/>
        <v>0</v>
      </c>
      <c r="I31" s="25">
        <f t="shared" si="64"/>
        <v>0</v>
      </c>
      <c r="J31" s="25">
        <f t="shared" si="65"/>
        <v>0</v>
      </c>
      <c r="K31" s="20"/>
      <c r="L31" s="141">
        <f>D31</f>
        <v>0</v>
      </c>
      <c r="M31" s="141">
        <f>L31</f>
        <v>0</v>
      </c>
      <c r="N31" s="141">
        <f t="shared" ref="N31:V31" si="72">M31</f>
        <v>0</v>
      </c>
      <c r="O31" s="141">
        <f t="shared" si="72"/>
        <v>0</v>
      </c>
      <c r="P31" s="141">
        <f t="shared" si="72"/>
        <v>0</v>
      </c>
      <c r="Q31" s="141">
        <f t="shared" si="72"/>
        <v>0</v>
      </c>
      <c r="R31" s="141">
        <f t="shared" si="72"/>
        <v>0</v>
      </c>
      <c r="S31" s="141">
        <f t="shared" si="72"/>
        <v>0</v>
      </c>
      <c r="T31" s="141">
        <f t="shared" si="72"/>
        <v>0</v>
      </c>
      <c r="U31" s="141">
        <f t="shared" si="72"/>
        <v>0</v>
      </c>
      <c r="V31" s="141">
        <f t="shared" si="72"/>
        <v>0</v>
      </c>
      <c r="W31" s="141">
        <f t="shared" ref="W31:CE31" si="73">V31</f>
        <v>0</v>
      </c>
      <c r="X31" s="25">
        <f t="shared" si="73"/>
        <v>0</v>
      </c>
      <c r="Y31" s="25">
        <f t="shared" si="73"/>
        <v>0</v>
      </c>
      <c r="Z31" s="25">
        <f t="shared" si="73"/>
        <v>0</v>
      </c>
      <c r="AA31" s="25">
        <f t="shared" si="73"/>
        <v>0</v>
      </c>
      <c r="AB31" s="25">
        <f t="shared" si="73"/>
        <v>0</v>
      </c>
      <c r="AC31" s="25">
        <f t="shared" si="73"/>
        <v>0</v>
      </c>
      <c r="AD31" s="25">
        <f t="shared" si="73"/>
        <v>0</v>
      </c>
      <c r="AE31" s="25">
        <f t="shared" si="73"/>
        <v>0</v>
      </c>
      <c r="AF31" s="25">
        <f t="shared" si="73"/>
        <v>0</v>
      </c>
      <c r="AG31" s="25">
        <f t="shared" si="73"/>
        <v>0</v>
      </c>
      <c r="AH31" s="25">
        <f t="shared" si="73"/>
        <v>0</v>
      </c>
      <c r="AI31" s="25">
        <f t="shared" si="73"/>
        <v>0</v>
      </c>
      <c r="AJ31" s="141">
        <f t="shared" si="73"/>
        <v>0</v>
      </c>
      <c r="AK31" s="141">
        <f t="shared" si="73"/>
        <v>0</v>
      </c>
      <c r="AL31" s="141">
        <f t="shared" si="73"/>
        <v>0</v>
      </c>
      <c r="AM31" s="141">
        <f t="shared" si="73"/>
        <v>0</v>
      </c>
      <c r="AN31" s="141">
        <f t="shared" si="73"/>
        <v>0</v>
      </c>
      <c r="AO31" s="141">
        <f t="shared" si="73"/>
        <v>0</v>
      </c>
      <c r="AP31" s="141">
        <f t="shared" si="73"/>
        <v>0</v>
      </c>
      <c r="AQ31" s="141">
        <f t="shared" si="73"/>
        <v>0</v>
      </c>
      <c r="AR31" s="141">
        <f t="shared" si="73"/>
        <v>0</v>
      </c>
      <c r="AS31" s="141">
        <f t="shared" si="73"/>
        <v>0</v>
      </c>
      <c r="AT31" s="141">
        <f t="shared" si="73"/>
        <v>0</v>
      </c>
      <c r="AU31" s="141">
        <f t="shared" si="73"/>
        <v>0</v>
      </c>
      <c r="AV31" s="25">
        <f t="shared" si="73"/>
        <v>0</v>
      </c>
      <c r="AW31" s="25">
        <f t="shared" si="73"/>
        <v>0</v>
      </c>
      <c r="AX31" s="25">
        <f t="shared" si="73"/>
        <v>0</v>
      </c>
      <c r="AY31" s="25">
        <f t="shared" si="73"/>
        <v>0</v>
      </c>
      <c r="AZ31" s="25">
        <f t="shared" si="73"/>
        <v>0</v>
      </c>
      <c r="BA31" s="25">
        <f t="shared" si="73"/>
        <v>0</v>
      </c>
      <c r="BB31" s="25">
        <f t="shared" si="73"/>
        <v>0</v>
      </c>
      <c r="BC31" s="25">
        <f t="shared" si="73"/>
        <v>0</v>
      </c>
      <c r="BD31" s="25">
        <f t="shared" si="73"/>
        <v>0</v>
      </c>
      <c r="BE31" s="25">
        <f t="shared" si="73"/>
        <v>0</v>
      </c>
      <c r="BF31" s="25">
        <f t="shared" si="73"/>
        <v>0</v>
      </c>
      <c r="BG31" s="25">
        <f t="shared" si="73"/>
        <v>0</v>
      </c>
      <c r="BH31" s="141">
        <f t="shared" si="73"/>
        <v>0</v>
      </c>
      <c r="BI31" s="141">
        <f t="shared" si="73"/>
        <v>0</v>
      </c>
      <c r="BJ31" s="141">
        <f t="shared" si="73"/>
        <v>0</v>
      </c>
      <c r="BK31" s="141">
        <f t="shared" si="73"/>
        <v>0</v>
      </c>
      <c r="BL31" s="141">
        <f t="shared" si="73"/>
        <v>0</v>
      </c>
      <c r="BM31" s="141">
        <f t="shared" si="73"/>
        <v>0</v>
      </c>
      <c r="BN31" s="141">
        <f t="shared" si="73"/>
        <v>0</v>
      </c>
      <c r="BO31" s="141">
        <f t="shared" si="73"/>
        <v>0</v>
      </c>
      <c r="BP31" s="141">
        <f t="shared" si="73"/>
        <v>0</v>
      </c>
      <c r="BQ31" s="141">
        <f t="shared" si="73"/>
        <v>0</v>
      </c>
      <c r="BR31" s="141">
        <f t="shared" si="73"/>
        <v>0</v>
      </c>
      <c r="BS31" s="141">
        <f t="shared" si="73"/>
        <v>0</v>
      </c>
      <c r="BT31" s="25">
        <f t="shared" si="73"/>
        <v>0</v>
      </c>
      <c r="BU31" s="25">
        <f t="shared" si="73"/>
        <v>0</v>
      </c>
      <c r="BV31" s="25">
        <f t="shared" si="73"/>
        <v>0</v>
      </c>
      <c r="BW31" s="25">
        <f t="shared" si="73"/>
        <v>0</v>
      </c>
      <c r="BX31" s="25">
        <f t="shared" si="73"/>
        <v>0</v>
      </c>
      <c r="BY31" s="25">
        <f t="shared" si="73"/>
        <v>0</v>
      </c>
      <c r="BZ31" s="25">
        <f t="shared" si="73"/>
        <v>0</v>
      </c>
      <c r="CA31" s="25">
        <f t="shared" si="73"/>
        <v>0</v>
      </c>
      <c r="CB31" s="25">
        <f t="shared" si="73"/>
        <v>0</v>
      </c>
      <c r="CC31" s="25">
        <f t="shared" si="73"/>
        <v>0</v>
      </c>
      <c r="CD31" s="25">
        <f t="shared" si="73"/>
        <v>0</v>
      </c>
      <c r="CE31" s="25">
        <f t="shared" si="73"/>
        <v>0</v>
      </c>
    </row>
    <row r="32" spans="1:84" s="121" customFormat="1" ht="19.5" customHeight="1">
      <c r="A32" s="253" t="s">
        <v>155</v>
      </c>
      <c r="B32" s="253">
        <f>SUM(B28:B31)</f>
        <v>0</v>
      </c>
      <c r="C32" s="253">
        <f t="shared" ref="C32:D32" si="74">SUM(C28:C31)</f>
        <v>0</v>
      </c>
      <c r="D32" s="253">
        <f t="shared" si="74"/>
        <v>0</v>
      </c>
      <c r="E32" s="253">
        <f t="shared" ref="E32" si="75">SUM(E28:E31)</f>
        <v>181241.87742523098</v>
      </c>
      <c r="F32" s="253">
        <f t="shared" ref="F32" si="76">SUM(F28:F31)</f>
        <v>208919.39916426133</v>
      </c>
      <c r="G32" s="253">
        <f t="shared" ref="G32" si="77">SUM(G28:G31)</f>
        <v>711736.06312685995</v>
      </c>
      <c r="H32" s="253">
        <f t="shared" ref="H32" si="78">SUM(H28:H31)</f>
        <v>1569270.1618580222</v>
      </c>
      <c r="I32" s="253">
        <f t="shared" ref="I32" si="79">SUM(I28:I31)</f>
        <v>2826040.1119346567</v>
      </c>
      <c r="J32" s="253">
        <f t="shared" ref="J32" si="80">SUM(J28:J31)</f>
        <v>4530881.4867587239</v>
      </c>
      <c r="K32" s="20"/>
      <c r="L32" s="253">
        <f t="shared" ref="L32:V32" si="81">SUM(L28:L31)</f>
        <v>2874.8051470588234</v>
      </c>
      <c r="M32" s="253">
        <f t="shared" si="81"/>
        <v>-3964.7481617647063</v>
      </c>
      <c r="N32" s="253">
        <f t="shared" si="81"/>
        <v>-10706.159926470587</v>
      </c>
      <c r="O32" s="253">
        <f t="shared" si="81"/>
        <v>242650.56985294117</v>
      </c>
      <c r="P32" s="253">
        <f t="shared" si="81"/>
        <v>235980.4411764706</v>
      </c>
      <c r="Q32" s="253">
        <f t="shared" si="81"/>
        <v>229408.45404411765</v>
      </c>
      <c r="R32" s="253">
        <f t="shared" si="81"/>
        <v>221198.41142867738</v>
      </c>
      <c r="S32" s="253">
        <f t="shared" si="81"/>
        <v>213061.26361089243</v>
      </c>
      <c r="T32" s="253">
        <f t="shared" si="81"/>
        <v>204997.02341410794</v>
      </c>
      <c r="U32" s="253">
        <f t="shared" si="81"/>
        <v>197005.70370441349</v>
      </c>
      <c r="V32" s="253">
        <f t="shared" si="81"/>
        <v>189087.31739078567</v>
      </c>
      <c r="W32" s="253">
        <f t="shared" ref="W32:CE32" si="82">SUM(W28:W31)</f>
        <v>181241.87742523098</v>
      </c>
      <c r="X32" s="253">
        <f t="shared" si="82"/>
        <v>180535.16995243909</v>
      </c>
      <c r="Y32" s="253">
        <f t="shared" si="82"/>
        <v>180376.26720208355</v>
      </c>
      <c r="Z32" s="253">
        <f t="shared" si="82"/>
        <v>180765.18225612314</v>
      </c>
      <c r="AA32" s="253">
        <f t="shared" si="82"/>
        <v>181701.9282401232</v>
      </c>
      <c r="AB32" s="253">
        <f t="shared" si="82"/>
        <v>183186.51832340093</v>
      </c>
      <c r="AC32" s="253">
        <f t="shared" si="82"/>
        <v>185218.96571917122</v>
      </c>
      <c r="AD32" s="253">
        <f t="shared" si="82"/>
        <v>187799.28368469299</v>
      </c>
      <c r="AE32" s="253">
        <f t="shared" si="82"/>
        <v>190927.48552141609</v>
      </c>
      <c r="AF32" s="253">
        <f t="shared" si="82"/>
        <v>194603.58457512851</v>
      </c>
      <c r="AG32" s="253">
        <f t="shared" si="82"/>
        <v>198827.59423610423</v>
      </c>
      <c r="AH32" s="253">
        <f t="shared" si="82"/>
        <v>203599.52793925145</v>
      </c>
      <c r="AI32" s="253">
        <f t="shared" si="82"/>
        <v>208919.39916426133</v>
      </c>
      <c r="AJ32" s="253">
        <f t="shared" si="82"/>
        <v>239640.9453938457</v>
      </c>
      <c r="AK32" s="253">
        <f t="shared" si="82"/>
        <v>272514.91098079836</v>
      </c>
      <c r="AL32" s="253">
        <f t="shared" si="82"/>
        <v>307541.30954005738</v>
      </c>
      <c r="AM32" s="253">
        <f t="shared" si="82"/>
        <v>344720.15473194368</v>
      </c>
      <c r="AN32" s="253">
        <f t="shared" si="82"/>
        <v>384051.46026231279</v>
      </c>
      <c r="AO32" s="253">
        <f t="shared" si="82"/>
        <v>425535.23988270655</v>
      </c>
      <c r="AP32" s="253">
        <f t="shared" si="82"/>
        <v>469171.50739050488</v>
      </c>
      <c r="AQ32" s="253">
        <f t="shared" si="82"/>
        <v>513379.35937907931</v>
      </c>
      <c r="AR32" s="253">
        <f t="shared" si="82"/>
        <v>559739.72698794585</v>
      </c>
      <c r="AS32" s="253">
        <f t="shared" si="82"/>
        <v>608252.62415291881</v>
      </c>
      <c r="AT32" s="253">
        <f t="shared" si="82"/>
        <v>658918.06485626532</v>
      </c>
      <c r="AU32" s="253">
        <f t="shared" si="82"/>
        <v>711736.06312685995</v>
      </c>
      <c r="AV32" s="253">
        <f t="shared" si="82"/>
        <v>770528.39014420798</v>
      </c>
      <c r="AW32" s="253">
        <f t="shared" si="82"/>
        <v>831819.54419614677</v>
      </c>
      <c r="AX32" s="253">
        <f t="shared" si="82"/>
        <v>895609.52528267622</v>
      </c>
      <c r="AY32" s="253">
        <f t="shared" si="82"/>
        <v>961898.33340379631</v>
      </c>
      <c r="AZ32" s="253">
        <f t="shared" si="82"/>
        <v>1030685.968559507</v>
      </c>
      <c r="BA32" s="253">
        <f t="shared" si="82"/>
        <v>1100360.3795298086</v>
      </c>
      <c r="BB32" s="253">
        <f t="shared" si="82"/>
        <v>1172533.6175347008</v>
      </c>
      <c r="BC32" s="253">
        <f t="shared" si="82"/>
        <v>1247205.6825741837</v>
      </c>
      <c r="BD32" s="253">
        <f t="shared" si="82"/>
        <v>1324376.5746482573</v>
      </c>
      <c r="BE32" s="253">
        <f t="shared" si="82"/>
        <v>1404046.2937569215</v>
      </c>
      <c r="BF32" s="253">
        <f t="shared" si="82"/>
        <v>1486214.8399001765</v>
      </c>
      <c r="BG32" s="253">
        <f t="shared" si="82"/>
        <v>1569270.1618580222</v>
      </c>
      <c r="BH32" s="253">
        <f t="shared" si="82"/>
        <v>1660223.7539335962</v>
      </c>
      <c r="BI32" s="253">
        <f t="shared" si="82"/>
        <v>1754026.5813173724</v>
      </c>
      <c r="BJ32" s="253">
        <f t="shared" si="82"/>
        <v>1849034.8361399507</v>
      </c>
      <c r="BK32" s="253">
        <f t="shared" si="82"/>
        <v>1946892.3262707312</v>
      </c>
      <c r="BL32" s="253">
        <f t="shared" si="82"/>
        <v>2047599.0517097139</v>
      </c>
      <c r="BM32" s="253">
        <f t="shared" si="82"/>
        <v>2151155.012456899</v>
      </c>
      <c r="BN32" s="253">
        <f t="shared" si="82"/>
        <v>2257608.6460122867</v>
      </c>
      <c r="BO32" s="253">
        <f t="shared" si="82"/>
        <v>2366911.5148758758</v>
      </c>
      <c r="BP32" s="253">
        <f t="shared" si="82"/>
        <v>2477419.8111782679</v>
      </c>
      <c r="BQ32" s="253">
        <f t="shared" si="82"/>
        <v>2590777.3427888621</v>
      </c>
      <c r="BR32" s="253">
        <f t="shared" si="82"/>
        <v>2706984.1097076582</v>
      </c>
      <c r="BS32" s="253">
        <f t="shared" si="82"/>
        <v>2826040.1119346567</v>
      </c>
      <c r="BT32" s="253">
        <f t="shared" si="82"/>
        <v>2951568.5840264303</v>
      </c>
      <c r="BU32" s="253">
        <f t="shared" si="82"/>
        <v>3080374.7369839987</v>
      </c>
      <c r="BV32" s="253">
        <f t="shared" si="82"/>
        <v>3212458.5708073615</v>
      </c>
      <c r="BW32" s="253">
        <f t="shared" si="82"/>
        <v>3347820.0854965192</v>
      </c>
      <c r="BX32" s="253">
        <f t="shared" si="82"/>
        <v>3484783.0813996838</v>
      </c>
      <c r="BY32" s="253">
        <f t="shared" si="82"/>
        <v>3625023.7581686429</v>
      </c>
      <c r="BZ32" s="253">
        <f t="shared" si="82"/>
        <v>3768571.2095533968</v>
      </c>
      <c r="CA32" s="253">
        <f t="shared" si="82"/>
        <v>3915425.4355539456</v>
      </c>
      <c r="CB32" s="253">
        <f t="shared" si="82"/>
        <v>4065586.4361702893</v>
      </c>
      <c r="CC32" s="253">
        <f t="shared" si="82"/>
        <v>4217378.0117506394</v>
      </c>
      <c r="CD32" s="253">
        <f t="shared" si="82"/>
        <v>4372476.361946784</v>
      </c>
      <c r="CE32" s="253">
        <f t="shared" si="82"/>
        <v>4530881.4867587239</v>
      </c>
    </row>
    <row r="33" spans="1:83" ht="19.5" customHeight="1">
      <c r="A33" s="26"/>
      <c r="B33" s="27"/>
      <c r="C33" s="27"/>
      <c r="D33" s="27"/>
      <c r="E33" s="27"/>
      <c r="F33" s="27"/>
      <c r="G33" s="27"/>
      <c r="H33" s="27"/>
      <c r="I33" s="27"/>
      <c r="J33" s="27"/>
      <c r="K33" s="20"/>
      <c r="L33" s="220"/>
      <c r="M33" s="220"/>
      <c r="N33" s="220"/>
      <c r="O33" s="220"/>
      <c r="P33" s="220"/>
      <c r="Q33" s="220"/>
      <c r="R33" s="220"/>
      <c r="S33" s="220"/>
      <c r="T33" s="220"/>
      <c r="U33" s="220"/>
      <c r="V33" s="220"/>
      <c r="W33" s="220"/>
      <c r="X33" s="27"/>
      <c r="Y33" s="27"/>
      <c r="Z33" s="27"/>
      <c r="AA33" s="27"/>
      <c r="AB33" s="27"/>
      <c r="AC33" s="28"/>
      <c r="AD33" s="28"/>
      <c r="AE33" s="28"/>
      <c r="AF33" s="22"/>
      <c r="AG33" s="22"/>
      <c r="AH33" s="22"/>
      <c r="AI33" s="22"/>
      <c r="AJ33" s="220"/>
      <c r="AK33" s="220"/>
      <c r="AL33" s="220"/>
      <c r="AM33" s="220"/>
      <c r="AN33" s="220"/>
      <c r="AO33" s="220"/>
      <c r="AP33" s="220"/>
      <c r="AQ33" s="220"/>
      <c r="AR33" s="220"/>
      <c r="AS33" s="220"/>
      <c r="AT33" s="220"/>
      <c r="AU33" s="220"/>
      <c r="AV33" s="27"/>
      <c r="AW33" s="27"/>
      <c r="AX33" s="27"/>
      <c r="AY33" s="27"/>
      <c r="AZ33" s="27"/>
      <c r="BA33" s="28"/>
      <c r="BB33" s="28"/>
      <c r="BC33" s="28"/>
      <c r="BD33" s="22"/>
      <c r="BE33" s="22"/>
      <c r="BF33" s="22"/>
      <c r="BG33" s="22"/>
      <c r="BH33" s="220"/>
      <c r="BI33" s="220"/>
      <c r="BJ33" s="220"/>
      <c r="BK33" s="220"/>
      <c r="BL33" s="220"/>
      <c r="BM33" s="220"/>
      <c r="BN33" s="220"/>
      <c r="BO33" s="220"/>
      <c r="BP33" s="220"/>
      <c r="BQ33" s="220"/>
      <c r="BR33" s="220"/>
      <c r="BS33" s="220"/>
      <c r="BT33" s="27"/>
      <c r="BU33" s="27"/>
      <c r="BV33" s="27"/>
      <c r="BW33" s="27"/>
      <c r="BX33" s="27"/>
      <c r="BY33" s="28"/>
      <c r="BZ33" s="28"/>
      <c r="CA33" s="28"/>
      <c r="CB33" s="22"/>
      <c r="CC33" s="22"/>
      <c r="CD33" s="22"/>
      <c r="CE33" s="22"/>
    </row>
    <row r="34" spans="1:83" ht="19.5" customHeight="1">
      <c r="A34" s="24" t="s">
        <v>244</v>
      </c>
      <c r="B34" s="25">
        <v>0</v>
      </c>
      <c r="C34" s="25">
        <v>0</v>
      </c>
      <c r="D34" s="25">
        <v>0</v>
      </c>
      <c r="E34" s="25">
        <f>W34</f>
        <v>39156.219508917413</v>
      </c>
      <c r="F34" s="25">
        <f t="shared" ref="F34:F36" si="83">AI34</f>
        <v>19968.96885252382</v>
      </c>
      <c r="G34" s="25">
        <f t="shared" ref="G34:G36" si="84">AU34</f>
        <v>0</v>
      </c>
      <c r="H34" s="25">
        <f t="shared" ref="H34:H36" si="85">BG34</f>
        <v>0</v>
      </c>
      <c r="I34" s="25">
        <f t="shared" ref="I34:I36" si="86">BS34</f>
        <v>0</v>
      </c>
      <c r="J34" s="25">
        <f t="shared" ref="J34:J36" si="87">CE34</f>
        <v>0</v>
      </c>
      <c r="K34" s="20"/>
      <c r="L34" s="141">
        <f>'PTMO ENISA'!C11-'PTMO ENISA'!P20</f>
        <v>50000</v>
      </c>
      <c r="M34" s="141">
        <f>L34-'PTMO ENISA'!Q20</f>
        <v>50000</v>
      </c>
      <c r="N34" s="141">
        <f>M34-'PTMO ENISA'!R20</f>
        <v>50000</v>
      </c>
      <c r="O34" s="141">
        <f>N34-'PTMO ENISA'!S20</f>
        <v>50000</v>
      </c>
      <c r="P34" s="141">
        <f>O34-'PTMO ENISA'!T20</f>
        <v>50000</v>
      </c>
      <c r="Q34" s="141">
        <f>P34-'PTMO ENISA'!U20</f>
        <v>48466.310881990183</v>
      </c>
      <c r="R34" s="141">
        <f>Q34-'PTMO ENISA'!V20</f>
        <v>46927.509466920332</v>
      </c>
      <c r="S34" s="141">
        <f>R34-'PTMO ENISA'!W20</f>
        <v>45383.578713800249</v>
      </c>
      <c r="T34" s="141">
        <f>S34-'PTMO ENISA'!X20</f>
        <v>43834.501524836436</v>
      </c>
      <c r="U34" s="141">
        <f>T34-'PTMO ENISA'!Y20</f>
        <v>42280.26074524274</v>
      </c>
      <c r="V34" s="141">
        <f>U34-'PTMO ENISA'!Z20</f>
        <v>40720.839163050397</v>
      </c>
      <c r="W34" s="141">
        <f>V34-'PTMO ENISA'!AA20</f>
        <v>39156.219508917413</v>
      </c>
      <c r="X34" s="25">
        <f>W34-'PTMO ENISA'!AB20</f>
        <v>37586.384455937325</v>
      </c>
      <c r="Y34" s="25">
        <f>X34-'PTMO ENISA'!AC20</f>
        <v>36011.316619447301</v>
      </c>
      <c r="Z34" s="25">
        <f>Y34-'PTMO ENISA'!AD20</f>
        <v>34430.998556835642</v>
      </c>
      <c r="AA34" s="25">
        <f>Z34-'PTMO ENISA'!AE20</f>
        <v>32845.412767348607</v>
      </c>
      <c r="AB34" s="25">
        <f>AA34-'PTMO ENISA'!AF20</f>
        <v>31254.541691896618</v>
      </c>
      <c r="AC34" s="25">
        <f>AB34-'PTMO ENISA'!AG20</f>
        <v>29658.367712859792</v>
      </c>
      <c r="AD34" s="25">
        <f>AC34-'PTMO ENISA'!AH20</f>
        <v>28056.87315389284</v>
      </c>
      <c r="AE34" s="25">
        <f>AD34-'PTMO ENISA'!AI20</f>
        <v>26450.040279729332</v>
      </c>
      <c r="AF34" s="25">
        <f>AE34-'PTMO ENISA'!AJ20</f>
        <v>24837.851295985281</v>
      </c>
      <c r="AG34" s="25">
        <f>AF34-'PTMO ENISA'!AK20</f>
        <v>23220.288348962084</v>
      </c>
      <c r="AH34" s="25">
        <f>AG34-'PTMO ENISA'!AL20</f>
        <v>21597.333525448808</v>
      </c>
      <c r="AI34" s="25">
        <f>AH34-'PTMO ENISA'!AM20</f>
        <v>19968.96885252382</v>
      </c>
      <c r="AJ34" s="141">
        <f>AI34-'PTMO ENISA'!AN20</f>
        <v>18335.176297355749</v>
      </c>
      <c r="AK34" s="141">
        <f>AJ34-'PTMO ENISA'!AO20</f>
        <v>16695.937767003783</v>
      </c>
      <c r="AL34" s="141">
        <f>AK34-'PTMO ENISA'!AP20</f>
        <v>15051.235108217312</v>
      </c>
      <c r="AM34" s="141">
        <f>AL34-'PTMO ENISA'!AQ20</f>
        <v>13401.050107234885</v>
      </c>
      <c r="AN34" s="141">
        <f>AM34-'PTMO ENISA'!AR20</f>
        <v>11745.364489582518</v>
      </c>
      <c r="AO34" s="141">
        <f>AN34-'PTMO ENISA'!AS20</f>
        <v>10084.15991987131</v>
      </c>
      <c r="AP34" s="141">
        <f>AO34-'PTMO ENISA'!AT20</f>
        <v>8417.4180015943984</v>
      </c>
      <c r="AQ34" s="141">
        <f>AP34-'PTMO ENISA'!AU20</f>
        <v>6745.1202769232295</v>
      </c>
      <c r="AR34" s="141">
        <f>AQ34-'PTMO ENISA'!AV20</f>
        <v>5067.2482265031576</v>
      </c>
      <c r="AS34" s="141">
        <f>AR34-'PTMO ENISA'!AW20</f>
        <v>3383.7832692483516</v>
      </c>
      <c r="AT34" s="141">
        <f>AS34-'PTMO ENISA'!AX20</f>
        <v>1694.70676213603</v>
      </c>
      <c r="AU34" s="141">
        <f>AT34-'PTMO ENISA'!AY20</f>
        <v>0</v>
      </c>
      <c r="AV34" s="25">
        <f>AU34-'PTMO ENISA'!AZ20</f>
        <v>0</v>
      </c>
      <c r="AW34" s="25">
        <f>AV34-'PTMO ENISA'!BA20</f>
        <v>0</v>
      </c>
      <c r="AX34" s="25">
        <f>AW34-'PTMO ENISA'!BB20</f>
        <v>0</v>
      </c>
      <c r="AY34" s="25">
        <f>AX34-'PTMO ENISA'!BC20</f>
        <v>0</v>
      </c>
      <c r="AZ34" s="25">
        <f>AY34-'PTMO ENISA'!BD20</f>
        <v>0</v>
      </c>
      <c r="BA34" s="25">
        <f>AZ34-'PTMO ENISA'!BE20</f>
        <v>0</v>
      </c>
      <c r="BB34" s="25">
        <f>BA34-'PTMO ENISA'!BF20</f>
        <v>0</v>
      </c>
      <c r="BC34" s="25">
        <f>BB34-'PTMO ENISA'!BG20</f>
        <v>0</v>
      </c>
      <c r="BD34" s="25">
        <f>BC34-'PTMO ENISA'!BH20</f>
        <v>0</v>
      </c>
      <c r="BE34" s="25">
        <f>BD34-'PTMO ENISA'!BI20</f>
        <v>0</v>
      </c>
      <c r="BF34" s="25">
        <f>BE34-'PTMO ENISA'!BJ20</f>
        <v>0</v>
      </c>
      <c r="BG34" s="25">
        <f>BF34-'PTMO ENISA'!BK20</f>
        <v>0</v>
      </c>
      <c r="BH34" s="141">
        <f>BG34-'PTMO ENISA'!BL20</f>
        <v>0</v>
      </c>
      <c r="BI34" s="141">
        <f>BH34-'PTMO ENISA'!BM20</f>
        <v>0</v>
      </c>
      <c r="BJ34" s="141">
        <f>BI34-'PTMO ENISA'!BN20</f>
        <v>0</v>
      </c>
      <c r="BK34" s="141">
        <f>BJ34-'PTMO ENISA'!BO20</f>
        <v>0</v>
      </c>
      <c r="BL34" s="141">
        <f>BK34-'PTMO ENISA'!BP20</f>
        <v>0</v>
      </c>
      <c r="BM34" s="141">
        <f>BL34-'PTMO ENISA'!BQ20</f>
        <v>0</v>
      </c>
      <c r="BN34" s="141">
        <f>BM34-'PTMO ENISA'!BR20</f>
        <v>0</v>
      </c>
      <c r="BO34" s="141">
        <f>BN34-'PTMO ENISA'!BS20</f>
        <v>0</v>
      </c>
      <c r="BP34" s="141">
        <f>BO34-'PTMO ENISA'!BT20</f>
        <v>0</v>
      </c>
      <c r="BQ34" s="141">
        <f>BP34-'PTMO ENISA'!BU20</f>
        <v>0</v>
      </c>
      <c r="BR34" s="141">
        <f>BQ34-'PTMO ENISA'!BV20</f>
        <v>0</v>
      </c>
      <c r="BS34" s="141">
        <f>BR34-'PTMO ENISA'!BW20</f>
        <v>0</v>
      </c>
      <c r="BT34" s="25">
        <f>BS34-'PTMO ENISA'!BX20</f>
        <v>0</v>
      </c>
      <c r="BU34" s="25">
        <f>BT34-'PTMO ENISA'!BY20</f>
        <v>0</v>
      </c>
      <c r="BV34" s="25">
        <f>BU34-'PTMO ENISA'!BZ20</f>
        <v>0</v>
      </c>
      <c r="BW34" s="25">
        <f>BV34-'PTMO ENISA'!CA20</f>
        <v>0</v>
      </c>
      <c r="BX34" s="25">
        <f>BW34-'PTMO ENISA'!CB20</f>
        <v>0</v>
      </c>
      <c r="BY34" s="25">
        <f>BX34-'PTMO ENISA'!CC20</f>
        <v>0</v>
      </c>
      <c r="BZ34" s="25">
        <f>BY34-'PTMO ENISA'!CD20</f>
        <v>0</v>
      </c>
      <c r="CA34" s="25">
        <f>BZ34-'PTMO ENISA'!CE20</f>
        <v>0</v>
      </c>
      <c r="CB34" s="25">
        <f>CA34-'PTMO ENISA'!CF20</f>
        <v>0</v>
      </c>
      <c r="CC34" s="25">
        <f>CB34-'PTMO ENISA'!CG20</f>
        <v>0</v>
      </c>
      <c r="CD34" s="25">
        <f>CC34-'PTMO ENISA'!CH20</f>
        <v>0</v>
      </c>
      <c r="CE34" s="25">
        <f>CD34-'PTMO ENISA'!CI20</f>
        <v>0</v>
      </c>
    </row>
    <row r="35" spans="1:83" ht="19.5" customHeight="1">
      <c r="A35" s="24" t="s">
        <v>206</v>
      </c>
      <c r="B35" s="25">
        <f>'Estados Financieros'!B39</f>
        <v>0</v>
      </c>
      <c r="C35" s="25">
        <f>'Estados Financieros'!C39</f>
        <v>0</v>
      </c>
      <c r="D35" s="25">
        <f>'Estados Financieros'!D39</f>
        <v>0</v>
      </c>
      <c r="E35" s="25">
        <f t="shared" ref="E35:E36" si="88">W35</f>
        <v>0</v>
      </c>
      <c r="F35" s="25">
        <f t="shared" si="83"/>
        <v>0</v>
      </c>
      <c r="G35" s="25">
        <f t="shared" si="84"/>
        <v>0</v>
      </c>
      <c r="H35" s="25">
        <f t="shared" si="85"/>
        <v>0</v>
      </c>
      <c r="I35" s="25">
        <f t="shared" si="86"/>
        <v>0</v>
      </c>
      <c r="J35" s="25">
        <f t="shared" si="87"/>
        <v>0</v>
      </c>
      <c r="K35" s="20"/>
      <c r="L35" s="141">
        <f>D35</f>
        <v>0</v>
      </c>
      <c r="M35" s="141">
        <f>L35</f>
        <v>0</v>
      </c>
      <c r="N35" s="141">
        <f t="shared" ref="N35:V35" si="89">M35</f>
        <v>0</v>
      </c>
      <c r="O35" s="141">
        <f t="shared" si="89"/>
        <v>0</v>
      </c>
      <c r="P35" s="141">
        <f t="shared" si="89"/>
        <v>0</v>
      </c>
      <c r="Q35" s="141">
        <f t="shared" si="89"/>
        <v>0</v>
      </c>
      <c r="R35" s="141">
        <f t="shared" si="89"/>
        <v>0</v>
      </c>
      <c r="S35" s="141">
        <f t="shared" si="89"/>
        <v>0</v>
      </c>
      <c r="T35" s="141">
        <f t="shared" si="89"/>
        <v>0</v>
      </c>
      <c r="U35" s="141">
        <f t="shared" si="89"/>
        <v>0</v>
      </c>
      <c r="V35" s="141">
        <f t="shared" si="89"/>
        <v>0</v>
      </c>
      <c r="W35" s="141">
        <f t="shared" ref="W35:CE35" si="90">V35</f>
        <v>0</v>
      </c>
      <c r="X35" s="25">
        <f t="shared" si="90"/>
        <v>0</v>
      </c>
      <c r="Y35" s="25">
        <f t="shared" si="90"/>
        <v>0</v>
      </c>
      <c r="Z35" s="25">
        <f t="shared" si="90"/>
        <v>0</v>
      </c>
      <c r="AA35" s="25">
        <f t="shared" si="90"/>
        <v>0</v>
      </c>
      <c r="AB35" s="25">
        <f t="shared" si="90"/>
        <v>0</v>
      </c>
      <c r="AC35" s="25">
        <f t="shared" si="90"/>
        <v>0</v>
      </c>
      <c r="AD35" s="25">
        <f t="shared" si="90"/>
        <v>0</v>
      </c>
      <c r="AE35" s="25">
        <f t="shared" si="90"/>
        <v>0</v>
      </c>
      <c r="AF35" s="25">
        <f t="shared" si="90"/>
        <v>0</v>
      </c>
      <c r="AG35" s="25">
        <f t="shared" si="90"/>
        <v>0</v>
      </c>
      <c r="AH35" s="25">
        <f t="shared" si="90"/>
        <v>0</v>
      </c>
      <c r="AI35" s="25">
        <f t="shared" si="90"/>
        <v>0</v>
      </c>
      <c r="AJ35" s="141">
        <f t="shared" si="90"/>
        <v>0</v>
      </c>
      <c r="AK35" s="141">
        <f t="shared" si="90"/>
        <v>0</v>
      </c>
      <c r="AL35" s="141">
        <f t="shared" si="90"/>
        <v>0</v>
      </c>
      <c r="AM35" s="141">
        <f t="shared" si="90"/>
        <v>0</v>
      </c>
      <c r="AN35" s="141">
        <f t="shared" si="90"/>
        <v>0</v>
      </c>
      <c r="AO35" s="141">
        <f t="shared" si="90"/>
        <v>0</v>
      </c>
      <c r="AP35" s="141">
        <f t="shared" si="90"/>
        <v>0</v>
      </c>
      <c r="AQ35" s="141">
        <f t="shared" si="90"/>
        <v>0</v>
      </c>
      <c r="AR35" s="141">
        <f t="shared" si="90"/>
        <v>0</v>
      </c>
      <c r="AS35" s="141">
        <f t="shared" si="90"/>
        <v>0</v>
      </c>
      <c r="AT35" s="141">
        <f t="shared" si="90"/>
        <v>0</v>
      </c>
      <c r="AU35" s="141">
        <f t="shared" si="90"/>
        <v>0</v>
      </c>
      <c r="AV35" s="25">
        <f t="shared" si="90"/>
        <v>0</v>
      </c>
      <c r="AW35" s="25">
        <f t="shared" si="90"/>
        <v>0</v>
      </c>
      <c r="AX35" s="25">
        <f t="shared" si="90"/>
        <v>0</v>
      </c>
      <c r="AY35" s="25">
        <f t="shared" si="90"/>
        <v>0</v>
      </c>
      <c r="AZ35" s="25">
        <f t="shared" si="90"/>
        <v>0</v>
      </c>
      <c r="BA35" s="25">
        <f t="shared" si="90"/>
        <v>0</v>
      </c>
      <c r="BB35" s="25">
        <f t="shared" si="90"/>
        <v>0</v>
      </c>
      <c r="BC35" s="25">
        <f t="shared" si="90"/>
        <v>0</v>
      </c>
      <c r="BD35" s="25">
        <f t="shared" si="90"/>
        <v>0</v>
      </c>
      <c r="BE35" s="25">
        <f t="shared" si="90"/>
        <v>0</v>
      </c>
      <c r="BF35" s="25">
        <f t="shared" si="90"/>
        <v>0</v>
      </c>
      <c r="BG35" s="25">
        <f t="shared" si="90"/>
        <v>0</v>
      </c>
      <c r="BH35" s="141">
        <f t="shared" si="90"/>
        <v>0</v>
      </c>
      <c r="BI35" s="141">
        <f t="shared" si="90"/>
        <v>0</v>
      </c>
      <c r="BJ35" s="141">
        <f t="shared" si="90"/>
        <v>0</v>
      </c>
      <c r="BK35" s="141">
        <f t="shared" si="90"/>
        <v>0</v>
      </c>
      <c r="BL35" s="141">
        <f t="shared" si="90"/>
        <v>0</v>
      </c>
      <c r="BM35" s="141">
        <f t="shared" si="90"/>
        <v>0</v>
      </c>
      <c r="BN35" s="141">
        <f t="shared" si="90"/>
        <v>0</v>
      </c>
      <c r="BO35" s="141">
        <f t="shared" si="90"/>
        <v>0</v>
      </c>
      <c r="BP35" s="141">
        <f t="shared" si="90"/>
        <v>0</v>
      </c>
      <c r="BQ35" s="141">
        <f t="shared" si="90"/>
        <v>0</v>
      </c>
      <c r="BR35" s="141">
        <f t="shared" si="90"/>
        <v>0</v>
      </c>
      <c r="BS35" s="141">
        <f t="shared" si="90"/>
        <v>0</v>
      </c>
      <c r="BT35" s="25">
        <f t="shared" si="90"/>
        <v>0</v>
      </c>
      <c r="BU35" s="25">
        <f t="shared" si="90"/>
        <v>0</v>
      </c>
      <c r="BV35" s="25">
        <f t="shared" si="90"/>
        <v>0</v>
      </c>
      <c r="BW35" s="25">
        <f t="shared" si="90"/>
        <v>0</v>
      </c>
      <c r="BX35" s="25">
        <f t="shared" si="90"/>
        <v>0</v>
      </c>
      <c r="BY35" s="25">
        <f t="shared" si="90"/>
        <v>0</v>
      </c>
      <c r="BZ35" s="25">
        <f t="shared" si="90"/>
        <v>0</v>
      </c>
      <c r="CA35" s="25">
        <f t="shared" si="90"/>
        <v>0</v>
      </c>
      <c r="CB35" s="25">
        <f t="shared" si="90"/>
        <v>0</v>
      </c>
      <c r="CC35" s="25">
        <f t="shared" si="90"/>
        <v>0</v>
      </c>
      <c r="CD35" s="25">
        <f t="shared" si="90"/>
        <v>0</v>
      </c>
      <c r="CE35" s="25">
        <f t="shared" si="90"/>
        <v>0</v>
      </c>
    </row>
    <row r="36" spans="1:83" ht="19.5" customHeight="1">
      <c r="A36" s="24" t="s">
        <v>207</v>
      </c>
      <c r="B36" s="25">
        <f>'Estados Financieros'!B38+SUM('Estados Financieros'!B40:B44)</f>
        <v>0</v>
      </c>
      <c r="C36" s="25">
        <f>'Estados Financieros'!C38+SUM('Estados Financieros'!C40:C44)</f>
        <v>0</v>
      </c>
      <c r="D36" s="25">
        <f>'Estados Financieros'!D38+SUM('Estados Financieros'!D40:D44)</f>
        <v>0</v>
      </c>
      <c r="E36" s="25">
        <f t="shared" si="88"/>
        <v>0</v>
      </c>
      <c r="F36" s="25">
        <f t="shared" si="83"/>
        <v>0</v>
      </c>
      <c r="G36" s="25">
        <f t="shared" si="84"/>
        <v>0</v>
      </c>
      <c r="H36" s="25">
        <f t="shared" si="85"/>
        <v>0</v>
      </c>
      <c r="I36" s="25">
        <f t="shared" si="86"/>
        <v>0</v>
      </c>
      <c r="J36" s="25">
        <f t="shared" si="87"/>
        <v>0</v>
      </c>
      <c r="K36" s="20"/>
      <c r="L36" s="141">
        <f>D36</f>
        <v>0</v>
      </c>
      <c r="M36" s="141">
        <f>L36</f>
        <v>0</v>
      </c>
      <c r="N36" s="141">
        <f t="shared" ref="N36:V36" si="91">M36</f>
        <v>0</v>
      </c>
      <c r="O36" s="141">
        <f t="shared" si="91"/>
        <v>0</v>
      </c>
      <c r="P36" s="141">
        <f t="shared" si="91"/>
        <v>0</v>
      </c>
      <c r="Q36" s="141">
        <f t="shared" si="91"/>
        <v>0</v>
      </c>
      <c r="R36" s="141">
        <f t="shared" si="91"/>
        <v>0</v>
      </c>
      <c r="S36" s="141">
        <f t="shared" si="91"/>
        <v>0</v>
      </c>
      <c r="T36" s="141">
        <f t="shared" si="91"/>
        <v>0</v>
      </c>
      <c r="U36" s="141">
        <f t="shared" si="91"/>
        <v>0</v>
      </c>
      <c r="V36" s="141">
        <f t="shared" si="91"/>
        <v>0</v>
      </c>
      <c r="W36" s="141">
        <f t="shared" ref="W36:CE36" si="92">V36</f>
        <v>0</v>
      </c>
      <c r="X36" s="25">
        <f t="shared" si="92"/>
        <v>0</v>
      </c>
      <c r="Y36" s="25">
        <f t="shared" si="92"/>
        <v>0</v>
      </c>
      <c r="Z36" s="25">
        <f t="shared" si="92"/>
        <v>0</v>
      </c>
      <c r="AA36" s="25">
        <f t="shared" si="92"/>
        <v>0</v>
      </c>
      <c r="AB36" s="25">
        <f t="shared" si="92"/>
        <v>0</v>
      </c>
      <c r="AC36" s="25">
        <f t="shared" si="92"/>
        <v>0</v>
      </c>
      <c r="AD36" s="25">
        <f t="shared" si="92"/>
        <v>0</v>
      </c>
      <c r="AE36" s="25">
        <f t="shared" si="92"/>
        <v>0</v>
      </c>
      <c r="AF36" s="25">
        <f t="shared" si="92"/>
        <v>0</v>
      </c>
      <c r="AG36" s="25">
        <f t="shared" si="92"/>
        <v>0</v>
      </c>
      <c r="AH36" s="25">
        <f t="shared" si="92"/>
        <v>0</v>
      </c>
      <c r="AI36" s="25">
        <f t="shared" si="92"/>
        <v>0</v>
      </c>
      <c r="AJ36" s="141">
        <f t="shared" si="92"/>
        <v>0</v>
      </c>
      <c r="AK36" s="141">
        <f t="shared" si="92"/>
        <v>0</v>
      </c>
      <c r="AL36" s="141">
        <f t="shared" si="92"/>
        <v>0</v>
      </c>
      <c r="AM36" s="141">
        <f t="shared" si="92"/>
        <v>0</v>
      </c>
      <c r="AN36" s="141">
        <f t="shared" si="92"/>
        <v>0</v>
      </c>
      <c r="AO36" s="141">
        <f t="shared" si="92"/>
        <v>0</v>
      </c>
      <c r="AP36" s="141">
        <f t="shared" si="92"/>
        <v>0</v>
      </c>
      <c r="AQ36" s="141">
        <f t="shared" si="92"/>
        <v>0</v>
      </c>
      <c r="AR36" s="141">
        <f t="shared" si="92"/>
        <v>0</v>
      </c>
      <c r="AS36" s="141">
        <f t="shared" si="92"/>
        <v>0</v>
      </c>
      <c r="AT36" s="141">
        <f t="shared" si="92"/>
        <v>0</v>
      </c>
      <c r="AU36" s="141">
        <f t="shared" si="92"/>
        <v>0</v>
      </c>
      <c r="AV36" s="25">
        <f t="shared" si="92"/>
        <v>0</v>
      </c>
      <c r="AW36" s="25">
        <f t="shared" si="92"/>
        <v>0</v>
      </c>
      <c r="AX36" s="25">
        <f t="shared" si="92"/>
        <v>0</v>
      </c>
      <c r="AY36" s="25">
        <f t="shared" si="92"/>
        <v>0</v>
      </c>
      <c r="AZ36" s="25">
        <f t="shared" si="92"/>
        <v>0</v>
      </c>
      <c r="BA36" s="25">
        <f t="shared" si="92"/>
        <v>0</v>
      </c>
      <c r="BB36" s="25">
        <f t="shared" si="92"/>
        <v>0</v>
      </c>
      <c r="BC36" s="25">
        <f t="shared" si="92"/>
        <v>0</v>
      </c>
      <c r="BD36" s="25">
        <f t="shared" si="92"/>
        <v>0</v>
      </c>
      <c r="BE36" s="25">
        <f t="shared" si="92"/>
        <v>0</v>
      </c>
      <c r="BF36" s="25">
        <f t="shared" si="92"/>
        <v>0</v>
      </c>
      <c r="BG36" s="25">
        <f t="shared" si="92"/>
        <v>0</v>
      </c>
      <c r="BH36" s="141">
        <f t="shared" si="92"/>
        <v>0</v>
      </c>
      <c r="BI36" s="141">
        <f t="shared" si="92"/>
        <v>0</v>
      </c>
      <c r="BJ36" s="141">
        <f t="shared" si="92"/>
        <v>0</v>
      </c>
      <c r="BK36" s="141">
        <f t="shared" si="92"/>
        <v>0</v>
      </c>
      <c r="BL36" s="141">
        <f t="shared" si="92"/>
        <v>0</v>
      </c>
      <c r="BM36" s="141">
        <f t="shared" si="92"/>
        <v>0</v>
      </c>
      <c r="BN36" s="141">
        <f t="shared" si="92"/>
        <v>0</v>
      </c>
      <c r="BO36" s="141">
        <f t="shared" si="92"/>
        <v>0</v>
      </c>
      <c r="BP36" s="141">
        <f t="shared" si="92"/>
        <v>0</v>
      </c>
      <c r="BQ36" s="141">
        <f t="shared" si="92"/>
        <v>0</v>
      </c>
      <c r="BR36" s="141">
        <f t="shared" si="92"/>
        <v>0</v>
      </c>
      <c r="BS36" s="141">
        <f t="shared" si="92"/>
        <v>0</v>
      </c>
      <c r="BT36" s="25">
        <f t="shared" si="92"/>
        <v>0</v>
      </c>
      <c r="BU36" s="25">
        <f t="shared" si="92"/>
        <v>0</v>
      </c>
      <c r="BV36" s="25">
        <f t="shared" si="92"/>
        <v>0</v>
      </c>
      <c r="BW36" s="25">
        <f t="shared" si="92"/>
        <v>0</v>
      </c>
      <c r="BX36" s="25">
        <f t="shared" si="92"/>
        <v>0</v>
      </c>
      <c r="BY36" s="25">
        <f t="shared" si="92"/>
        <v>0</v>
      </c>
      <c r="BZ36" s="25">
        <f t="shared" si="92"/>
        <v>0</v>
      </c>
      <c r="CA36" s="25">
        <f t="shared" si="92"/>
        <v>0</v>
      </c>
      <c r="CB36" s="25">
        <f t="shared" si="92"/>
        <v>0</v>
      </c>
      <c r="CC36" s="25">
        <f t="shared" si="92"/>
        <v>0</v>
      </c>
      <c r="CD36" s="25">
        <f t="shared" si="92"/>
        <v>0</v>
      </c>
      <c r="CE36" s="25">
        <f t="shared" si="92"/>
        <v>0</v>
      </c>
    </row>
    <row r="37" spans="1:83" s="121" customFormat="1" ht="19.5" customHeight="1">
      <c r="A37" s="253" t="s">
        <v>163</v>
      </c>
      <c r="B37" s="253">
        <f>SUM(B34:B36)</f>
        <v>0</v>
      </c>
      <c r="C37" s="253">
        <f t="shared" ref="C37:D37" si="93">SUM(C34:C36)</f>
        <v>0</v>
      </c>
      <c r="D37" s="253">
        <f t="shared" si="93"/>
        <v>0</v>
      </c>
      <c r="E37" s="253">
        <f t="shared" ref="E37" si="94">SUM(E34:E36)</f>
        <v>39156.219508917413</v>
      </c>
      <c r="F37" s="253">
        <f t="shared" ref="F37" si="95">SUM(F34:F36)</f>
        <v>19968.96885252382</v>
      </c>
      <c r="G37" s="253">
        <f t="shared" ref="G37" si="96">SUM(G34:G36)</f>
        <v>0</v>
      </c>
      <c r="H37" s="253">
        <f t="shared" ref="H37" si="97">SUM(H34:H36)</f>
        <v>0</v>
      </c>
      <c r="I37" s="253">
        <f t="shared" ref="I37" si="98">SUM(I34:I36)</f>
        <v>0</v>
      </c>
      <c r="J37" s="253">
        <f t="shared" ref="J37" si="99">SUM(J34:J36)</f>
        <v>0</v>
      </c>
      <c r="K37" s="20"/>
      <c r="L37" s="253">
        <f>SUM(L34:L36)</f>
        <v>50000</v>
      </c>
      <c r="M37" s="253">
        <f t="shared" ref="M37:BX37" si="100">SUM(M34:M36)</f>
        <v>50000</v>
      </c>
      <c r="N37" s="253">
        <f t="shared" si="100"/>
        <v>50000</v>
      </c>
      <c r="O37" s="253">
        <f t="shared" si="100"/>
        <v>50000</v>
      </c>
      <c r="P37" s="253">
        <f t="shared" si="100"/>
        <v>50000</v>
      </c>
      <c r="Q37" s="253">
        <f t="shared" si="100"/>
        <v>48466.310881990183</v>
      </c>
      <c r="R37" s="253">
        <f t="shared" si="100"/>
        <v>46927.509466920332</v>
      </c>
      <c r="S37" s="253">
        <f t="shared" si="100"/>
        <v>45383.578713800249</v>
      </c>
      <c r="T37" s="253">
        <f t="shared" si="100"/>
        <v>43834.501524836436</v>
      </c>
      <c r="U37" s="253">
        <f t="shared" si="100"/>
        <v>42280.26074524274</v>
      </c>
      <c r="V37" s="253">
        <f t="shared" si="100"/>
        <v>40720.839163050397</v>
      </c>
      <c r="W37" s="253">
        <f t="shared" si="100"/>
        <v>39156.219508917413</v>
      </c>
      <c r="X37" s="253">
        <f t="shared" si="100"/>
        <v>37586.384455937325</v>
      </c>
      <c r="Y37" s="253">
        <f t="shared" si="100"/>
        <v>36011.316619447301</v>
      </c>
      <c r="Z37" s="253">
        <f t="shared" si="100"/>
        <v>34430.998556835642</v>
      </c>
      <c r="AA37" s="253">
        <f t="shared" si="100"/>
        <v>32845.412767348607</v>
      </c>
      <c r="AB37" s="253">
        <f t="shared" si="100"/>
        <v>31254.541691896618</v>
      </c>
      <c r="AC37" s="253">
        <f t="shared" si="100"/>
        <v>29658.367712859792</v>
      </c>
      <c r="AD37" s="253">
        <f t="shared" si="100"/>
        <v>28056.87315389284</v>
      </c>
      <c r="AE37" s="253">
        <f t="shared" si="100"/>
        <v>26450.040279729332</v>
      </c>
      <c r="AF37" s="253">
        <f t="shared" si="100"/>
        <v>24837.851295985281</v>
      </c>
      <c r="AG37" s="253">
        <f t="shared" si="100"/>
        <v>23220.288348962084</v>
      </c>
      <c r="AH37" s="253">
        <f t="shared" si="100"/>
        <v>21597.333525448808</v>
      </c>
      <c r="AI37" s="253">
        <f t="shared" si="100"/>
        <v>19968.96885252382</v>
      </c>
      <c r="AJ37" s="253">
        <f t="shared" si="100"/>
        <v>18335.176297355749</v>
      </c>
      <c r="AK37" s="253">
        <f t="shared" si="100"/>
        <v>16695.937767003783</v>
      </c>
      <c r="AL37" s="253">
        <f t="shared" si="100"/>
        <v>15051.235108217312</v>
      </c>
      <c r="AM37" s="253">
        <f t="shared" si="100"/>
        <v>13401.050107234885</v>
      </c>
      <c r="AN37" s="253">
        <f t="shared" si="100"/>
        <v>11745.364489582518</v>
      </c>
      <c r="AO37" s="253">
        <f t="shared" si="100"/>
        <v>10084.15991987131</v>
      </c>
      <c r="AP37" s="253">
        <f t="shared" si="100"/>
        <v>8417.4180015943984</v>
      </c>
      <c r="AQ37" s="253">
        <f t="shared" si="100"/>
        <v>6745.1202769232295</v>
      </c>
      <c r="AR37" s="253">
        <f t="shared" si="100"/>
        <v>5067.2482265031576</v>
      </c>
      <c r="AS37" s="253">
        <f t="shared" si="100"/>
        <v>3383.7832692483516</v>
      </c>
      <c r="AT37" s="253">
        <f t="shared" si="100"/>
        <v>1694.70676213603</v>
      </c>
      <c r="AU37" s="253">
        <f t="shared" si="100"/>
        <v>0</v>
      </c>
      <c r="AV37" s="253">
        <f t="shared" si="100"/>
        <v>0</v>
      </c>
      <c r="AW37" s="253">
        <f t="shared" si="100"/>
        <v>0</v>
      </c>
      <c r="AX37" s="253">
        <f t="shared" si="100"/>
        <v>0</v>
      </c>
      <c r="AY37" s="253">
        <f t="shared" si="100"/>
        <v>0</v>
      </c>
      <c r="AZ37" s="253">
        <f t="shared" si="100"/>
        <v>0</v>
      </c>
      <c r="BA37" s="253">
        <f t="shared" si="100"/>
        <v>0</v>
      </c>
      <c r="BB37" s="253">
        <f t="shared" si="100"/>
        <v>0</v>
      </c>
      <c r="BC37" s="253">
        <f t="shared" si="100"/>
        <v>0</v>
      </c>
      <c r="BD37" s="253">
        <f t="shared" si="100"/>
        <v>0</v>
      </c>
      <c r="BE37" s="253">
        <f t="shared" si="100"/>
        <v>0</v>
      </c>
      <c r="BF37" s="253">
        <f t="shared" si="100"/>
        <v>0</v>
      </c>
      <c r="BG37" s="253">
        <f t="shared" si="100"/>
        <v>0</v>
      </c>
      <c r="BH37" s="253">
        <f t="shared" si="100"/>
        <v>0</v>
      </c>
      <c r="BI37" s="253">
        <f t="shared" si="100"/>
        <v>0</v>
      </c>
      <c r="BJ37" s="253">
        <f t="shared" si="100"/>
        <v>0</v>
      </c>
      <c r="BK37" s="253">
        <f t="shared" si="100"/>
        <v>0</v>
      </c>
      <c r="BL37" s="253">
        <f t="shared" si="100"/>
        <v>0</v>
      </c>
      <c r="BM37" s="253">
        <f t="shared" si="100"/>
        <v>0</v>
      </c>
      <c r="BN37" s="253">
        <f t="shared" si="100"/>
        <v>0</v>
      </c>
      <c r="BO37" s="253">
        <f t="shared" si="100"/>
        <v>0</v>
      </c>
      <c r="BP37" s="253">
        <f t="shared" si="100"/>
        <v>0</v>
      </c>
      <c r="BQ37" s="253">
        <f t="shared" si="100"/>
        <v>0</v>
      </c>
      <c r="BR37" s="253">
        <f t="shared" si="100"/>
        <v>0</v>
      </c>
      <c r="BS37" s="253">
        <f t="shared" si="100"/>
        <v>0</v>
      </c>
      <c r="BT37" s="253">
        <f t="shared" si="100"/>
        <v>0</v>
      </c>
      <c r="BU37" s="253">
        <f t="shared" si="100"/>
        <v>0</v>
      </c>
      <c r="BV37" s="253">
        <f t="shared" si="100"/>
        <v>0</v>
      </c>
      <c r="BW37" s="253">
        <f t="shared" si="100"/>
        <v>0</v>
      </c>
      <c r="BX37" s="253">
        <f t="shared" si="100"/>
        <v>0</v>
      </c>
      <c r="BY37" s="253">
        <f t="shared" ref="BY37:CE37" si="101">SUM(BY34:BY36)</f>
        <v>0</v>
      </c>
      <c r="BZ37" s="253">
        <f t="shared" si="101"/>
        <v>0</v>
      </c>
      <c r="CA37" s="253">
        <f t="shared" si="101"/>
        <v>0</v>
      </c>
      <c r="CB37" s="253">
        <f t="shared" si="101"/>
        <v>0</v>
      </c>
      <c r="CC37" s="253">
        <f t="shared" si="101"/>
        <v>0</v>
      </c>
      <c r="CD37" s="253">
        <f t="shared" si="101"/>
        <v>0</v>
      </c>
      <c r="CE37" s="253">
        <f t="shared" si="101"/>
        <v>0</v>
      </c>
    </row>
    <row r="38" spans="1:83" ht="19.5" customHeight="1">
      <c r="A38" s="26"/>
      <c r="B38" s="27"/>
      <c r="C38" s="27"/>
      <c r="D38" s="27"/>
      <c r="E38" s="27"/>
      <c r="F38" s="27"/>
      <c r="G38" s="27"/>
      <c r="H38" s="27"/>
      <c r="I38" s="27"/>
      <c r="J38" s="27"/>
      <c r="K38" s="20"/>
      <c r="L38" s="220"/>
      <c r="M38" s="220"/>
      <c r="N38" s="220"/>
      <c r="O38" s="220"/>
      <c r="P38" s="220"/>
      <c r="Q38" s="220"/>
      <c r="R38" s="220"/>
      <c r="S38" s="220"/>
      <c r="T38" s="220"/>
      <c r="U38" s="220"/>
      <c r="V38" s="220"/>
      <c r="W38" s="220"/>
      <c r="X38" s="27"/>
      <c r="Y38" s="27"/>
      <c r="Z38" s="27"/>
      <c r="AA38" s="27"/>
      <c r="AB38" s="27"/>
      <c r="AC38" s="28"/>
      <c r="AD38" s="28"/>
      <c r="AE38" s="28"/>
      <c r="AF38" s="22"/>
      <c r="AG38" s="22"/>
      <c r="AH38" s="22"/>
      <c r="AI38" s="22"/>
      <c r="AJ38" s="220"/>
      <c r="AK38" s="220"/>
      <c r="AL38" s="220"/>
      <c r="AM38" s="220"/>
      <c r="AN38" s="220"/>
      <c r="AO38" s="220"/>
      <c r="AP38" s="220"/>
      <c r="AQ38" s="220"/>
      <c r="AR38" s="220"/>
      <c r="AS38" s="220"/>
      <c r="AT38" s="220"/>
      <c r="AU38" s="220"/>
      <c r="AV38" s="27"/>
      <c r="AW38" s="27"/>
      <c r="AX38" s="27"/>
      <c r="AY38" s="27"/>
      <c r="AZ38" s="27"/>
      <c r="BA38" s="28"/>
      <c r="BB38" s="28"/>
      <c r="BC38" s="28"/>
      <c r="BD38" s="22"/>
      <c r="BE38" s="22"/>
      <c r="BF38" s="22"/>
      <c r="BG38" s="22"/>
      <c r="BH38" s="220"/>
      <c r="BI38" s="220"/>
      <c r="BJ38" s="220"/>
      <c r="BK38" s="220"/>
      <c r="BL38" s="220"/>
      <c r="BM38" s="220"/>
      <c r="BN38" s="220"/>
      <c r="BO38" s="220"/>
      <c r="BP38" s="220"/>
      <c r="BQ38" s="220"/>
      <c r="BR38" s="220"/>
      <c r="BS38" s="220"/>
      <c r="BT38" s="27"/>
      <c r="BU38" s="27"/>
      <c r="BV38" s="27"/>
      <c r="BW38" s="27"/>
      <c r="BX38" s="27"/>
      <c r="BY38" s="28"/>
      <c r="BZ38" s="28"/>
      <c r="CA38" s="28"/>
      <c r="CB38" s="22"/>
      <c r="CC38" s="22"/>
      <c r="CD38" s="22"/>
      <c r="CE38" s="22"/>
    </row>
    <row r="39" spans="1:83" ht="19.5" customHeight="1">
      <c r="A39" s="24" t="s">
        <v>24</v>
      </c>
      <c r="B39" s="25">
        <v>0</v>
      </c>
      <c r="C39" s="25">
        <v>0</v>
      </c>
      <c r="D39" s="25">
        <v>0</v>
      </c>
      <c r="E39" s="25">
        <f t="shared" ref="E39:J39" si="102">IF(E102&lt;0,0,E102)</f>
        <v>0</v>
      </c>
      <c r="F39" s="25">
        <f t="shared" si="102"/>
        <v>0</v>
      </c>
      <c r="G39" s="25">
        <f t="shared" si="102"/>
        <v>147245.35437561999</v>
      </c>
      <c r="H39" s="25">
        <f t="shared" si="102"/>
        <v>285844.69957705401</v>
      </c>
      <c r="I39" s="25">
        <f t="shared" si="102"/>
        <v>418923.31669221143</v>
      </c>
      <c r="J39" s="25">
        <f t="shared" si="102"/>
        <v>568280.4582746888</v>
      </c>
      <c r="K39" s="20"/>
      <c r="L39" s="141">
        <f t="shared" ref="L39:AQ39" si="103">IF(L102&lt;0,0,L102)</f>
        <v>0</v>
      </c>
      <c r="M39" s="141">
        <f t="shared" si="103"/>
        <v>0</v>
      </c>
      <c r="N39" s="141">
        <f t="shared" si="103"/>
        <v>0</v>
      </c>
      <c r="O39" s="141">
        <f t="shared" si="103"/>
        <v>0</v>
      </c>
      <c r="P39" s="141">
        <f t="shared" si="103"/>
        <v>0</v>
      </c>
      <c r="Q39" s="141">
        <f t="shared" si="103"/>
        <v>0</v>
      </c>
      <c r="R39" s="141">
        <f t="shared" si="103"/>
        <v>0</v>
      </c>
      <c r="S39" s="141">
        <f t="shared" si="103"/>
        <v>0</v>
      </c>
      <c r="T39" s="141">
        <f t="shared" si="103"/>
        <v>0</v>
      </c>
      <c r="U39" s="141">
        <f t="shared" si="103"/>
        <v>0</v>
      </c>
      <c r="V39" s="141">
        <f t="shared" si="103"/>
        <v>0</v>
      </c>
      <c r="W39" s="141">
        <f t="shared" si="103"/>
        <v>0</v>
      </c>
      <c r="X39" s="25">
        <f t="shared" si="103"/>
        <v>0</v>
      </c>
      <c r="Y39" s="25">
        <f t="shared" si="103"/>
        <v>0</v>
      </c>
      <c r="Z39" s="25">
        <f t="shared" si="103"/>
        <v>0</v>
      </c>
      <c r="AA39" s="25">
        <f t="shared" si="103"/>
        <v>0</v>
      </c>
      <c r="AB39" s="25">
        <f t="shared" si="103"/>
        <v>0</v>
      </c>
      <c r="AC39" s="25">
        <f t="shared" si="103"/>
        <v>0</v>
      </c>
      <c r="AD39" s="25">
        <f t="shared" si="103"/>
        <v>0</v>
      </c>
      <c r="AE39" s="25">
        <f t="shared" si="103"/>
        <v>0</v>
      </c>
      <c r="AF39" s="25">
        <f t="shared" si="103"/>
        <v>0</v>
      </c>
      <c r="AG39" s="25">
        <f t="shared" si="103"/>
        <v>0</v>
      </c>
      <c r="AH39" s="25">
        <f t="shared" si="103"/>
        <v>0</v>
      </c>
      <c r="AI39" s="25">
        <f t="shared" si="103"/>
        <v>0</v>
      </c>
      <c r="AJ39" s="141">
        <f t="shared" si="103"/>
        <v>0</v>
      </c>
      <c r="AK39" s="141">
        <f t="shared" si="103"/>
        <v>838.30366026612865</v>
      </c>
      <c r="AL39" s="141">
        <f t="shared" si="103"/>
        <v>12513.769846685793</v>
      </c>
      <c r="AM39" s="141">
        <f t="shared" si="103"/>
        <v>24906.718243981228</v>
      </c>
      <c r="AN39" s="141">
        <f t="shared" si="103"/>
        <v>38017.153420770941</v>
      </c>
      <c r="AO39" s="141">
        <f t="shared" si="103"/>
        <v>51845.079960902171</v>
      </c>
      <c r="AP39" s="141">
        <f t="shared" si="103"/>
        <v>66390.502463501616</v>
      </c>
      <c r="AQ39" s="141">
        <f t="shared" si="103"/>
        <v>81126.45312635976</v>
      </c>
      <c r="AR39" s="141">
        <f t="shared" ref="AR39:BX39" si="104">IF(AR102&lt;0,0,AR102)</f>
        <v>96579.908995981925</v>
      </c>
      <c r="AS39" s="141">
        <f t="shared" si="104"/>
        <v>112750.87471763958</v>
      </c>
      <c r="AT39" s="141">
        <f t="shared" si="104"/>
        <v>129639.35495208843</v>
      </c>
      <c r="AU39" s="141">
        <f t="shared" si="104"/>
        <v>147245.35437561997</v>
      </c>
      <c r="AV39" s="25">
        <f t="shared" si="104"/>
        <v>166842.79671473597</v>
      </c>
      <c r="AW39" s="25">
        <f t="shared" si="104"/>
        <v>187273.18139871556</v>
      </c>
      <c r="AX39" s="25">
        <f t="shared" si="104"/>
        <v>208536.5084275587</v>
      </c>
      <c r="AY39" s="25">
        <f t="shared" si="104"/>
        <v>230632.77780126539</v>
      </c>
      <c r="AZ39" s="25">
        <f t="shared" si="104"/>
        <v>253561.98951983565</v>
      </c>
      <c r="BA39" s="25">
        <f t="shared" si="104"/>
        <v>276786.79317660281</v>
      </c>
      <c r="BB39" s="25">
        <f t="shared" si="104"/>
        <v>153599.18480261354</v>
      </c>
      <c r="BC39" s="25">
        <f t="shared" si="104"/>
        <v>178489.87314910782</v>
      </c>
      <c r="BD39" s="25">
        <f t="shared" si="104"/>
        <v>204213.50384046568</v>
      </c>
      <c r="BE39" s="25">
        <f t="shared" si="104"/>
        <v>230770.07687668709</v>
      </c>
      <c r="BF39" s="25">
        <f t="shared" si="104"/>
        <v>258159.59225777205</v>
      </c>
      <c r="BG39" s="25">
        <f t="shared" si="104"/>
        <v>285844.69957705395</v>
      </c>
      <c r="BH39" s="141">
        <f t="shared" si="104"/>
        <v>316162.5636022453</v>
      </c>
      <c r="BI39" s="141">
        <f t="shared" si="104"/>
        <v>347430.17273017066</v>
      </c>
      <c r="BJ39" s="141">
        <f t="shared" si="104"/>
        <v>379099.59100436344</v>
      </c>
      <c r="BK39" s="141">
        <f t="shared" si="104"/>
        <v>411718.75438129029</v>
      </c>
      <c r="BL39" s="141">
        <f t="shared" si="104"/>
        <v>445287.66286095121</v>
      </c>
      <c r="BM39" s="141">
        <f t="shared" si="104"/>
        <v>479806.31644334627</v>
      </c>
      <c r="BN39" s="141">
        <f t="shared" si="104"/>
        <v>229446.1613847547</v>
      </c>
      <c r="BO39" s="141">
        <f t="shared" si="104"/>
        <v>265880.45100595121</v>
      </c>
      <c r="BP39" s="141">
        <f t="shared" si="104"/>
        <v>302716.54977341514</v>
      </c>
      <c r="BQ39" s="141">
        <f t="shared" si="104"/>
        <v>340502.39364361315</v>
      </c>
      <c r="BR39" s="141">
        <f t="shared" si="104"/>
        <v>379237.98261654523</v>
      </c>
      <c r="BS39" s="141">
        <f t="shared" si="104"/>
        <v>418923.31669221137</v>
      </c>
      <c r="BT39" s="25">
        <f t="shared" si="104"/>
        <v>460766.14072280249</v>
      </c>
      <c r="BU39" s="25">
        <f t="shared" si="104"/>
        <v>503701.5250419919</v>
      </c>
      <c r="BV39" s="25">
        <f t="shared" si="104"/>
        <v>547729.46964977949</v>
      </c>
      <c r="BW39" s="25">
        <f t="shared" si="104"/>
        <v>592849.97454616544</v>
      </c>
      <c r="BX39" s="25">
        <f t="shared" si="104"/>
        <v>638504.30651388702</v>
      </c>
      <c r="BY39" s="25">
        <f t="shared" ref="BY39:CE39" si="105">IF(BY102&lt;0,0,BY102)</f>
        <v>685251.19877020677</v>
      </c>
      <c r="BZ39" s="25">
        <f t="shared" si="105"/>
        <v>314177.03253958002</v>
      </c>
      <c r="CA39" s="25">
        <f t="shared" si="105"/>
        <v>363128.44120642962</v>
      </c>
      <c r="CB39" s="25">
        <f t="shared" si="105"/>
        <v>413182.10807854409</v>
      </c>
      <c r="CC39" s="25">
        <f t="shared" si="105"/>
        <v>463779.29993866081</v>
      </c>
      <c r="CD39" s="25">
        <f t="shared" si="105"/>
        <v>515478.75000404241</v>
      </c>
      <c r="CE39" s="25">
        <f t="shared" si="105"/>
        <v>568280.45827468892</v>
      </c>
    </row>
    <row r="40" spans="1:83" ht="19.5" customHeight="1">
      <c r="A40" s="24" t="s">
        <v>166</v>
      </c>
      <c r="B40" s="25">
        <f>'Estados Financieros'!B48</f>
        <v>0</v>
      </c>
      <c r="C40" s="25">
        <f>'Estados Financieros'!C48</f>
        <v>0</v>
      </c>
      <c r="D40" s="25">
        <f>'Estados Financieros'!D48</f>
        <v>0</v>
      </c>
      <c r="E40" s="25">
        <f>W40</f>
        <v>0</v>
      </c>
      <c r="F40" s="25">
        <f>AI40</f>
        <v>0</v>
      </c>
      <c r="G40" s="25">
        <f>AU40</f>
        <v>0</v>
      </c>
      <c r="H40" s="25">
        <f>BG40</f>
        <v>0</v>
      </c>
      <c r="I40" s="25">
        <f>BS40</f>
        <v>0</v>
      </c>
      <c r="J40" s="25">
        <f>CE40</f>
        <v>0</v>
      </c>
      <c r="K40" s="20"/>
      <c r="L40" s="141">
        <f>D40</f>
        <v>0</v>
      </c>
      <c r="M40" s="141">
        <f>L40</f>
        <v>0</v>
      </c>
      <c r="N40" s="141">
        <f t="shared" ref="N40:BY42" si="106">M40</f>
        <v>0</v>
      </c>
      <c r="O40" s="141">
        <f t="shared" si="106"/>
        <v>0</v>
      </c>
      <c r="P40" s="141">
        <f t="shared" si="106"/>
        <v>0</v>
      </c>
      <c r="Q40" s="141">
        <f t="shared" si="106"/>
        <v>0</v>
      </c>
      <c r="R40" s="141">
        <f t="shared" si="106"/>
        <v>0</v>
      </c>
      <c r="S40" s="141">
        <f t="shared" si="106"/>
        <v>0</v>
      </c>
      <c r="T40" s="141">
        <f t="shared" si="106"/>
        <v>0</v>
      </c>
      <c r="U40" s="141">
        <f t="shared" si="106"/>
        <v>0</v>
      </c>
      <c r="V40" s="141">
        <f t="shared" si="106"/>
        <v>0</v>
      </c>
      <c r="W40" s="141">
        <f t="shared" si="106"/>
        <v>0</v>
      </c>
      <c r="X40" s="25">
        <f t="shared" si="106"/>
        <v>0</v>
      </c>
      <c r="Y40" s="25">
        <f t="shared" si="106"/>
        <v>0</v>
      </c>
      <c r="Z40" s="25">
        <f t="shared" si="106"/>
        <v>0</v>
      </c>
      <c r="AA40" s="25">
        <f t="shared" si="106"/>
        <v>0</v>
      </c>
      <c r="AB40" s="25">
        <f t="shared" si="106"/>
        <v>0</v>
      </c>
      <c r="AC40" s="25">
        <f t="shared" si="106"/>
        <v>0</v>
      </c>
      <c r="AD40" s="25">
        <f t="shared" si="106"/>
        <v>0</v>
      </c>
      <c r="AE40" s="25">
        <f t="shared" si="106"/>
        <v>0</v>
      </c>
      <c r="AF40" s="25">
        <f t="shared" si="106"/>
        <v>0</v>
      </c>
      <c r="AG40" s="25">
        <f t="shared" si="106"/>
        <v>0</v>
      </c>
      <c r="AH40" s="25">
        <f t="shared" si="106"/>
        <v>0</v>
      </c>
      <c r="AI40" s="25">
        <f t="shared" si="106"/>
        <v>0</v>
      </c>
      <c r="AJ40" s="141">
        <f t="shared" si="106"/>
        <v>0</v>
      </c>
      <c r="AK40" s="141">
        <f t="shared" si="106"/>
        <v>0</v>
      </c>
      <c r="AL40" s="141">
        <f t="shared" si="106"/>
        <v>0</v>
      </c>
      <c r="AM40" s="141">
        <f t="shared" si="106"/>
        <v>0</v>
      </c>
      <c r="AN40" s="141">
        <f t="shared" si="106"/>
        <v>0</v>
      </c>
      <c r="AO40" s="141">
        <f t="shared" si="106"/>
        <v>0</v>
      </c>
      <c r="AP40" s="141">
        <f t="shared" si="106"/>
        <v>0</v>
      </c>
      <c r="AQ40" s="141">
        <f t="shared" si="106"/>
        <v>0</v>
      </c>
      <c r="AR40" s="141">
        <f t="shared" si="106"/>
        <v>0</v>
      </c>
      <c r="AS40" s="141">
        <f t="shared" si="106"/>
        <v>0</v>
      </c>
      <c r="AT40" s="141">
        <f t="shared" si="106"/>
        <v>0</v>
      </c>
      <c r="AU40" s="141">
        <f t="shared" si="106"/>
        <v>0</v>
      </c>
      <c r="AV40" s="25">
        <f t="shared" si="106"/>
        <v>0</v>
      </c>
      <c r="AW40" s="25">
        <f t="shared" si="106"/>
        <v>0</v>
      </c>
      <c r="AX40" s="25">
        <f t="shared" si="106"/>
        <v>0</v>
      </c>
      <c r="AY40" s="25">
        <f t="shared" si="106"/>
        <v>0</v>
      </c>
      <c r="AZ40" s="25">
        <f t="shared" si="106"/>
        <v>0</v>
      </c>
      <c r="BA40" s="25">
        <f t="shared" si="106"/>
        <v>0</v>
      </c>
      <c r="BB40" s="25">
        <f t="shared" si="106"/>
        <v>0</v>
      </c>
      <c r="BC40" s="25">
        <f t="shared" si="106"/>
        <v>0</v>
      </c>
      <c r="BD40" s="25">
        <f t="shared" si="106"/>
        <v>0</v>
      </c>
      <c r="BE40" s="25">
        <f t="shared" si="106"/>
        <v>0</v>
      </c>
      <c r="BF40" s="25">
        <f t="shared" si="106"/>
        <v>0</v>
      </c>
      <c r="BG40" s="25">
        <f t="shared" si="106"/>
        <v>0</v>
      </c>
      <c r="BH40" s="141">
        <f t="shared" si="106"/>
        <v>0</v>
      </c>
      <c r="BI40" s="141">
        <f t="shared" si="106"/>
        <v>0</v>
      </c>
      <c r="BJ40" s="141">
        <f t="shared" si="106"/>
        <v>0</v>
      </c>
      <c r="BK40" s="141">
        <f t="shared" si="106"/>
        <v>0</v>
      </c>
      <c r="BL40" s="141">
        <f t="shared" si="106"/>
        <v>0</v>
      </c>
      <c r="BM40" s="141">
        <f t="shared" si="106"/>
        <v>0</v>
      </c>
      <c r="BN40" s="141">
        <f t="shared" si="106"/>
        <v>0</v>
      </c>
      <c r="BO40" s="141">
        <f t="shared" si="106"/>
        <v>0</v>
      </c>
      <c r="BP40" s="141">
        <f t="shared" si="106"/>
        <v>0</v>
      </c>
      <c r="BQ40" s="141">
        <f t="shared" si="106"/>
        <v>0</v>
      </c>
      <c r="BR40" s="141">
        <f t="shared" si="106"/>
        <v>0</v>
      </c>
      <c r="BS40" s="141">
        <f t="shared" si="106"/>
        <v>0</v>
      </c>
      <c r="BT40" s="25">
        <f t="shared" si="106"/>
        <v>0</v>
      </c>
      <c r="BU40" s="25">
        <f t="shared" si="106"/>
        <v>0</v>
      </c>
      <c r="BV40" s="25">
        <f t="shared" si="106"/>
        <v>0</v>
      </c>
      <c r="BW40" s="25">
        <f t="shared" si="106"/>
        <v>0</v>
      </c>
      <c r="BX40" s="25">
        <f t="shared" si="106"/>
        <v>0</v>
      </c>
      <c r="BY40" s="25">
        <f t="shared" si="106"/>
        <v>0</v>
      </c>
      <c r="BZ40" s="25">
        <f t="shared" ref="BZ40:CE42" si="107">BY40</f>
        <v>0</v>
      </c>
      <c r="CA40" s="25">
        <f t="shared" si="107"/>
        <v>0</v>
      </c>
      <c r="CB40" s="25">
        <f t="shared" si="107"/>
        <v>0</v>
      </c>
      <c r="CC40" s="25">
        <f t="shared" si="107"/>
        <v>0</v>
      </c>
      <c r="CD40" s="25">
        <f t="shared" si="107"/>
        <v>0</v>
      </c>
      <c r="CE40" s="25">
        <f t="shared" si="107"/>
        <v>0</v>
      </c>
    </row>
    <row r="41" spans="1:83" ht="19.5" customHeight="1">
      <c r="A41" s="24" t="s">
        <v>168</v>
      </c>
      <c r="B41" s="25">
        <f>'Estados Financieros'!B50</f>
        <v>0</v>
      </c>
      <c r="C41" s="25">
        <f>'Estados Financieros'!C50</f>
        <v>0</v>
      </c>
      <c r="D41" s="25">
        <f>'Estados Financieros'!D50</f>
        <v>0</v>
      </c>
      <c r="E41" s="25">
        <f>W41</f>
        <v>0</v>
      </c>
      <c r="F41" s="25">
        <f>AI41</f>
        <v>0</v>
      </c>
      <c r="G41" s="25">
        <f>AU41</f>
        <v>0</v>
      </c>
      <c r="H41" s="25">
        <f>BG41</f>
        <v>0</v>
      </c>
      <c r="I41" s="25">
        <f>BS41</f>
        <v>0</v>
      </c>
      <c r="J41" s="25">
        <f>CE41</f>
        <v>0</v>
      </c>
      <c r="K41" s="20"/>
      <c r="L41" s="141">
        <f>(L54+L56+L57)/30*-$B$98</f>
        <v>0</v>
      </c>
      <c r="M41" s="141">
        <f t="shared" ref="M41:BX41" si="108">(M54+M56+M57)/30*-$B$98</f>
        <v>0</v>
      </c>
      <c r="N41" s="141">
        <f t="shared" si="108"/>
        <v>0</v>
      </c>
      <c r="O41" s="141">
        <f t="shared" si="108"/>
        <v>0</v>
      </c>
      <c r="P41" s="141">
        <f t="shared" si="108"/>
        <v>0</v>
      </c>
      <c r="Q41" s="141">
        <f t="shared" si="108"/>
        <v>0</v>
      </c>
      <c r="R41" s="141">
        <f t="shared" si="108"/>
        <v>0</v>
      </c>
      <c r="S41" s="141">
        <f t="shared" si="108"/>
        <v>0</v>
      </c>
      <c r="T41" s="141">
        <f t="shared" si="108"/>
        <v>0</v>
      </c>
      <c r="U41" s="141">
        <f t="shared" si="108"/>
        <v>0</v>
      </c>
      <c r="V41" s="141">
        <f t="shared" si="108"/>
        <v>0</v>
      </c>
      <c r="W41" s="141">
        <f t="shared" si="108"/>
        <v>0</v>
      </c>
      <c r="X41" s="25">
        <f t="shared" si="108"/>
        <v>0</v>
      </c>
      <c r="Y41" s="25">
        <f t="shared" si="108"/>
        <v>0</v>
      </c>
      <c r="Z41" s="25">
        <f t="shared" si="108"/>
        <v>0</v>
      </c>
      <c r="AA41" s="25">
        <f t="shared" si="108"/>
        <v>0</v>
      </c>
      <c r="AB41" s="25">
        <f t="shared" si="108"/>
        <v>0</v>
      </c>
      <c r="AC41" s="25">
        <f t="shared" si="108"/>
        <v>0</v>
      </c>
      <c r="AD41" s="25">
        <f t="shared" si="108"/>
        <v>0</v>
      </c>
      <c r="AE41" s="25">
        <f t="shared" si="108"/>
        <v>0</v>
      </c>
      <c r="AF41" s="25">
        <f t="shared" si="108"/>
        <v>0</v>
      </c>
      <c r="AG41" s="25">
        <f t="shared" si="108"/>
        <v>0</v>
      </c>
      <c r="AH41" s="25">
        <f t="shared" si="108"/>
        <v>0</v>
      </c>
      <c r="AI41" s="25">
        <f t="shared" si="108"/>
        <v>0</v>
      </c>
      <c r="AJ41" s="141">
        <f t="shared" si="108"/>
        <v>0</v>
      </c>
      <c r="AK41" s="141">
        <f t="shared" si="108"/>
        <v>0</v>
      </c>
      <c r="AL41" s="141">
        <f t="shared" si="108"/>
        <v>0</v>
      </c>
      <c r="AM41" s="141">
        <f t="shared" si="108"/>
        <v>0</v>
      </c>
      <c r="AN41" s="141">
        <f t="shared" si="108"/>
        <v>0</v>
      </c>
      <c r="AO41" s="141">
        <f t="shared" si="108"/>
        <v>0</v>
      </c>
      <c r="AP41" s="141">
        <f t="shared" si="108"/>
        <v>0</v>
      </c>
      <c r="AQ41" s="141">
        <f t="shared" si="108"/>
        <v>0</v>
      </c>
      <c r="AR41" s="141">
        <f t="shared" si="108"/>
        <v>0</v>
      </c>
      <c r="AS41" s="141">
        <f t="shared" si="108"/>
        <v>0</v>
      </c>
      <c r="AT41" s="141">
        <f t="shared" si="108"/>
        <v>0</v>
      </c>
      <c r="AU41" s="141">
        <f t="shared" si="108"/>
        <v>0</v>
      </c>
      <c r="AV41" s="25">
        <f t="shared" si="108"/>
        <v>0</v>
      </c>
      <c r="AW41" s="25">
        <f t="shared" si="108"/>
        <v>0</v>
      </c>
      <c r="AX41" s="25">
        <f t="shared" si="108"/>
        <v>0</v>
      </c>
      <c r="AY41" s="25">
        <f t="shared" si="108"/>
        <v>0</v>
      </c>
      <c r="AZ41" s="25">
        <f t="shared" si="108"/>
        <v>0</v>
      </c>
      <c r="BA41" s="25">
        <f t="shared" si="108"/>
        <v>0</v>
      </c>
      <c r="BB41" s="25">
        <f t="shared" si="108"/>
        <v>0</v>
      </c>
      <c r="BC41" s="25">
        <f t="shared" si="108"/>
        <v>0</v>
      </c>
      <c r="BD41" s="25">
        <f t="shared" si="108"/>
        <v>0</v>
      </c>
      <c r="BE41" s="25">
        <f t="shared" si="108"/>
        <v>0</v>
      </c>
      <c r="BF41" s="25">
        <f t="shared" si="108"/>
        <v>0</v>
      </c>
      <c r="BG41" s="25">
        <f t="shared" si="108"/>
        <v>0</v>
      </c>
      <c r="BH41" s="141">
        <f t="shared" si="108"/>
        <v>0</v>
      </c>
      <c r="BI41" s="141">
        <f t="shared" si="108"/>
        <v>0</v>
      </c>
      <c r="BJ41" s="141">
        <f t="shared" si="108"/>
        <v>0</v>
      </c>
      <c r="BK41" s="141">
        <f t="shared" si="108"/>
        <v>0</v>
      </c>
      <c r="BL41" s="141">
        <f t="shared" si="108"/>
        <v>0</v>
      </c>
      <c r="BM41" s="141">
        <f t="shared" si="108"/>
        <v>0</v>
      </c>
      <c r="BN41" s="141">
        <f t="shared" si="108"/>
        <v>0</v>
      </c>
      <c r="BO41" s="141">
        <f t="shared" si="108"/>
        <v>0</v>
      </c>
      <c r="BP41" s="141">
        <f t="shared" si="108"/>
        <v>0</v>
      </c>
      <c r="BQ41" s="141">
        <f t="shared" si="108"/>
        <v>0</v>
      </c>
      <c r="BR41" s="141">
        <f t="shared" si="108"/>
        <v>0</v>
      </c>
      <c r="BS41" s="141">
        <f t="shared" si="108"/>
        <v>0</v>
      </c>
      <c r="BT41" s="25">
        <f t="shared" si="108"/>
        <v>0</v>
      </c>
      <c r="BU41" s="25">
        <f t="shared" si="108"/>
        <v>0</v>
      </c>
      <c r="BV41" s="25">
        <f t="shared" si="108"/>
        <v>0</v>
      </c>
      <c r="BW41" s="25">
        <f t="shared" si="108"/>
        <v>0</v>
      </c>
      <c r="BX41" s="25">
        <f t="shared" si="108"/>
        <v>0</v>
      </c>
      <c r="BY41" s="25">
        <f t="shared" ref="BY41:CE41" si="109">(BY54+BY56+BY57)/30*-$B$98</f>
        <v>0</v>
      </c>
      <c r="BZ41" s="25">
        <f t="shared" si="109"/>
        <v>0</v>
      </c>
      <c r="CA41" s="25">
        <f t="shared" si="109"/>
        <v>0</v>
      </c>
      <c r="CB41" s="25">
        <f t="shared" si="109"/>
        <v>0</v>
      </c>
      <c r="CC41" s="25">
        <f t="shared" si="109"/>
        <v>0</v>
      </c>
      <c r="CD41" s="25">
        <f t="shared" si="109"/>
        <v>0</v>
      </c>
      <c r="CE41" s="25">
        <f t="shared" si="109"/>
        <v>0</v>
      </c>
    </row>
    <row r="42" spans="1:83" ht="19.5" customHeight="1">
      <c r="A42" s="24" t="s">
        <v>208</v>
      </c>
      <c r="B42" s="25">
        <f>'Estados Financieros'!B46+'Estados Financieros'!B47+'Estados Financieros'!B49+'Estados Financieros'!B51+'Estados Financieros'!B52</f>
        <v>0</v>
      </c>
      <c r="C42" s="25">
        <f>'Estados Financieros'!C46+'Estados Financieros'!C47+'Estados Financieros'!C49+'Estados Financieros'!C51+'Estados Financieros'!C52</f>
        <v>0</v>
      </c>
      <c r="D42" s="25">
        <f>'Estados Financieros'!D46+'Estados Financieros'!D47+'Estados Financieros'!D49+'Estados Financieros'!D51+'Estados Financieros'!D52</f>
        <v>0</v>
      </c>
      <c r="E42" s="25">
        <f>W42</f>
        <v>0</v>
      </c>
      <c r="F42" s="25">
        <f>AI42</f>
        <v>0</v>
      </c>
      <c r="G42" s="25">
        <f>AU42</f>
        <v>0</v>
      </c>
      <c r="H42" s="25">
        <f>BG42</f>
        <v>0</v>
      </c>
      <c r="I42" s="25">
        <f>BS42</f>
        <v>0</v>
      </c>
      <c r="J42" s="25">
        <f>CE42</f>
        <v>0</v>
      </c>
      <c r="K42" s="20"/>
      <c r="L42" s="141">
        <f>D42</f>
        <v>0</v>
      </c>
      <c r="M42" s="141">
        <f>L42</f>
        <v>0</v>
      </c>
      <c r="N42" s="141">
        <f t="shared" si="106"/>
        <v>0</v>
      </c>
      <c r="O42" s="141">
        <f t="shared" si="106"/>
        <v>0</v>
      </c>
      <c r="P42" s="141">
        <f t="shared" si="106"/>
        <v>0</v>
      </c>
      <c r="Q42" s="141">
        <f t="shared" si="106"/>
        <v>0</v>
      </c>
      <c r="R42" s="141">
        <f t="shared" si="106"/>
        <v>0</v>
      </c>
      <c r="S42" s="141">
        <f t="shared" si="106"/>
        <v>0</v>
      </c>
      <c r="T42" s="141">
        <f t="shared" si="106"/>
        <v>0</v>
      </c>
      <c r="U42" s="141">
        <f t="shared" si="106"/>
        <v>0</v>
      </c>
      <c r="V42" s="141">
        <f t="shared" si="106"/>
        <v>0</v>
      </c>
      <c r="W42" s="141">
        <f t="shared" si="106"/>
        <v>0</v>
      </c>
      <c r="X42" s="25">
        <f t="shared" si="106"/>
        <v>0</v>
      </c>
      <c r="Y42" s="25">
        <f>X42</f>
        <v>0</v>
      </c>
      <c r="Z42" s="25">
        <f t="shared" si="106"/>
        <v>0</v>
      </c>
      <c r="AA42" s="25">
        <f t="shared" si="106"/>
        <v>0</v>
      </c>
      <c r="AB42" s="25">
        <f t="shared" si="106"/>
        <v>0</v>
      </c>
      <c r="AC42" s="25">
        <f t="shared" si="106"/>
        <v>0</v>
      </c>
      <c r="AD42" s="25">
        <f t="shared" si="106"/>
        <v>0</v>
      </c>
      <c r="AE42" s="25">
        <f t="shared" si="106"/>
        <v>0</v>
      </c>
      <c r="AF42" s="25">
        <f t="shared" si="106"/>
        <v>0</v>
      </c>
      <c r="AG42" s="25">
        <f t="shared" si="106"/>
        <v>0</v>
      </c>
      <c r="AH42" s="25">
        <f t="shared" si="106"/>
        <v>0</v>
      </c>
      <c r="AI42" s="25">
        <f t="shared" si="106"/>
        <v>0</v>
      </c>
      <c r="AJ42" s="141">
        <f t="shared" si="106"/>
        <v>0</v>
      </c>
      <c r="AK42" s="141">
        <f t="shared" si="106"/>
        <v>0</v>
      </c>
      <c r="AL42" s="141">
        <f t="shared" si="106"/>
        <v>0</v>
      </c>
      <c r="AM42" s="141">
        <f t="shared" si="106"/>
        <v>0</v>
      </c>
      <c r="AN42" s="141">
        <f t="shared" si="106"/>
        <v>0</v>
      </c>
      <c r="AO42" s="141">
        <f t="shared" si="106"/>
        <v>0</v>
      </c>
      <c r="AP42" s="141">
        <f t="shared" si="106"/>
        <v>0</v>
      </c>
      <c r="AQ42" s="141">
        <f t="shared" si="106"/>
        <v>0</v>
      </c>
      <c r="AR42" s="141">
        <f t="shared" si="106"/>
        <v>0</v>
      </c>
      <c r="AS42" s="141">
        <f t="shared" si="106"/>
        <v>0</v>
      </c>
      <c r="AT42" s="141">
        <f t="shared" si="106"/>
        <v>0</v>
      </c>
      <c r="AU42" s="141">
        <f t="shared" si="106"/>
        <v>0</v>
      </c>
      <c r="AV42" s="25">
        <f t="shared" si="106"/>
        <v>0</v>
      </c>
      <c r="AW42" s="25">
        <f t="shared" si="106"/>
        <v>0</v>
      </c>
      <c r="AX42" s="25">
        <f t="shared" si="106"/>
        <v>0</v>
      </c>
      <c r="AY42" s="25">
        <f t="shared" si="106"/>
        <v>0</v>
      </c>
      <c r="AZ42" s="25">
        <f t="shared" si="106"/>
        <v>0</v>
      </c>
      <c r="BA42" s="25">
        <f t="shared" si="106"/>
        <v>0</v>
      </c>
      <c r="BB42" s="25">
        <f t="shared" si="106"/>
        <v>0</v>
      </c>
      <c r="BC42" s="25">
        <f t="shared" si="106"/>
        <v>0</v>
      </c>
      <c r="BD42" s="25">
        <f t="shared" si="106"/>
        <v>0</v>
      </c>
      <c r="BE42" s="25">
        <f t="shared" si="106"/>
        <v>0</v>
      </c>
      <c r="BF42" s="25">
        <f t="shared" si="106"/>
        <v>0</v>
      </c>
      <c r="BG42" s="25">
        <f t="shared" si="106"/>
        <v>0</v>
      </c>
      <c r="BH42" s="141">
        <f t="shared" si="106"/>
        <v>0</v>
      </c>
      <c r="BI42" s="141">
        <f t="shared" si="106"/>
        <v>0</v>
      </c>
      <c r="BJ42" s="141">
        <f t="shared" si="106"/>
        <v>0</v>
      </c>
      <c r="BK42" s="141">
        <f t="shared" si="106"/>
        <v>0</v>
      </c>
      <c r="BL42" s="141">
        <f t="shared" si="106"/>
        <v>0</v>
      </c>
      <c r="BM42" s="141">
        <f t="shared" si="106"/>
        <v>0</v>
      </c>
      <c r="BN42" s="141">
        <f t="shared" si="106"/>
        <v>0</v>
      </c>
      <c r="BO42" s="141">
        <f t="shared" si="106"/>
        <v>0</v>
      </c>
      <c r="BP42" s="141">
        <f t="shared" si="106"/>
        <v>0</v>
      </c>
      <c r="BQ42" s="141">
        <f t="shared" si="106"/>
        <v>0</v>
      </c>
      <c r="BR42" s="141">
        <f t="shared" si="106"/>
        <v>0</v>
      </c>
      <c r="BS42" s="141">
        <f t="shared" si="106"/>
        <v>0</v>
      </c>
      <c r="BT42" s="25">
        <f t="shared" si="106"/>
        <v>0</v>
      </c>
      <c r="BU42" s="25">
        <f t="shared" si="106"/>
        <v>0</v>
      </c>
      <c r="BV42" s="25">
        <f t="shared" si="106"/>
        <v>0</v>
      </c>
      <c r="BW42" s="25">
        <f t="shared" si="106"/>
        <v>0</v>
      </c>
      <c r="BX42" s="25">
        <f t="shared" si="106"/>
        <v>0</v>
      </c>
      <c r="BY42" s="25">
        <f t="shared" si="106"/>
        <v>0</v>
      </c>
      <c r="BZ42" s="25">
        <f t="shared" si="107"/>
        <v>0</v>
      </c>
      <c r="CA42" s="25">
        <f t="shared" si="107"/>
        <v>0</v>
      </c>
      <c r="CB42" s="25">
        <f t="shared" si="107"/>
        <v>0</v>
      </c>
      <c r="CC42" s="25">
        <f t="shared" si="107"/>
        <v>0</v>
      </c>
      <c r="CD42" s="25">
        <f t="shared" si="107"/>
        <v>0</v>
      </c>
      <c r="CE42" s="25">
        <f t="shared" si="107"/>
        <v>0</v>
      </c>
    </row>
    <row r="43" spans="1:83" s="121" customFormat="1" ht="19.5" customHeight="1">
      <c r="A43" s="253" t="s">
        <v>170</v>
      </c>
      <c r="B43" s="253">
        <f>SUM(B39:B42)</f>
        <v>0</v>
      </c>
      <c r="C43" s="253">
        <f t="shared" ref="C43:D43" si="110">SUM(C39:C42)</f>
        <v>0</v>
      </c>
      <c r="D43" s="253">
        <f t="shared" si="110"/>
        <v>0</v>
      </c>
      <c r="E43" s="253">
        <f t="shared" ref="E43" si="111">SUM(E39:E42)</f>
        <v>0</v>
      </c>
      <c r="F43" s="253">
        <f t="shared" ref="F43" si="112">SUM(F39:F42)</f>
        <v>0</v>
      </c>
      <c r="G43" s="253">
        <f t="shared" ref="G43" si="113">SUM(G39:G42)</f>
        <v>147245.35437561999</v>
      </c>
      <c r="H43" s="253">
        <f t="shared" ref="H43" si="114">SUM(H39:H42)</f>
        <v>285844.69957705401</v>
      </c>
      <c r="I43" s="253">
        <f t="shared" ref="I43" si="115">SUM(I39:I42)</f>
        <v>418923.31669221143</v>
      </c>
      <c r="J43" s="253">
        <f t="shared" ref="J43" si="116">SUM(J39:J42)</f>
        <v>568280.4582746888</v>
      </c>
      <c r="K43" s="20"/>
      <c r="L43" s="253">
        <f>SUM(L38:L42)</f>
        <v>0</v>
      </c>
      <c r="M43" s="253">
        <f t="shared" ref="M43" si="117">SUM(M38:M42)</f>
        <v>0</v>
      </c>
      <c r="N43" s="253">
        <f t="shared" ref="N43:BY43" si="118">SUM(N38:N42)</f>
        <v>0</v>
      </c>
      <c r="O43" s="253">
        <f t="shared" si="118"/>
        <v>0</v>
      </c>
      <c r="P43" s="253">
        <f t="shared" si="118"/>
        <v>0</v>
      </c>
      <c r="Q43" s="253">
        <f t="shared" si="118"/>
        <v>0</v>
      </c>
      <c r="R43" s="253">
        <f t="shared" si="118"/>
        <v>0</v>
      </c>
      <c r="S43" s="253">
        <f t="shared" si="118"/>
        <v>0</v>
      </c>
      <c r="T43" s="253">
        <f t="shared" si="118"/>
        <v>0</v>
      </c>
      <c r="U43" s="253">
        <f t="shared" si="118"/>
        <v>0</v>
      </c>
      <c r="V43" s="253">
        <f t="shared" si="118"/>
        <v>0</v>
      </c>
      <c r="W43" s="253">
        <f t="shared" si="118"/>
        <v>0</v>
      </c>
      <c r="X43" s="253">
        <f t="shared" si="118"/>
        <v>0</v>
      </c>
      <c r="Y43" s="253">
        <f t="shared" si="118"/>
        <v>0</v>
      </c>
      <c r="Z43" s="253">
        <f t="shared" si="118"/>
        <v>0</v>
      </c>
      <c r="AA43" s="253">
        <f t="shared" si="118"/>
        <v>0</v>
      </c>
      <c r="AB43" s="253">
        <f t="shared" si="118"/>
        <v>0</v>
      </c>
      <c r="AC43" s="253">
        <f t="shared" si="118"/>
        <v>0</v>
      </c>
      <c r="AD43" s="253">
        <f t="shared" si="118"/>
        <v>0</v>
      </c>
      <c r="AE43" s="253">
        <f t="shared" si="118"/>
        <v>0</v>
      </c>
      <c r="AF43" s="253">
        <f t="shared" si="118"/>
        <v>0</v>
      </c>
      <c r="AG43" s="253">
        <f t="shared" si="118"/>
        <v>0</v>
      </c>
      <c r="AH43" s="253">
        <f t="shared" si="118"/>
        <v>0</v>
      </c>
      <c r="AI43" s="253">
        <f t="shared" si="118"/>
        <v>0</v>
      </c>
      <c r="AJ43" s="253">
        <f t="shared" si="118"/>
        <v>0</v>
      </c>
      <c r="AK43" s="253">
        <f t="shared" si="118"/>
        <v>838.30366026612865</v>
      </c>
      <c r="AL43" s="253">
        <f t="shared" si="118"/>
        <v>12513.769846685793</v>
      </c>
      <c r="AM43" s="253">
        <f t="shared" si="118"/>
        <v>24906.718243981228</v>
      </c>
      <c r="AN43" s="253">
        <f t="shared" si="118"/>
        <v>38017.153420770941</v>
      </c>
      <c r="AO43" s="253">
        <f t="shared" si="118"/>
        <v>51845.079960902171</v>
      </c>
      <c r="AP43" s="253">
        <f t="shared" si="118"/>
        <v>66390.502463501616</v>
      </c>
      <c r="AQ43" s="253">
        <f t="shared" si="118"/>
        <v>81126.45312635976</v>
      </c>
      <c r="AR43" s="253">
        <f t="shared" si="118"/>
        <v>96579.908995981925</v>
      </c>
      <c r="AS43" s="253">
        <f t="shared" si="118"/>
        <v>112750.87471763958</v>
      </c>
      <c r="AT43" s="253">
        <f t="shared" si="118"/>
        <v>129639.35495208843</v>
      </c>
      <c r="AU43" s="253">
        <f t="shared" si="118"/>
        <v>147245.35437561997</v>
      </c>
      <c r="AV43" s="253">
        <f t="shared" si="118"/>
        <v>166842.79671473597</v>
      </c>
      <c r="AW43" s="253">
        <f t="shared" si="118"/>
        <v>187273.18139871556</v>
      </c>
      <c r="AX43" s="253">
        <f t="shared" si="118"/>
        <v>208536.5084275587</v>
      </c>
      <c r="AY43" s="253">
        <f t="shared" si="118"/>
        <v>230632.77780126539</v>
      </c>
      <c r="AZ43" s="253">
        <f t="shared" si="118"/>
        <v>253561.98951983565</v>
      </c>
      <c r="BA43" s="253">
        <f t="shared" si="118"/>
        <v>276786.79317660281</v>
      </c>
      <c r="BB43" s="253">
        <f t="shared" si="118"/>
        <v>153599.18480261354</v>
      </c>
      <c r="BC43" s="253">
        <f t="shared" si="118"/>
        <v>178489.87314910782</v>
      </c>
      <c r="BD43" s="253">
        <f t="shared" si="118"/>
        <v>204213.50384046568</v>
      </c>
      <c r="BE43" s="253">
        <f t="shared" si="118"/>
        <v>230770.07687668709</v>
      </c>
      <c r="BF43" s="253">
        <f t="shared" si="118"/>
        <v>258159.59225777205</v>
      </c>
      <c r="BG43" s="253">
        <f t="shared" si="118"/>
        <v>285844.69957705395</v>
      </c>
      <c r="BH43" s="253">
        <f t="shared" si="118"/>
        <v>316162.5636022453</v>
      </c>
      <c r="BI43" s="253">
        <f t="shared" si="118"/>
        <v>347430.17273017066</v>
      </c>
      <c r="BJ43" s="253">
        <f t="shared" si="118"/>
        <v>379099.59100436344</v>
      </c>
      <c r="BK43" s="253">
        <f t="shared" si="118"/>
        <v>411718.75438129029</v>
      </c>
      <c r="BL43" s="253">
        <f t="shared" si="118"/>
        <v>445287.66286095121</v>
      </c>
      <c r="BM43" s="253">
        <f t="shared" si="118"/>
        <v>479806.31644334627</v>
      </c>
      <c r="BN43" s="253">
        <f t="shared" si="118"/>
        <v>229446.1613847547</v>
      </c>
      <c r="BO43" s="253">
        <f t="shared" si="118"/>
        <v>265880.45100595121</v>
      </c>
      <c r="BP43" s="253">
        <f t="shared" si="118"/>
        <v>302716.54977341514</v>
      </c>
      <c r="BQ43" s="253">
        <f t="shared" si="118"/>
        <v>340502.39364361315</v>
      </c>
      <c r="BR43" s="253">
        <f t="shared" si="118"/>
        <v>379237.98261654523</v>
      </c>
      <c r="BS43" s="253">
        <f t="shared" si="118"/>
        <v>418923.31669221137</v>
      </c>
      <c r="BT43" s="253">
        <f t="shared" si="118"/>
        <v>460766.14072280249</v>
      </c>
      <c r="BU43" s="253">
        <f t="shared" si="118"/>
        <v>503701.5250419919</v>
      </c>
      <c r="BV43" s="253">
        <f t="shared" si="118"/>
        <v>547729.46964977949</v>
      </c>
      <c r="BW43" s="253">
        <f t="shared" si="118"/>
        <v>592849.97454616544</v>
      </c>
      <c r="BX43" s="253">
        <f t="shared" si="118"/>
        <v>638504.30651388702</v>
      </c>
      <c r="BY43" s="253">
        <f t="shared" si="118"/>
        <v>685251.19877020677</v>
      </c>
      <c r="BZ43" s="253">
        <f t="shared" ref="BZ43:CE43" si="119">SUM(BZ38:BZ42)</f>
        <v>314177.03253958002</v>
      </c>
      <c r="CA43" s="253">
        <f t="shared" si="119"/>
        <v>363128.44120642962</v>
      </c>
      <c r="CB43" s="253">
        <f t="shared" si="119"/>
        <v>413182.10807854409</v>
      </c>
      <c r="CC43" s="253">
        <f t="shared" si="119"/>
        <v>463779.29993866081</v>
      </c>
      <c r="CD43" s="253">
        <f t="shared" si="119"/>
        <v>515478.75000404241</v>
      </c>
      <c r="CE43" s="253">
        <f t="shared" si="119"/>
        <v>568280.45827468892</v>
      </c>
    </row>
    <row r="44" spans="1:83" s="31" customFormat="1" ht="19.5" customHeight="1">
      <c r="A44" s="255" t="s">
        <v>25</v>
      </c>
      <c r="B44" s="255">
        <f>B43+B37+B32</f>
        <v>0</v>
      </c>
      <c r="C44" s="255">
        <f t="shared" ref="C44:D44" si="120">C43+C37+C32</f>
        <v>0</v>
      </c>
      <c r="D44" s="255">
        <f t="shared" si="120"/>
        <v>0</v>
      </c>
      <c r="E44" s="255">
        <f t="shared" ref="E44" si="121">E43+E37+E32</f>
        <v>220398.0969341484</v>
      </c>
      <c r="F44" s="255">
        <f t="shared" ref="F44" si="122">F43+F37+F32</f>
        <v>228888.36801678516</v>
      </c>
      <c r="G44" s="255">
        <f t="shared" ref="G44" si="123">G43+G37+G32</f>
        <v>858981.41750247998</v>
      </c>
      <c r="H44" s="255">
        <f t="shared" ref="H44" si="124">H43+H37+H32</f>
        <v>1855114.8614350762</v>
      </c>
      <c r="I44" s="255">
        <f t="shared" ref="I44" si="125">I43+I37+I32</f>
        <v>3244963.4286268679</v>
      </c>
      <c r="J44" s="255">
        <f t="shared" ref="J44" si="126">J43+J37+J32</f>
        <v>5099161.9450334124</v>
      </c>
      <c r="K44" s="20"/>
      <c r="L44" s="255">
        <f t="shared" ref="L44:M44" si="127">L43+L37+L32</f>
        <v>52874.805147058825</v>
      </c>
      <c r="M44" s="255">
        <f t="shared" si="127"/>
        <v>46035.251838235294</v>
      </c>
      <c r="N44" s="255">
        <f t="shared" ref="N44:BY44" si="128">N43+N37+N32</f>
        <v>39293.840073529413</v>
      </c>
      <c r="O44" s="255">
        <f t="shared" si="128"/>
        <v>292650.5698529412</v>
      </c>
      <c r="P44" s="255">
        <f t="shared" si="128"/>
        <v>285980.4411764706</v>
      </c>
      <c r="Q44" s="255">
        <f t="shared" si="128"/>
        <v>277874.76492610783</v>
      </c>
      <c r="R44" s="255">
        <f t="shared" si="128"/>
        <v>268125.92089559772</v>
      </c>
      <c r="S44" s="255">
        <f t="shared" si="128"/>
        <v>258444.8423246927</v>
      </c>
      <c r="T44" s="255">
        <f t="shared" si="128"/>
        <v>248831.52493894438</v>
      </c>
      <c r="U44" s="255">
        <f t="shared" si="128"/>
        <v>239285.96444965623</v>
      </c>
      <c r="V44" s="255">
        <f t="shared" si="128"/>
        <v>229808.15655383607</v>
      </c>
      <c r="W44" s="255">
        <f t="shared" si="128"/>
        <v>220398.0969341484</v>
      </c>
      <c r="X44" s="255">
        <f t="shared" si="128"/>
        <v>218121.5544083764</v>
      </c>
      <c r="Y44" s="255">
        <f t="shared" si="128"/>
        <v>216387.58382153086</v>
      </c>
      <c r="Z44" s="255">
        <f t="shared" si="128"/>
        <v>215196.18081295877</v>
      </c>
      <c r="AA44" s="255">
        <f t="shared" si="128"/>
        <v>214547.34100747181</v>
      </c>
      <c r="AB44" s="255">
        <f t="shared" si="128"/>
        <v>214441.06001529755</v>
      </c>
      <c r="AC44" s="255">
        <f t="shared" si="128"/>
        <v>214877.33343203101</v>
      </c>
      <c r="AD44" s="255">
        <f t="shared" si="128"/>
        <v>215856.15683858583</v>
      </c>
      <c r="AE44" s="255">
        <f t="shared" si="128"/>
        <v>217377.52580114541</v>
      </c>
      <c r="AF44" s="255">
        <f t="shared" si="128"/>
        <v>219441.43587111379</v>
      </c>
      <c r="AG44" s="255">
        <f t="shared" si="128"/>
        <v>222047.88258506631</v>
      </c>
      <c r="AH44" s="255">
        <f t="shared" si="128"/>
        <v>225196.86146470025</v>
      </c>
      <c r="AI44" s="255">
        <f>AI43+AI37+AI32</f>
        <v>228888.36801678516</v>
      </c>
      <c r="AJ44" s="255">
        <f t="shared" si="128"/>
        <v>257976.12169120146</v>
      </c>
      <c r="AK44" s="255">
        <f t="shared" si="128"/>
        <v>290049.1524080683</v>
      </c>
      <c r="AL44" s="255">
        <f t="shared" si="128"/>
        <v>335106.31449496048</v>
      </c>
      <c r="AM44" s="255">
        <f t="shared" si="128"/>
        <v>383027.92308315978</v>
      </c>
      <c r="AN44" s="255">
        <f t="shared" si="128"/>
        <v>433813.97817266628</v>
      </c>
      <c r="AO44" s="255">
        <f t="shared" si="128"/>
        <v>487464.47976348002</v>
      </c>
      <c r="AP44" s="255">
        <f t="shared" si="128"/>
        <v>543979.42785560084</v>
      </c>
      <c r="AQ44" s="255">
        <f t="shared" si="128"/>
        <v>601250.93278236233</v>
      </c>
      <c r="AR44" s="255">
        <f t="shared" si="128"/>
        <v>661386.8842104309</v>
      </c>
      <c r="AS44" s="255">
        <f t="shared" si="128"/>
        <v>724387.28213980678</v>
      </c>
      <c r="AT44" s="255">
        <f t="shared" si="128"/>
        <v>790252.12657048972</v>
      </c>
      <c r="AU44" s="255">
        <f t="shared" si="128"/>
        <v>858981.41750247986</v>
      </c>
      <c r="AV44" s="255">
        <f t="shared" si="128"/>
        <v>937371.1868589439</v>
      </c>
      <c r="AW44" s="255">
        <f t="shared" si="128"/>
        <v>1019092.7255948624</v>
      </c>
      <c r="AX44" s="255">
        <f t="shared" si="128"/>
        <v>1104146.0337102348</v>
      </c>
      <c r="AY44" s="255">
        <f t="shared" si="128"/>
        <v>1192531.1112050617</v>
      </c>
      <c r="AZ44" s="255">
        <f t="shared" si="128"/>
        <v>1284247.9580793427</v>
      </c>
      <c r="BA44" s="255">
        <f t="shared" si="128"/>
        <v>1377147.1727064115</v>
      </c>
      <c r="BB44" s="255">
        <f t="shared" si="128"/>
        <v>1326132.8023373142</v>
      </c>
      <c r="BC44" s="255">
        <f t="shared" si="128"/>
        <v>1425695.5557232916</v>
      </c>
      <c r="BD44" s="255">
        <f t="shared" si="128"/>
        <v>1528590.0784887229</v>
      </c>
      <c r="BE44" s="255">
        <f t="shared" si="128"/>
        <v>1634816.3706336087</v>
      </c>
      <c r="BF44" s="255">
        <f t="shared" si="128"/>
        <v>1744374.4321579486</v>
      </c>
      <c r="BG44" s="255">
        <f t="shared" si="128"/>
        <v>1855114.8614350762</v>
      </c>
      <c r="BH44" s="255">
        <f t="shared" si="128"/>
        <v>1976386.3175358414</v>
      </c>
      <c r="BI44" s="255">
        <f t="shared" si="128"/>
        <v>2101456.7540475428</v>
      </c>
      <c r="BJ44" s="255">
        <f t="shared" si="128"/>
        <v>2228134.4271443142</v>
      </c>
      <c r="BK44" s="255">
        <f t="shared" si="128"/>
        <v>2358611.0806520213</v>
      </c>
      <c r="BL44" s="255">
        <f t="shared" si="128"/>
        <v>2492886.7145706653</v>
      </c>
      <c r="BM44" s="255">
        <f t="shared" si="128"/>
        <v>2630961.3289002455</v>
      </c>
      <c r="BN44" s="255">
        <f t="shared" si="128"/>
        <v>2487054.8073970415</v>
      </c>
      <c r="BO44" s="255">
        <f t="shared" si="128"/>
        <v>2632791.9658818268</v>
      </c>
      <c r="BP44" s="255">
        <f t="shared" si="128"/>
        <v>2780136.360951683</v>
      </c>
      <c r="BQ44" s="255">
        <f t="shared" si="128"/>
        <v>2931279.736432475</v>
      </c>
      <c r="BR44" s="255">
        <f t="shared" si="128"/>
        <v>3086222.0923242033</v>
      </c>
      <c r="BS44" s="255">
        <f t="shared" si="128"/>
        <v>3244963.4286268679</v>
      </c>
      <c r="BT44" s="255">
        <f t="shared" si="128"/>
        <v>3412334.7247492326</v>
      </c>
      <c r="BU44" s="255">
        <f t="shared" si="128"/>
        <v>3584076.2620259905</v>
      </c>
      <c r="BV44" s="255">
        <f t="shared" si="128"/>
        <v>3760188.0404571411</v>
      </c>
      <c r="BW44" s="255">
        <f t="shared" si="128"/>
        <v>3940670.0600426849</v>
      </c>
      <c r="BX44" s="255">
        <f t="shared" si="128"/>
        <v>4123287.3879135707</v>
      </c>
      <c r="BY44" s="255">
        <f t="shared" si="128"/>
        <v>4310274.9569388498</v>
      </c>
      <c r="BZ44" s="255">
        <f t="shared" ref="BZ44:CE44" si="129">BZ43+BZ37+BZ32</f>
        <v>4082748.2420929768</v>
      </c>
      <c r="CA44" s="255">
        <f t="shared" si="129"/>
        <v>4278553.8767603748</v>
      </c>
      <c r="CB44" s="255">
        <f t="shared" si="129"/>
        <v>4478768.5442488333</v>
      </c>
      <c r="CC44" s="255">
        <f t="shared" si="129"/>
        <v>4681157.3116893005</v>
      </c>
      <c r="CD44" s="255">
        <f t="shared" si="129"/>
        <v>4887955.1119508259</v>
      </c>
      <c r="CE44" s="255">
        <f t="shared" si="129"/>
        <v>5099161.9450334124</v>
      </c>
    </row>
    <row r="45" spans="1:83" ht="39.950000000000003" customHeight="1">
      <c r="A45" s="18"/>
      <c r="B45" s="30"/>
      <c r="C45" s="30"/>
      <c r="D45" s="30"/>
      <c r="E45" s="30"/>
      <c r="F45" s="30"/>
      <c r="G45" s="30"/>
      <c r="H45" s="30"/>
      <c r="I45" s="30"/>
      <c r="J45" s="30"/>
      <c r="K45" s="20"/>
      <c r="L45" s="30"/>
      <c r="M45" s="30"/>
      <c r="N45" s="30"/>
      <c r="O45" s="30"/>
      <c r="P45" s="30"/>
      <c r="Q45" s="30"/>
      <c r="R45" s="30"/>
      <c r="S45" s="30"/>
      <c r="T45" s="30"/>
      <c r="U45" s="30"/>
      <c r="V45" s="30"/>
      <c r="W45" s="30"/>
      <c r="X45" s="30"/>
      <c r="Y45" s="30"/>
      <c r="AC45" s="21"/>
      <c r="AD45" s="21"/>
      <c r="AE45" s="21"/>
      <c r="AF45" s="22"/>
      <c r="AG45" s="22"/>
      <c r="AH45" s="22"/>
      <c r="AI45" s="22"/>
      <c r="AJ45" s="30"/>
      <c r="AK45" s="30"/>
      <c r="AL45" s="30"/>
      <c r="AM45" s="30"/>
      <c r="AN45" s="30"/>
      <c r="AO45" s="30"/>
      <c r="AP45" s="30"/>
      <c r="AQ45" s="30"/>
      <c r="AR45" s="30"/>
      <c r="AS45" s="30"/>
      <c r="AT45" s="30"/>
      <c r="AU45" s="30"/>
      <c r="AV45" s="30"/>
      <c r="AW45" s="30"/>
      <c r="BA45" s="21"/>
      <c r="BB45" s="21"/>
      <c r="BC45" s="21"/>
      <c r="BD45" s="22"/>
      <c r="BE45" s="22"/>
      <c r="BF45" s="22"/>
      <c r="BG45" s="22"/>
      <c r="BH45" s="30"/>
      <c r="BI45" s="30"/>
      <c r="BJ45" s="30"/>
      <c r="BK45" s="30"/>
      <c r="BL45" s="30"/>
      <c r="BM45" s="30"/>
      <c r="BN45" s="30"/>
      <c r="BO45" s="30"/>
      <c r="BP45" s="30"/>
      <c r="BQ45" s="30"/>
      <c r="BR45" s="30"/>
      <c r="BS45" s="30"/>
      <c r="BT45" s="30"/>
      <c r="BU45" s="30"/>
      <c r="BY45" s="21"/>
      <c r="BZ45" s="21"/>
      <c r="CA45" s="21"/>
      <c r="CB45" s="22"/>
      <c r="CC45" s="22"/>
      <c r="CD45" s="22"/>
      <c r="CE45" s="22"/>
    </row>
    <row r="46" spans="1:83" ht="39.950000000000003" customHeight="1">
      <c r="A46" s="18"/>
      <c r="B46" s="30"/>
      <c r="C46" s="30"/>
      <c r="D46" s="303" t="s">
        <v>266</v>
      </c>
      <c r="E46" s="30"/>
      <c r="F46" s="30"/>
      <c r="G46" s="30"/>
      <c r="H46" s="30"/>
      <c r="I46" s="30"/>
      <c r="J46" s="30"/>
      <c r="K46" s="20"/>
      <c r="L46" s="30"/>
      <c r="M46" s="30"/>
      <c r="N46" s="30"/>
      <c r="O46" s="30"/>
      <c r="P46" s="30"/>
      <c r="Q46" s="30"/>
      <c r="R46" s="30"/>
      <c r="S46" s="30"/>
      <c r="T46" s="30"/>
      <c r="U46" s="30"/>
      <c r="V46" s="30"/>
      <c r="W46" s="30"/>
      <c r="X46" s="30"/>
      <c r="Y46" s="30"/>
      <c r="AC46" s="21"/>
      <c r="AD46" s="21"/>
      <c r="AE46" s="21"/>
      <c r="AF46" s="22"/>
      <c r="AG46" s="22"/>
      <c r="AH46" s="22"/>
      <c r="AI46" s="22"/>
      <c r="AJ46" s="30"/>
      <c r="AK46" s="30"/>
      <c r="AL46" s="30"/>
      <c r="AM46" s="30"/>
      <c r="AN46" s="30"/>
      <c r="AO46" s="30"/>
      <c r="AP46" s="30"/>
      <c r="AQ46" s="30"/>
      <c r="AR46" s="30"/>
      <c r="AS46" s="30"/>
      <c r="AT46" s="30"/>
      <c r="AU46" s="30"/>
      <c r="AV46" s="30"/>
      <c r="AW46" s="30"/>
      <c r="BA46" s="21"/>
      <c r="BB46" s="21"/>
      <c r="BC46" s="21"/>
      <c r="BD46" s="22"/>
      <c r="BE46" s="22"/>
      <c r="BF46" s="22"/>
      <c r="BG46" s="22"/>
      <c r="BH46" s="30"/>
      <c r="BI46" s="30"/>
      <c r="BJ46" s="30"/>
      <c r="BK46" s="30"/>
      <c r="BL46" s="30"/>
      <c r="BM46" s="30"/>
      <c r="BN46" s="30"/>
      <c r="BO46" s="30"/>
      <c r="BP46" s="30"/>
      <c r="BQ46" s="30"/>
      <c r="BR46" s="30"/>
      <c r="BS46" s="30"/>
      <c r="BT46" s="30"/>
      <c r="BU46" s="30"/>
      <c r="BY46" s="21"/>
      <c r="BZ46" s="21"/>
      <c r="CA46" s="21"/>
      <c r="CB46" s="22"/>
      <c r="CC46" s="22"/>
      <c r="CD46" s="22"/>
      <c r="CE46" s="22"/>
    </row>
    <row r="47" spans="1:83" ht="39.950000000000003" customHeight="1">
      <c r="A47" s="18"/>
      <c r="B47" s="30"/>
      <c r="C47" s="30"/>
      <c r="D47" s="30"/>
      <c r="E47" s="30"/>
      <c r="F47" s="30"/>
      <c r="G47" s="30"/>
      <c r="H47" s="30"/>
      <c r="I47" s="30"/>
      <c r="J47" s="30"/>
      <c r="K47" s="20"/>
      <c r="L47" s="30"/>
      <c r="M47" s="30"/>
      <c r="N47" s="30"/>
      <c r="O47" s="30"/>
      <c r="P47" s="30"/>
      <c r="Q47" s="30"/>
      <c r="R47" s="30"/>
      <c r="S47" s="30"/>
      <c r="T47" s="30"/>
      <c r="U47" s="30"/>
      <c r="V47" s="30"/>
      <c r="W47" s="30"/>
      <c r="X47" s="30"/>
      <c r="Y47" s="30"/>
      <c r="AC47" s="21"/>
      <c r="AD47" s="21"/>
      <c r="AE47" s="21"/>
      <c r="AF47" s="22"/>
      <c r="AG47" s="22"/>
      <c r="AH47" s="22"/>
      <c r="AI47" s="22"/>
      <c r="AJ47" s="30"/>
      <c r="AK47" s="30"/>
      <c r="AL47" s="30"/>
      <c r="AM47" s="30"/>
      <c r="AN47" s="30"/>
      <c r="AO47" s="30"/>
      <c r="AP47" s="30"/>
      <c r="AQ47" s="30"/>
      <c r="AR47" s="30"/>
      <c r="AS47" s="30"/>
      <c r="AT47" s="30"/>
      <c r="AU47" s="30"/>
      <c r="AV47" s="30"/>
      <c r="AW47" s="30"/>
      <c r="BA47" s="21"/>
      <c r="BB47" s="21"/>
      <c r="BC47" s="21"/>
      <c r="BD47" s="22"/>
      <c r="BE47" s="22"/>
      <c r="BF47" s="22"/>
      <c r="BG47" s="22"/>
      <c r="BH47" s="30"/>
      <c r="BI47" s="30"/>
      <c r="BJ47" s="30"/>
      <c r="BK47" s="30"/>
      <c r="BL47" s="30"/>
      <c r="BM47" s="30"/>
      <c r="BN47" s="30"/>
      <c r="BO47" s="30"/>
      <c r="BP47" s="30"/>
      <c r="BQ47" s="30"/>
      <c r="BR47" s="30"/>
      <c r="BS47" s="30"/>
      <c r="BT47" s="30"/>
      <c r="BU47" s="30"/>
      <c r="BY47" s="21"/>
      <c r="BZ47" s="21"/>
      <c r="CA47" s="21"/>
      <c r="CB47" s="22"/>
      <c r="CC47" s="22"/>
      <c r="CD47" s="22"/>
      <c r="CE47" s="22"/>
    </row>
    <row r="48" spans="1:83" ht="24">
      <c r="A48" s="224" t="s">
        <v>215</v>
      </c>
      <c r="B48" s="18"/>
      <c r="C48" s="18"/>
      <c r="D48" s="18"/>
      <c r="E48" s="122"/>
      <c r="F48" s="122"/>
      <c r="G48" s="122"/>
      <c r="H48" s="33"/>
      <c r="I48" s="33"/>
      <c r="J48" s="33"/>
      <c r="L48" s="224" t="str">
        <f>$A48</f>
        <v>CUENTA DE RESULTADOS</v>
      </c>
      <c r="X48" s="224" t="str">
        <f>$A48</f>
        <v>CUENTA DE RESULTADOS</v>
      </c>
      <c r="AC48" s="21"/>
      <c r="AD48" s="21"/>
      <c r="AE48" s="21"/>
      <c r="AF48" s="22"/>
      <c r="AG48" s="22"/>
      <c r="AH48" s="22"/>
      <c r="AI48" s="22"/>
      <c r="AJ48" s="224" t="str">
        <f>$A48</f>
        <v>CUENTA DE RESULTADOS</v>
      </c>
      <c r="AV48" s="224" t="str">
        <f>$A48</f>
        <v>CUENTA DE RESULTADOS</v>
      </c>
      <c r="BA48" s="21"/>
      <c r="BB48" s="21"/>
      <c r="BC48" s="21"/>
      <c r="BD48" s="22"/>
      <c r="BE48" s="22"/>
      <c r="BF48" s="22"/>
      <c r="BG48" s="22"/>
      <c r="BH48" s="224" t="str">
        <f>$A48</f>
        <v>CUENTA DE RESULTADOS</v>
      </c>
      <c r="BT48" s="224" t="str">
        <f>$A48</f>
        <v>CUENTA DE RESULTADOS</v>
      </c>
      <c r="BY48" s="21"/>
      <c r="BZ48" s="21"/>
      <c r="CA48" s="21"/>
      <c r="CB48" s="22"/>
      <c r="CC48" s="22"/>
      <c r="CD48" s="22"/>
      <c r="CE48" s="22"/>
    </row>
    <row r="49" spans="1:83" ht="24">
      <c r="A49" s="224" t="str">
        <f>A3</f>
        <v>e-MODACOMMERCE</v>
      </c>
      <c r="B49" s="18"/>
      <c r="C49" s="18"/>
      <c r="D49" s="18"/>
      <c r="E49" s="122"/>
      <c r="F49" s="122"/>
      <c r="G49" s="122"/>
      <c r="H49" s="33"/>
      <c r="I49" s="33"/>
      <c r="J49" s="33"/>
      <c r="L49" s="224" t="str">
        <f>$A49</f>
        <v>e-MODACOMMERCE</v>
      </c>
      <c r="X49" s="224" t="str">
        <f>$A49</f>
        <v>e-MODACOMMERCE</v>
      </c>
      <c r="AC49" s="21"/>
      <c r="AD49" s="21"/>
      <c r="AE49" s="21"/>
      <c r="AF49" s="22"/>
      <c r="AG49" s="22"/>
      <c r="AH49" s="22"/>
      <c r="AI49" s="22"/>
      <c r="AJ49" s="224" t="str">
        <f>$A49</f>
        <v>e-MODACOMMERCE</v>
      </c>
      <c r="AV49" s="224" t="str">
        <f>$A49</f>
        <v>e-MODACOMMERCE</v>
      </c>
      <c r="BA49" s="21"/>
      <c r="BB49" s="21"/>
      <c r="BC49" s="21"/>
      <c r="BD49" s="22"/>
      <c r="BE49" s="22"/>
      <c r="BF49" s="22"/>
      <c r="BG49" s="22"/>
      <c r="BH49" s="224" t="str">
        <f>$A49</f>
        <v>e-MODACOMMERCE</v>
      </c>
      <c r="BT49" s="224" t="str">
        <f>$A49</f>
        <v>e-MODACOMMERCE</v>
      </c>
      <c r="BY49" s="21"/>
      <c r="BZ49" s="21"/>
      <c r="CA49" s="21"/>
      <c r="CB49" s="22"/>
      <c r="CC49" s="22"/>
      <c r="CD49" s="22"/>
      <c r="CE49" s="22"/>
    </row>
    <row r="50" spans="1:83" ht="19.5" customHeight="1">
      <c r="A50" s="23"/>
      <c r="B50" s="23"/>
      <c r="C50" s="23"/>
      <c r="D50" s="23"/>
      <c r="E50" s="23"/>
      <c r="F50" s="23"/>
      <c r="L50" s="305" t="str">
        <f>L4</f>
        <v>AÑO 1</v>
      </c>
      <c r="M50" s="305"/>
      <c r="N50" s="305"/>
      <c r="O50" s="305"/>
      <c r="P50" s="305"/>
      <c r="Q50" s="305"/>
      <c r="R50" s="305"/>
      <c r="S50" s="305"/>
      <c r="T50" s="305"/>
      <c r="U50" s="305"/>
      <c r="V50" s="305"/>
      <c r="W50" s="305"/>
      <c r="X50" s="304" t="str">
        <f>X4</f>
        <v>AÑO 2</v>
      </c>
      <c r="Y50" s="304"/>
      <c r="Z50" s="304"/>
      <c r="AA50" s="304"/>
      <c r="AB50" s="304"/>
      <c r="AC50" s="304"/>
      <c r="AD50" s="304"/>
      <c r="AE50" s="304"/>
      <c r="AF50" s="304"/>
      <c r="AG50" s="304"/>
      <c r="AH50" s="304"/>
      <c r="AI50" s="304"/>
      <c r="AJ50" s="305" t="str">
        <f>AJ4</f>
        <v>AÑO 3</v>
      </c>
      <c r="AK50" s="305"/>
      <c r="AL50" s="305"/>
      <c r="AM50" s="305"/>
      <c r="AN50" s="305"/>
      <c r="AO50" s="305"/>
      <c r="AP50" s="305"/>
      <c r="AQ50" s="305"/>
      <c r="AR50" s="305"/>
      <c r="AS50" s="305"/>
      <c r="AT50" s="305"/>
      <c r="AU50" s="305"/>
      <c r="AV50" s="304" t="str">
        <f>AV4</f>
        <v>AÑO 4</v>
      </c>
      <c r="AW50" s="304"/>
      <c r="AX50" s="304"/>
      <c r="AY50" s="304"/>
      <c r="AZ50" s="304"/>
      <c r="BA50" s="304"/>
      <c r="BB50" s="304"/>
      <c r="BC50" s="304"/>
      <c r="BD50" s="304"/>
      <c r="BE50" s="304"/>
      <c r="BF50" s="304"/>
      <c r="BG50" s="304"/>
      <c r="BH50" s="305" t="str">
        <f>BH4</f>
        <v>AÑO 5</v>
      </c>
      <c r="BI50" s="305"/>
      <c r="BJ50" s="305"/>
      <c r="BK50" s="305"/>
      <c r="BL50" s="305"/>
      <c r="BM50" s="305"/>
      <c r="BN50" s="305"/>
      <c r="BO50" s="305"/>
      <c r="BP50" s="305"/>
      <c r="BQ50" s="305"/>
      <c r="BR50" s="305"/>
      <c r="BS50" s="305"/>
      <c r="BT50" s="304" t="str">
        <f>BT4</f>
        <v>AÑO 6</v>
      </c>
      <c r="BU50" s="304"/>
      <c r="BV50" s="304"/>
      <c r="BW50" s="304"/>
      <c r="BX50" s="304"/>
      <c r="BY50" s="304"/>
      <c r="BZ50" s="304"/>
      <c r="CA50" s="304"/>
      <c r="CB50" s="304"/>
      <c r="CC50" s="304"/>
      <c r="CD50" s="304"/>
      <c r="CE50" s="304"/>
    </row>
    <row r="51" spans="1:83" ht="19.5" customHeight="1">
      <c r="A51" s="127"/>
      <c r="B51" s="127">
        <f>B5</f>
        <v>2009</v>
      </c>
      <c r="C51" s="127">
        <f t="shared" ref="C51:J51" si="130">C5</f>
        <v>2010</v>
      </c>
      <c r="D51" s="127">
        <f t="shared" si="130"/>
        <v>2011</v>
      </c>
      <c r="E51" s="127">
        <f t="shared" si="130"/>
        <v>2012</v>
      </c>
      <c r="F51" s="127">
        <f t="shared" si="130"/>
        <v>2013</v>
      </c>
      <c r="G51" s="127">
        <f t="shared" si="130"/>
        <v>2014</v>
      </c>
      <c r="H51" s="127">
        <f t="shared" si="130"/>
        <v>2015</v>
      </c>
      <c r="I51" s="127">
        <f t="shared" si="130"/>
        <v>2016</v>
      </c>
      <c r="J51" s="127">
        <f t="shared" si="130"/>
        <v>2017</v>
      </c>
      <c r="K51" s="20"/>
      <c r="L51" s="138">
        <f>L5</f>
        <v>40909</v>
      </c>
      <c r="M51" s="138">
        <f t="shared" ref="M51:BX51" si="131">M5</f>
        <v>40940</v>
      </c>
      <c r="N51" s="138">
        <f t="shared" si="131"/>
        <v>40969</v>
      </c>
      <c r="O51" s="138">
        <f t="shared" si="131"/>
        <v>41000</v>
      </c>
      <c r="P51" s="138">
        <f t="shared" si="131"/>
        <v>41030</v>
      </c>
      <c r="Q51" s="138">
        <f t="shared" si="131"/>
        <v>41061</v>
      </c>
      <c r="R51" s="138">
        <f t="shared" si="131"/>
        <v>41091</v>
      </c>
      <c r="S51" s="138">
        <f t="shared" si="131"/>
        <v>41122</v>
      </c>
      <c r="T51" s="138">
        <f t="shared" si="131"/>
        <v>41153</v>
      </c>
      <c r="U51" s="138">
        <f t="shared" si="131"/>
        <v>41183</v>
      </c>
      <c r="V51" s="138">
        <f t="shared" si="131"/>
        <v>41214</v>
      </c>
      <c r="W51" s="138">
        <f t="shared" si="131"/>
        <v>41244</v>
      </c>
      <c r="X51" s="138">
        <f t="shared" si="131"/>
        <v>41275</v>
      </c>
      <c r="Y51" s="138">
        <f t="shared" si="131"/>
        <v>41306</v>
      </c>
      <c r="Z51" s="138">
        <f t="shared" si="131"/>
        <v>41334</v>
      </c>
      <c r="AA51" s="138">
        <f t="shared" si="131"/>
        <v>41365</v>
      </c>
      <c r="AB51" s="138">
        <f t="shared" si="131"/>
        <v>41395</v>
      </c>
      <c r="AC51" s="138">
        <f t="shared" si="131"/>
        <v>41426</v>
      </c>
      <c r="AD51" s="138">
        <f t="shared" si="131"/>
        <v>41456</v>
      </c>
      <c r="AE51" s="138">
        <f t="shared" si="131"/>
        <v>41487</v>
      </c>
      <c r="AF51" s="138">
        <f t="shared" si="131"/>
        <v>41518</v>
      </c>
      <c r="AG51" s="138">
        <f t="shared" si="131"/>
        <v>41548</v>
      </c>
      <c r="AH51" s="138">
        <f t="shared" si="131"/>
        <v>41579</v>
      </c>
      <c r="AI51" s="138">
        <f t="shared" si="131"/>
        <v>41609</v>
      </c>
      <c r="AJ51" s="138">
        <f t="shared" si="131"/>
        <v>41640</v>
      </c>
      <c r="AK51" s="138">
        <f t="shared" si="131"/>
        <v>41671</v>
      </c>
      <c r="AL51" s="138">
        <f t="shared" si="131"/>
        <v>41699</v>
      </c>
      <c r="AM51" s="138">
        <f t="shared" si="131"/>
        <v>41730</v>
      </c>
      <c r="AN51" s="138">
        <f t="shared" si="131"/>
        <v>41760</v>
      </c>
      <c r="AO51" s="138">
        <f t="shared" si="131"/>
        <v>41791</v>
      </c>
      <c r="AP51" s="138">
        <f t="shared" si="131"/>
        <v>41821</v>
      </c>
      <c r="AQ51" s="138">
        <f t="shared" si="131"/>
        <v>41852</v>
      </c>
      <c r="AR51" s="138">
        <f t="shared" si="131"/>
        <v>41883</v>
      </c>
      <c r="AS51" s="138">
        <f t="shared" si="131"/>
        <v>41913</v>
      </c>
      <c r="AT51" s="138">
        <f t="shared" si="131"/>
        <v>41944</v>
      </c>
      <c r="AU51" s="138">
        <f t="shared" si="131"/>
        <v>41974</v>
      </c>
      <c r="AV51" s="138">
        <f t="shared" si="131"/>
        <v>42005</v>
      </c>
      <c r="AW51" s="138">
        <f t="shared" si="131"/>
        <v>42036</v>
      </c>
      <c r="AX51" s="138">
        <f t="shared" si="131"/>
        <v>42064</v>
      </c>
      <c r="AY51" s="138">
        <f t="shared" si="131"/>
        <v>42095</v>
      </c>
      <c r="AZ51" s="138">
        <f t="shared" si="131"/>
        <v>42125</v>
      </c>
      <c r="BA51" s="138">
        <f t="shared" si="131"/>
        <v>42156</v>
      </c>
      <c r="BB51" s="138">
        <f t="shared" si="131"/>
        <v>42186</v>
      </c>
      <c r="BC51" s="138">
        <f t="shared" si="131"/>
        <v>42217</v>
      </c>
      <c r="BD51" s="138">
        <f t="shared" si="131"/>
        <v>42248</v>
      </c>
      <c r="BE51" s="138">
        <f t="shared" si="131"/>
        <v>42278</v>
      </c>
      <c r="BF51" s="138">
        <f t="shared" si="131"/>
        <v>42309</v>
      </c>
      <c r="BG51" s="138">
        <f t="shared" si="131"/>
        <v>42339</v>
      </c>
      <c r="BH51" s="138">
        <f t="shared" si="131"/>
        <v>42370</v>
      </c>
      <c r="BI51" s="138">
        <f t="shared" si="131"/>
        <v>42401</v>
      </c>
      <c r="BJ51" s="138">
        <f t="shared" si="131"/>
        <v>42430</v>
      </c>
      <c r="BK51" s="138">
        <f t="shared" si="131"/>
        <v>42461</v>
      </c>
      <c r="BL51" s="138">
        <f t="shared" si="131"/>
        <v>42491</v>
      </c>
      <c r="BM51" s="138">
        <f t="shared" si="131"/>
        <v>42522</v>
      </c>
      <c r="BN51" s="138">
        <f t="shared" si="131"/>
        <v>42552</v>
      </c>
      <c r="BO51" s="138">
        <f t="shared" si="131"/>
        <v>42583</v>
      </c>
      <c r="BP51" s="138">
        <f t="shared" si="131"/>
        <v>42614</v>
      </c>
      <c r="BQ51" s="138">
        <f t="shared" si="131"/>
        <v>42644</v>
      </c>
      <c r="BR51" s="138">
        <f t="shared" si="131"/>
        <v>42675</v>
      </c>
      <c r="BS51" s="138">
        <f t="shared" si="131"/>
        <v>42705</v>
      </c>
      <c r="BT51" s="138">
        <f t="shared" si="131"/>
        <v>42736</v>
      </c>
      <c r="BU51" s="138">
        <f t="shared" si="131"/>
        <v>42767</v>
      </c>
      <c r="BV51" s="138">
        <f t="shared" si="131"/>
        <v>42795</v>
      </c>
      <c r="BW51" s="138">
        <f t="shared" si="131"/>
        <v>42826</v>
      </c>
      <c r="BX51" s="138">
        <f t="shared" si="131"/>
        <v>42856</v>
      </c>
      <c r="BY51" s="138">
        <f t="shared" ref="BY51:CE51" si="132">BY5</f>
        <v>42887</v>
      </c>
      <c r="BZ51" s="138">
        <f t="shared" si="132"/>
        <v>42917</v>
      </c>
      <c r="CA51" s="138">
        <f t="shared" si="132"/>
        <v>42948</v>
      </c>
      <c r="CB51" s="138">
        <f t="shared" si="132"/>
        <v>42979</v>
      </c>
      <c r="CC51" s="138">
        <f t="shared" si="132"/>
        <v>43009</v>
      </c>
      <c r="CD51" s="138">
        <f t="shared" si="132"/>
        <v>43040</v>
      </c>
      <c r="CE51" s="138">
        <f t="shared" si="132"/>
        <v>43070</v>
      </c>
    </row>
    <row r="52" spans="1:83" s="121" customFormat="1" ht="19.5" customHeight="1">
      <c r="A52" s="253" t="s">
        <v>212</v>
      </c>
      <c r="B52" s="253">
        <f>'Estados Financieros'!B60</f>
        <v>0</v>
      </c>
      <c r="C52" s="253">
        <f>'Estados Financieros'!C60</f>
        <v>0</v>
      </c>
      <c r="D52" s="253">
        <f>'Estados Financieros'!D60</f>
        <v>0</v>
      </c>
      <c r="E52" s="253">
        <f t="shared" ref="E52:J52" si="133">SUMIF($L$1:$CE$1,E$5,$L52:$CE52)</f>
        <v>241901.4705882353</v>
      </c>
      <c r="F52" s="253">
        <f t="shared" si="133"/>
        <v>1059758.8235294118</v>
      </c>
      <c r="G52" s="253">
        <f t="shared" si="133"/>
        <v>3847385.2941176472</v>
      </c>
      <c r="H52" s="253">
        <f t="shared" si="133"/>
        <v>5621329.4117647056</v>
      </c>
      <c r="I52" s="253">
        <f t="shared" si="133"/>
        <v>7579579.4117647056</v>
      </c>
      <c r="J52" s="253">
        <f t="shared" si="133"/>
        <v>9722135.2941176482</v>
      </c>
      <c r="K52" s="20"/>
      <c r="L52" s="253">
        <f>VENTAS!I20</f>
        <v>16638.725490196081</v>
      </c>
      <c r="M52" s="253">
        <f>VENTAS!J20</f>
        <v>17278.676470588238</v>
      </c>
      <c r="N52" s="253">
        <f>VENTAS!K20</f>
        <v>17918.627450980395</v>
      </c>
      <c r="O52" s="253">
        <f>VENTAS!L20</f>
        <v>18558.578431372553</v>
      </c>
      <c r="P52" s="253">
        <f>VENTAS!M20</f>
        <v>19198.529411764706</v>
      </c>
      <c r="Q52" s="253">
        <f>VENTAS!N20</f>
        <v>19838.480392156864</v>
      </c>
      <c r="R52" s="253">
        <f>VENTAS!O20</f>
        <v>20478.431372549021</v>
      </c>
      <c r="S52" s="253">
        <f>VENTAS!P20</f>
        <v>21118.382352941178</v>
      </c>
      <c r="T52" s="253">
        <f>VENTAS!Q20</f>
        <v>21758.333333333336</v>
      </c>
      <c r="U52" s="253">
        <f>VENTAS!R20</f>
        <v>22398.284313725489</v>
      </c>
      <c r="V52" s="253">
        <f>VENTAS!S20</f>
        <v>23038.235294117647</v>
      </c>
      <c r="W52" s="253">
        <f>VENTAS!T20</f>
        <v>23678.186274509804</v>
      </c>
      <c r="X52" s="253">
        <f>VENTAS!U20</f>
        <v>74234.313725490196</v>
      </c>
      <c r="Y52" s="253">
        <f>VENTAS!V20</f>
        <v>76794.117647058825</v>
      </c>
      <c r="Z52" s="253">
        <f>VENTAS!W20</f>
        <v>79353.921568627455</v>
      </c>
      <c r="AA52" s="253">
        <f>VENTAS!X20</f>
        <v>81913.725490196084</v>
      </c>
      <c r="AB52" s="253">
        <f>VENTAS!Y20</f>
        <v>84473.529411764714</v>
      </c>
      <c r="AC52" s="253">
        <f>VENTAS!Z20</f>
        <v>87033.333333333343</v>
      </c>
      <c r="AD52" s="253">
        <f>VENTAS!AA20</f>
        <v>89593.137254901958</v>
      </c>
      <c r="AE52" s="253">
        <f>VENTAS!AB20</f>
        <v>92152.941176470587</v>
      </c>
      <c r="AF52" s="253">
        <f>VENTAS!AC20</f>
        <v>94712.745098039217</v>
      </c>
      <c r="AG52" s="253">
        <f>VENTAS!AD20</f>
        <v>97272.549019607846</v>
      </c>
      <c r="AH52" s="253">
        <f>VENTAS!AE20</f>
        <v>99832.352941176476</v>
      </c>
      <c r="AI52" s="253">
        <f>VENTAS!AF20</f>
        <v>102392.15686274509</v>
      </c>
      <c r="AJ52" s="253">
        <f>VENTAS!AG20</f>
        <v>271339.21568627452</v>
      </c>
      <c r="AK52" s="253">
        <f>VENTAS!AH20</f>
        <v>280298.5294117647</v>
      </c>
      <c r="AL52" s="253">
        <f>VENTAS!AI20</f>
        <v>289257.84313725488</v>
      </c>
      <c r="AM52" s="253">
        <f>VENTAS!AJ20</f>
        <v>298217.15686274512</v>
      </c>
      <c r="AN52" s="253">
        <f>VENTAS!AK20</f>
        <v>307176.4705882353</v>
      </c>
      <c r="AO52" s="253">
        <f>VENTAS!AL20</f>
        <v>316135.78431372548</v>
      </c>
      <c r="AP52" s="253">
        <f>VENTAS!AM20</f>
        <v>325095.09803921566</v>
      </c>
      <c r="AQ52" s="253">
        <f>VENTAS!AN20</f>
        <v>334054.4117647059</v>
      </c>
      <c r="AR52" s="253">
        <f>VENTAS!AO20</f>
        <v>343013.72549019608</v>
      </c>
      <c r="AS52" s="253">
        <f>VENTAS!AP20</f>
        <v>351973.03921568627</v>
      </c>
      <c r="AT52" s="253">
        <f>VENTAS!AQ20</f>
        <v>360932.3529411765</v>
      </c>
      <c r="AU52" s="253">
        <f>VENTAS!AR20</f>
        <v>369891.66666666669</v>
      </c>
      <c r="AV52" s="253">
        <f>VENTAS!AS20</f>
        <v>412128.43137254904</v>
      </c>
      <c r="AW52" s="253">
        <f>VENTAS!AT20</f>
        <v>422367.64705882355</v>
      </c>
      <c r="AX52" s="253">
        <f>VENTAS!AU20</f>
        <v>432606.86274509807</v>
      </c>
      <c r="AY52" s="253">
        <f>VENTAS!AV20</f>
        <v>442846.07843137259</v>
      </c>
      <c r="AZ52" s="253">
        <f>VENTAS!AW20</f>
        <v>453085.29411764711</v>
      </c>
      <c r="BA52" s="253">
        <f>VENTAS!AX20</f>
        <v>463324.50980392157</v>
      </c>
      <c r="BB52" s="253">
        <f>VENTAS!AY20</f>
        <v>473563.72549019608</v>
      </c>
      <c r="BC52" s="253">
        <f>VENTAS!AZ20</f>
        <v>483802.9411764706</v>
      </c>
      <c r="BD52" s="253">
        <f>VENTAS!BA20</f>
        <v>494042.15686274512</v>
      </c>
      <c r="BE52" s="253">
        <f>VENTAS!BB20</f>
        <v>504281.37254901964</v>
      </c>
      <c r="BF52" s="253">
        <f>VENTAS!BC20</f>
        <v>514520.5882352941</v>
      </c>
      <c r="BG52" s="253">
        <f>VENTAS!BD20</f>
        <v>524759.80392156867</v>
      </c>
      <c r="BH52" s="253">
        <f>VENTAS!BE20</f>
        <v>568276.4705882353</v>
      </c>
      <c r="BI52" s="253">
        <f>VENTAS!BF20</f>
        <v>579795.5882352941</v>
      </c>
      <c r="BJ52" s="253">
        <f>VENTAS!BG20</f>
        <v>591314.70588235289</v>
      </c>
      <c r="BK52" s="253">
        <f>VENTAS!BH20</f>
        <v>602833.82352941181</v>
      </c>
      <c r="BL52" s="253">
        <f>VENTAS!BI20</f>
        <v>614352.9411764706</v>
      </c>
      <c r="BM52" s="253">
        <f>VENTAS!BJ20</f>
        <v>625872.0588235294</v>
      </c>
      <c r="BN52" s="253">
        <f>VENTAS!BK20</f>
        <v>637391.17647058819</v>
      </c>
      <c r="BO52" s="253">
        <f>VENTAS!BL20</f>
        <v>648910.29411764699</v>
      </c>
      <c r="BP52" s="253">
        <f>VENTAS!BM20</f>
        <v>660429.41176470579</v>
      </c>
      <c r="BQ52" s="253">
        <f>VENTAS!BN20</f>
        <v>671948.52941176458</v>
      </c>
      <c r="BR52" s="253">
        <f>VENTAS!BO20</f>
        <v>683467.64705882338</v>
      </c>
      <c r="BS52" s="253">
        <f>VENTAS!BP20</f>
        <v>694986.76470588217</v>
      </c>
      <c r="BT52" s="253">
        <f>VENTAS!BQ20</f>
        <v>739783.33333333326</v>
      </c>
      <c r="BU52" s="253">
        <f>VENTAS!BR20</f>
        <v>752582.35294117639</v>
      </c>
      <c r="BV52" s="253">
        <f>VENTAS!BS20</f>
        <v>765381.37254901952</v>
      </c>
      <c r="BW52" s="253">
        <f>VENTAS!BT20</f>
        <v>778180.39215686265</v>
      </c>
      <c r="BX52" s="253">
        <f>VENTAS!BU20</f>
        <v>790979.4117647059</v>
      </c>
      <c r="BY52" s="253">
        <f>VENTAS!BV20</f>
        <v>803778.43137254904</v>
      </c>
      <c r="BZ52" s="253">
        <f>VENTAS!BW20</f>
        <v>816577.45098039217</v>
      </c>
      <c r="CA52" s="253">
        <f>VENTAS!BX20</f>
        <v>829376.47058823542</v>
      </c>
      <c r="CB52" s="253">
        <f>VENTAS!BY20</f>
        <v>842175.49019607855</v>
      </c>
      <c r="CC52" s="253">
        <f>VENTAS!BZ20</f>
        <v>854974.50980392168</v>
      </c>
      <c r="CD52" s="253">
        <f>VENTAS!CA20</f>
        <v>867773.52941176482</v>
      </c>
      <c r="CE52" s="253">
        <f>VENTAS!CB20</f>
        <v>880572.54901960795</v>
      </c>
    </row>
    <row r="53" spans="1:83" ht="19.5" customHeight="1">
      <c r="A53" s="26"/>
      <c r="B53" s="27"/>
      <c r="C53" s="27"/>
      <c r="D53" s="27"/>
      <c r="E53" s="27"/>
      <c r="F53" s="27"/>
      <c r="G53" s="27"/>
      <c r="H53" s="27"/>
      <c r="I53" s="27"/>
      <c r="J53" s="27"/>
      <c r="K53" s="20"/>
      <c r="L53" s="220"/>
      <c r="M53" s="220"/>
      <c r="N53" s="220"/>
      <c r="O53" s="220"/>
      <c r="P53" s="220"/>
      <c r="Q53" s="220"/>
      <c r="R53" s="221"/>
      <c r="S53" s="222"/>
      <c r="T53" s="222"/>
      <c r="U53" s="222"/>
      <c r="V53" s="222"/>
      <c r="W53" s="222"/>
      <c r="AG53" s="19"/>
      <c r="AH53" s="19"/>
      <c r="AI53" s="19"/>
      <c r="AJ53" s="220"/>
      <c r="AK53" s="220"/>
      <c r="AL53" s="220"/>
      <c r="AM53" s="220"/>
      <c r="AN53" s="220"/>
      <c r="AO53" s="220"/>
      <c r="AP53" s="221"/>
      <c r="AQ53" s="222"/>
      <c r="AR53" s="222"/>
      <c r="AS53" s="222"/>
      <c r="AT53" s="222"/>
      <c r="AU53" s="222"/>
      <c r="BE53" s="19"/>
      <c r="BF53" s="19"/>
      <c r="BG53" s="19"/>
      <c r="BH53" s="220"/>
      <c r="BI53" s="220"/>
      <c r="BJ53" s="220"/>
      <c r="BK53" s="220"/>
      <c r="BL53" s="220"/>
      <c r="BM53" s="220"/>
      <c r="BN53" s="221"/>
      <c r="BO53" s="222"/>
      <c r="BP53" s="222"/>
      <c r="BQ53" s="222"/>
      <c r="BR53" s="222"/>
      <c r="BS53" s="222"/>
      <c r="CC53" s="19"/>
      <c r="CD53" s="19"/>
      <c r="CE53" s="19"/>
    </row>
    <row r="54" spans="1:83" ht="19.5" customHeight="1">
      <c r="A54" s="24" t="s">
        <v>177</v>
      </c>
      <c r="B54" s="25">
        <f>'Estados Financieros'!B63</f>
        <v>0</v>
      </c>
      <c r="C54" s="25">
        <f>'Estados Financieros'!C63</f>
        <v>0</v>
      </c>
      <c r="D54" s="25">
        <f>'Estados Financieros'!D63</f>
        <v>0</v>
      </c>
      <c r="E54" s="25">
        <f>SUMIF($L$1:$CE$1,E$5,$L54:$CE54)</f>
        <v>-150644.11764705883</v>
      </c>
      <c r="F54" s="25">
        <f t="shared" ref="F54:J54" si="134">SUMIF($L$1:$CE$1,F$5,$L54:$CE54)</f>
        <v>-659964.70588235289</v>
      </c>
      <c r="G54" s="25">
        <f t="shared" si="134"/>
        <v>-2395958.823529412</v>
      </c>
      <c r="H54" s="25">
        <f t="shared" si="134"/>
        <v>-3500682.3529411764</v>
      </c>
      <c r="I54" s="25">
        <f t="shared" si="134"/>
        <v>-4720182.3529411759</v>
      </c>
      <c r="J54" s="25">
        <f t="shared" si="134"/>
        <v>-6054458.8235294111</v>
      </c>
      <c r="K54" s="20"/>
      <c r="L54" s="141">
        <f>GASTOS!I9</f>
        <v>-10361.764705882353</v>
      </c>
      <c r="M54" s="141">
        <f>GASTOS!J9</f>
        <v>-10760.294117647059</v>
      </c>
      <c r="N54" s="141">
        <f>GASTOS!K9</f>
        <v>-11158.823529411766</v>
      </c>
      <c r="O54" s="141">
        <f>GASTOS!L9</f>
        <v>-11557.352941176472</v>
      </c>
      <c r="P54" s="141">
        <f>GASTOS!M9</f>
        <v>-11955.882352941178</v>
      </c>
      <c r="Q54" s="141">
        <f>GASTOS!N9</f>
        <v>-12354.411764705883</v>
      </c>
      <c r="R54" s="141">
        <f>GASTOS!O9</f>
        <v>-12752.941176470587</v>
      </c>
      <c r="S54" s="141">
        <f>GASTOS!P9</f>
        <v>-13151.470588235294</v>
      </c>
      <c r="T54" s="141">
        <f>GASTOS!Q9</f>
        <v>-13550</v>
      </c>
      <c r="U54" s="141">
        <f>GASTOS!R9</f>
        <v>-13948.529411764706</v>
      </c>
      <c r="V54" s="141">
        <f>GASTOS!S9</f>
        <v>-14347.058823529411</v>
      </c>
      <c r="W54" s="141">
        <f>GASTOS!T9</f>
        <v>-14745.588235294119</v>
      </c>
      <c r="X54" s="25">
        <f>GASTOS!U9</f>
        <v>-46229.411764705881</v>
      </c>
      <c r="Y54" s="25">
        <f>GASTOS!V9</f>
        <v>-47823.529411764714</v>
      </c>
      <c r="Z54" s="25">
        <f>GASTOS!W9</f>
        <v>-49417.647058823532</v>
      </c>
      <c r="AA54" s="25">
        <f>GASTOS!X9</f>
        <v>-51011.76470588235</v>
      </c>
      <c r="AB54" s="25">
        <f>GASTOS!Y9</f>
        <v>-52605.882352941175</v>
      </c>
      <c r="AC54" s="25">
        <f>GASTOS!Z9</f>
        <v>-54200</v>
      </c>
      <c r="AD54" s="25">
        <f>GASTOS!AA9</f>
        <v>-55794.117647058825</v>
      </c>
      <c r="AE54" s="25">
        <f>GASTOS!AB9</f>
        <v>-57388.235294117643</v>
      </c>
      <c r="AF54" s="25">
        <f>GASTOS!AC9</f>
        <v>-58982.352941176476</v>
      </c>
      <c r="AG54" s="25">
        <f>GASTOS!AD9</f>
        <v>-60576.470588235294</v>
      </c>
      <c r="AH54" s="25">
        <f>GASTOS!AE9</f>
        <v>-62170.588235294119</v>
      </c>
      <c r="AI54" s="25">
        <f>GASTOS!AF9</f>
        <v>-63764.705882352937</v>
      </c>
      <c r="AJ54" s="141">
        <f>GASTOS!AG9</f>
        <v>-168976.4705882353</v>
      </c>
      <c r="AK54" s="141">
        <f>GASTOS!AH9</f>
        <v>-174555.88235294115</v>
      </c>
      <c r="AL54" s="141">
        <f>GASTOS!AI9</f>
        <v>-180135.29411764702</v>
      </c>
      <c r="AM54" s="141">
        <f>GASTOS!AJ9</f>
        <v>-185714.70588235298</v>
      </c>
      <c r="AN54" s="141">
        <f>GASTOS!AK9</f>
        <v>-191294.11764705885</v>
      </c>
      <c r="AO54" s="141">
        <f>GASTOS!AL9</f>
        <v>-196873.5294117647</v>
      </c>
      <c r="AP54" s="141">
        <f>GASTOS!AM9</f>
        <v>-202452.94117647057</v>
      </c>
      <c r="AQ54" s="141">
        <f>GASTOS!AN9</f>
        <v>-208032.3529411765</v>
      </c>
      <c r="AR54" s="141">
        <f>GASTOS!AO9</f>
        <v>-213611.76470588238</v>
      </c>
      <c r="AS54" s="141">
        <f>GASTOS!AP9</f>
        <v>-219191.17647058822</v>
      </c>
      <c r="AT54" s="141">
        <f>GASTOS!AQ9</f>
        <v>-224770.58823529413</v>
      </c>
      <c r="AU54" s="141">
        <f>GASTOS!AR9</f>
        <v>-230350.00000000003</v>
      </c>
      <c r="AV54" s="25">
        <f>GASTOS!AS9</f>
        <v>-256652.94117647057</v>
      </c>
      <c r="AW54" s="25">
        <f>GASTOS!AT9</f>
        <v>-263029.41176470584</v>
      </c>
      <c r="AX54" s="25">
        <f>GASTOS!AU9</f>
        <v>-269405.8823529412</v>
      </c>
      <c r="AY54" s="25">
        <f>GASTOS!AV9</f>
        <v>-275782.3529411765</v>
      </c>
      <c r="AZ54" s="25">
        <f>GASTOS!AW9</f>
        <v>-282158.82352941181</v>
      </c>
      <c r="BA54" s="25">
        <f>GASTOS!AX9</f>
        <v>-288535.29411764705</v>
      </c>
      <c r="BB54" s="25">
        <f>GASTOS!AY9</f>
        <v>-294911.76470588235</v>
      </c>
      <c r="BC54" s="25">
        <f>GASTOS!AZ9</f>
        <v>-301288.23529411765</v>
      </c>
      <c r="BD54" s="25">
        <f>GASTOS!BA9</f>
        <v>-307664.70588235295</v>
      </c>
      <c r="BE54" s="25">
        <f>GASTOS!BB9</f>
        <v>-314041.17647058825</v>
      </c>
      <c r="BF54" s="25">
        <f>GASTOS!BC9</f>
        <v>-320417.6470588235</v>
      </c>
      <c r="BG54" s="25">
        <f>GASTOS!BD9</f>
        <v>-326794.1176470588</v>
      </c>
      <c r="BH54" s="141">
        <f>GASTOS!BE9</f>
        <v>-353894.11764705885</v>
      </c>
      <c r="BI54" s="141">
        <f>GASTOS!BF9</f>
        <v>-361067.6470588235</v>
      </c>
      <c r="BJ54" s="141">
        <f>GASTOS!BG9</f>
        <v>-368241.17647058819</v>
      </c>
      <c r="BK54" s="141">
        <f>GASTOS!BH9</f>
        <v>-375414.70588235301</v>
      </c>
      <c r="BL54" s="141">
        <f>GASTOS!BI9</f>
        <v>-382588.23529411771</v>
      </c>
      <c r="BM54" s="141">
        <f>GASTOS!BJ9</f>
        <v>-389761.76470588229</v>
      </c>
      <c r="BN54" s="141">
        <f>GASTOS!BK9</f>
        <v>-396935.29411764699</v>
      </c>
      <c r="BO54" s="141">
        <f>GASTOS!BL9</f>
        <v>-404108.82352941169</v>
      </c>
      <c r="BP54" s="141">
        <f>GASTOS!BM9</f>
        <v>-411282.35294117633</v>
      </c>
      <c r="BQ54" s="141">
        <f>GASTOS!BN9</f>
        <v>-418455.88235294109</v>
      </c>
      <c r="BR54" s="141">
        <f>GASTOS!BO9</f>
        <v>-425629.41176470579</v>
      </c>
      <c r="BS54" s="141">
        <f>GASTOS!BP9</f>
        <v>-432802.94117647049</v>
      </c>
      <c r="BT54" s="25">
        <f>GASTOS!BQ9</f>
        <v>-460699.99999999994</v>
      </c>
      <c r="BU54" s="25">
        <f>GASTOS!BR9</f>
        <v>-468670.58823529404</v>
      </c>
      <c r="BV54" s="25">
        <f>GASTOS!BS9</f>
        <v>-476641.17647058814</v>
      </c>
      <c r="BW54" s="25">
        <f>GASTOS!BT9</f>
        <v>-484611.76470588223</v>
      </c>
      <c r="BX54" s="25">
        <f>GASTOS!BU9</f>
        <v>-492582.35294117639</v>
      </c>
      <c r="BY54" s="25">
        <f>GASTOS!BV9</f>
        <v>-500552.94117647054</v>
      </c>
      <c r="BZ54" s="25">
        <f>GASTOS!BW9</f>
        <v>-508523.52941176476</v>
      </c>
      <c r="CA54" s="25">
        <f>GASTOS!BX9</f>
        <v>-516494.11764705891</v>
      </c>
      <c r="CB54" s="25">
        <f>GASTOS!BY9</f>
        <v>-524464.70588235301</v>
      </c>
      <c r="CC54" s="25">
        <f>GASTOS!BZ9</f>
        <v>-532435.29411764711</v>
      </c>
      <c r="CD54" s="25">
        <f>GASTOS!CA9</f>
        <v>-540405.8823529412</v>
      </c>
      <c r="CE54" s="25">
        <f>GASTOS!CB9</f>
        <v>-548376.4705882353</v>
      </c>
    </row>
    <row r="55" spans="1:83" ht="19.5" customHeight="1">
      <c r="A55" s="24" t="s">
        <v>179</v>
      </c>
      <c r="B55" s="25">
        <f>'Estados Financieros'!B65</f>
        <v>0</v>
      </c>
      <c r="C55" s="25">
        <f>'Estados Financieros'!C65</f>
        <v>0</v>
      </c>
      <c r="D55" s="25">
        <f>'Estados Financieros'!D65</f>
        <v>0</v>
      </c>
      <c r="E55" s="25">
        <f t="shared" ref="E55:J58" si="135">SUMIF($L$1:$CE$1,E$5,$L55:$CE55)</f>
        <v>-136795.00000000003</v>
      </c>
      <c r="F55" s="25">
        <f t="shared" si="135"/>
        <v>-196545.90000000002</v>
      </c>
      <c r="G55" s="25">
        <f t="shared" si="135"/>
        <v>-290721.53100000008</v>
      </c>
      <c r="H55" s="25">
        <f>SUMIF($L$1:$CE$1,H$5,$L55:$CE55)</f>
        <v>-359232.38529000001</v>
      </c>
      <c r="I55" s="25">
        <f t="shared" si="135"/>
        <v>-437156.97525929997</v>
      </c>
      <c r="J55" s="25">
        <f t="shared" si="135"/>
        <v>-525001.19080503297</v>
      </c>
      <c r="K55" s="20"/>
      <c r="L55" s="141">
        <f>GASTOS!I19</f>
        <v>-9127.5</v>
      </c>
      <c r="M55" s="141">
        <f>GASTOS!J19</f>
        <v>-9127.5</v>
      </c>
      <c r="N55" s="141">
        <f>GASTOS!K19</f>
        <v>-9127.5</v>
      </c>
      <c r="O55" s="141">
        <f>GASTOS!L19</f>
        <v>-9127.5</v>
      </c>
      <c r="P55" s="141">
        <f>GASTOS!M19</f>
        <v>-9127.5</v>
      </c>
      <c r="Q55" s="141">
        <f>GASTOS!N19</f>
        <v>-9127.5</v>
      </c>
      <c r="R55" s="141">
        <f>GASTOS!O19</f>
        <v>-13671.666666666668</v>
      </c>
      <c r="S55" s="141">
        <f>GASTOS!P19</f>
        <v>-13671.666666666668</v>
      </c>
      <c r="T55" s="141">
        <f>GASTOS!Q19</f>
        <v>-13671.666666666668</v>
      </c>
      <c r="U55" s="141">
        <f>GASTOS!R19</f>
        <v>-13671.666666666668</v>
      </c>
      <c r="V55" s="141">
        <f>GASTOS!S19</f>
        <v>-13671.666666666668</v>
      </c>
      <c r="W55" s="141">
        <f>GASTOS!T19</f>
        <v>-13671.666666666668</v>
      </c>
      <c r="X55" s="25">
        <f>GASTOS!U19</f>
        <v>-16378.825000000001</v>
      </c>
      <c r="Y55" s="25">
        <f>GASTOS!V19</f>
        <v>-16378.825000000001</v>
      </c>
      <c r="Z55" s="25">
        <f>GASTOS!W19</f>
        <v>-16378.825000000001</v>
      </c>
      <c r="AA55" s="25">
        <f>GASTOS!X19</f>
        <v>-16378.825000000001</v>
      </c>
      <c r="AB55" s="25">
        <f>GASTOS!Y19</f>
        <v>-16378.825000000001</v>
      </c>
      <c r="AC55" s="25">
        <f>GASTOS!Z19</f>
        <v>-16378.825000000001</v>
      </c>
      <c r="AD55" s="25">
        <f>GASTOS!AA19</f>
        <v>-16378.825000000001</v>
      </c>
      <c r="AE55" s="25">
        <f>GASTOS!AB19</f>
        <v>-16378.825000000001</v>
      </c>
      <c r="AF55" s="25">
        <f>GASTOS!AC19</f>
        <v>-16378.825000000001</v>
      </c>
      <c r="AG55" s="25">
        <f>GASTOS!AD19</f>
        <v>-16378.825000000001</v>
      </c>
      <c r="AH55" s="25">
        <f>GASTOS!AE19</f>
        <v>-16378.825000000001</v>
      </c>
      <c r="AI55" s="25">
        <f>GASTOS!AF19</f>
        <v>-16378.825000000001</v>
      </c>
      <c r="AJ55" s="141">
        <f>GASTOS!AG19</f>
        <v>-23361.961750000002</v>
      </c>
      <c r="AK55" s="141">
        <f>GASTOS!AH19</f>
        <v>-23361.961750000002</v>
      </c>
      <c r="AL55" s="141">
        <f>GASTOS!AI19</f>
        <v>-23361.961750000002</v>
      </c>
      <c r="AM55" s="141">
        <f>GASTOS!AJ19</f>
        <v>-23361.961750000002</v>
      </c>
      <c r="AN55" s="141">
        <f>GASTOS!AK19</f>
        <v>-23361.961750000002</v>
      </c>
      <c r="AO55" s="141">
        <f>GASTOS!AL19</f>
        <v>-23361.961750000002</v>
      </c>
      <c r="AP55" s="141">
        <f>GASTOS!AM19</f>
        <v>-23361.961750000002</v>
      </c>
      <c r="AQ55" s="141">
        <f>GASTOS!AN19</f>
        <v>-25437.55975</v>
      </c>
      <c r="AR55" s="141">
        <f>GASTOS!AO19</f>
        <v>-25437.55975</v>
      </c>
      <c r="AS55" s="141">
        <f>GASTOS!AP19</f>
        <v>-25437.55975</v>
      </c>
      <c r="AT55" s="141">
        <f>GASTOS!AQ19</f>
        <v>-25437.55975</v>
      </c>
      <c r="AU55" s="141">
        <f>GASTOS!AR19</f>
        <v>-25437.55975</v>
      </c>
      <c r="AV55" s="25">
        <f>GASTOS!AS19</f>
        <v>-28524.625467500002</v>
      </c>
      <c r="AW55" s="25">
        <f>GASTOS!AT19</f>
        <v>-28524.625467500002</v>
      </c>
      <c r="AX55" s="25">
        <f>GASTOS!AU19</f>
        <v>-28524.625467500002</v>
      </c>
      <c r="AY55" s="25">
        <f>GASTOS!AV19</f>
        <v>-28524.625467500002</v>
      </c>
      <c r="AZ55" s="25">
        <f>GASTOS!AW19</f>
        <v>-28524.625467500002</v>
      </c>
      <c r="BA55" s="25">
        <f>GASTOS!AX19</f>
        <v>-30641.735427500003</v>
      </c>
      <c r="BB55" s="25">
        <f>GASTOS!AY19</f>
        <v>-30641.735427500003</v>
      </c>
      <c r="BC55" s="25">
        <f>GASTOS!AZ19</f>
        <v>-30641.735427500003</v>
      </c>
      <c r="BD55" s="25">
        <f>GASTOS!BA19</f>
        <v>-30641.735427500003</v>
      </c>
      <c r="BE55" s="25">
        <f>GASTOS!BB19</f>
        <v>-30641.735427500003</v>
      </c>
      <c r="BF55" s="25">
        <f>GASTOS!BC19</f>
        <v>-30641.735427500003</v>
      </c>
      <c r="BG55" s="25">
        <f>GASTOS!BD19</f>
        <v>-32758.845387499998</v>
      </c>
      <c r="BH55" s="141">
        <f>GASTOS!BE19</f>
        <v>-33910.387085875002</v>
      </c>
      <c r="BI55" s="141">
        <f>GASTOS!BF19</f>
        <v>-33910.387085875002</v>
      </c>
      <c r="BJ55" s="141">
        <f>GASTOS!BG19</f>
        <v>-36069.839245074996</v>
      </c>
      <c r="BK55" s="141">
        <f>GASTOS!BH19</f>
        <v>-36069.839245074996</v>
      </c>
      <c r="BL55" s="141">
        <f>GASTOS!BI19</f>
        <v>-36069.839245074996</v>
      </c>
      <c r="BM55" s="141">
        <f>GASTOS!BJ19</f>
        <v>-36069.839245074996</v>
      </c>
      <c r="BN55" s="141">
        <f>GASTOS!BK19</f>
        <v>-36069.839245074996</v>
      </c>
      <c r="BO55" s="141">
        <f>GASTOS!BL19</f>
        <v>-36069.839245074996</v>
      </c>
      <c r="BP55" s="141">
        <f>GASTOS!BM19</f>
        <v>-38229.291404274998</v>
      </c>
      <c r="BQ55" s="141">
        <f>GASTOS!BN19</f>
        <v>-38229.291404274998</v>
      </c>
      <c r="BR55" s="141">
        <f>GASTOS!BO19</f>
        <v>-38229.291404274998</v>
      </c>
      <c r="BS55" s="141">
        <f>GASTOS!BP19</f>
        <v>-38229.291404274998</v>
      </c>
      <c r="BT55" s="25">
        <f>GASTOS!BQ19</f>
        <v>-41731.011464900752</v>
      </c>
      <c r="BU55" s="25">
        <f>GASTOS!BR19</f>
        <v>-41731.011464900752</v>
      </c>
      <c r="BV55" s="25">
        <f>GASTOS!BS19</f>
        <v>-41731.011464900752</v>
      </c>
      <c r="BW55" s="25">
        <f>GASTOS!BT19</f>
        <v>-41731.011464900752</v>
      </c>
      <c r="BX55" s="25">
        <f>GASTOS!BU19</f>
        <v>-43933.652667284747</v>
      </c>
      <c r="BY55" s="25">
        <f>GASTOS!BV19</f>
        <v>-43933.652667284747</v>
      </c>
      <c r="BZ55" s="25">
        <f>GASTOS!BW19</f>
        <v>-43933.652667284747</v>
      </c>
      <c r="CA55" s="25">
        <f>GASTOS!BX19</f>
        <v>-43933.652667284747</v>
      </c>
      <c r="CB55" s="25">
        <f>GASTOS!BY19</f>
        <v>-43933.652667284747</v>
      </c>
      <c r="CC55" s="25">
        <f>GASTOS!BZ19</f>
        <v>-46136.293869668756</v>
      </c>
      <c r="CD55" s="25">
        <f>GASTOS!CA19</f>
        <v>-46136.293869668756</v>
      </c>
      <c r="CE55" s="25">
        <f>GASTOS!CB19</f>
        <v>-46136.293869668756</v>
      </c>
    </row>
    <row r="56" spans="1:83" ht="19.5" customHeight="1">
      <c r="A56" s="24" t="s">
        <v>180</v>
      </c>
      <c r="B56" s="25">
        <f>'Estados Financieros'!B66</f>
        <v>0</v>
      </c>
      <c r="C56" s="25">
        <f>'Estados Financieros'!C66</f>
        <v>0</v>
      </c>
      <c r="D56" s="25">
        <f>'Estados Financieros'!D66</f>
        <v>0</v>
      </c>
      <c r="E56" s="25">
        <f t="shared" si="135"/>
        <v>-149419.01470588235</v>
      </c>
      <c r="F56" s="25">
        <f t="shared" si="135"/>
        <v>-282597.58823529416</v>
      </c>
      <c r="G56" s="25">
        <f t="shared" si="135"/>
        <v>-710473.8529411765</v>
      </c>
      <c r="H56" s="25">
        <f t="shared" si="135"/>
        <v>-778213.29411764699</v>
      </c>
      <c r="I56" s="25">
        <f t="shared" si="135"/>
        <v>-847795.79411764699</v>
      </c>
      <c r="J56" s="25">
        <f t="shared" si="135"/>
        <v>-919221.35294117627</v>
      </c>
      <c r="K56" s="20"/>
      <c r="L56" s="141">
        <f>GASTOS!I25+GASTOS!I16+GASTOS!I12</f>
        <v>-12416.387254901962</v>
      </c>
      <c r="M56" s="141">
        <f>GASTOS!J25+GASTOS!J16+GASTOS!J12</f>
        <v>-12422.786764705885</v>
      </c>
      <c r="N56" s="141">
        <f>GASTOS!K25+GASTOS!K16+GASTOS!K12</f>
        <v>-12429.186274509804</v>
      </c>
      <c r="O56" s="141">
        <f>GASTOS!L25+GASTOS!L16+GASTOS!L12</f>
        <v>-12435.585784313727</v>
      </c>
      <c r="P56" s="141">
        <f>GASTOS!M25+GASTOS!M16+GASTOS!M12</f>
        <v>-12441.985294117647</v>
      </c>
      <c r="Q56" s="141">
        <f>GASTOS!N25+GASTOS!N16+GASTOS!N12</f>
        <v>-12448.38480392157</v>
      </c>
      <c r="R56" s="141">
        <f>GASTOS!O25+GASTOS!O16+GASTOS!O12</f>
        <v>-12454.784313725489</v>
      </c>
      <c r="S56" s="141">
        <f>GASTOS!P25+GASTOS!P16+GASTOS!P12</f>
        <v>-12461.183823529413</v>
      </c>
      <c r="T56" s="141">
        <f>GASTOS!Q25+GASTOS!Q16+GASTOS!Q12</f>
        <v>-12467.583333333336</v>
      </c>
      <c r="U56" s="141">
        <f>GASTOS!R25+GASTOS!R16+GASTOS!R12</f>
        <v>-12473.982843137255</v>
      </c>
      <c r="V56" s="141">
        <f>GASTOS!S25+GASTOS!S16+GASTOS!S12</f>
        <v>-12480.382352941178</v>
      </c>
      <c r="W56" s="141">
        <f>GASTOS!T25+GASTOS!T16+GASTOS!T12</f>
        <v>-12486.781862745098</v>
      </c>
      <c r="X56" s="25">
        <f>GASTOS!U25+GASTOS!U16+GASTOS!U12</f>
        <v>-23409.00980392157</v>
      </c>
      <c r="Y56" s="25">
        <f>GASTOS!V25+GASTOS!V16+GASTOS!V12</f>
        <v>-23434.607843137259</v>
      </c>
      <c r="Z56" s="25">
        <f>GASTOS!W25+GASTOS!W16+GASTOS!W12</f>
        <v>-23460.205882352944</v>
      </c>
      <c r="AA56" s="25">
        <f>GASTOS!X25+GASTOS!X16+GASTOS!X12</f>
        <v>-23485.803921568629</v>
      </c>
      <c r="AB56" s="25">
        <f>GASTOS!Y25+GASTOS!Y16+GASTOS!Y12</f>
        <v>-23511.401960784315</v>
      </c>
      <c r="AC56" s="25">
        <f>GASTOS!Z25+GASTOS!Z16+GASTOS!Z12</f>
        <v>-23537</v>
      </c>
      <c r="AD56" s="25">
        <f>GASTOS!AA25+GASTOS!AA16+GASTOS!AA12</f>
        <v>-23562.598039215685</v>
      </c>
      <c r="AE56" s="25">
        <f>GASTOS!AB25+GASTOS!AB16+GASTOS!AB12</f>
        <v>-23588.196078431374</v>
      </c>
      <c r="AF56" s="25">
        <f>GASTOS!AC25+GASTOS!AC16+GASTOS!AC12</f>
        <v>-23613.794117647059</v>
      </c>
      <c r="AG56" s="25">
        <f>GASTOS!AD25+GASTOS!AD16+GASTOS!AD12</f>
        <v>-23639.392156862748</v>
      </c>
      <c r="AH56" s="25">
        <f>GASTOS!AE25+GASTOS!AE16+GASTOS!AE12</f>
        <v>-23664.990196078434</v>
      </c>
      <c r="AI56" s="25">
        <f>GASTOS!AF25+GASTOS!AF16+GASTOS!AF12</f>
        <v>-23690.588235294119</v>
      </c>
      <c r="AJ56" s="141">
        <f>GASTOS!AG25+GASTOS!AG16+GASTOS!AG12</f>
        <v>-58713.392156862741</v>
      </c>
      <c r="AK56" s="141">
        <f>GASTOS!AH25+GASTOS!AH16+GASTOS!AH12</f>
        <v>-58802.98529411765</v>
      </c>
      <c r="AL56" s="141">
        <f>GASTOS!AI25+GASTOS!AI16+GASTOS!AI12</f>
        <v>-58892.578431372545</v>
      </c>
      <c r="AM56" s="141">
        <f>GASTOS!AJ25+GASTOS!AJ16+GASTOS!AJ12</f>
        <v>-58982.171568627455</v>
      </c>
      <c r="AN56" s="141">
        <f>GASTOS!AK25+GASTOS!AK16+GASTOS!AK12</f>
        <v>-59071.76470588235</v>
      </c>
      <c r="AO56" s="141">
        <f>GASTOS!AL25+GASTOS!AL16+GASTOS!AL12</f>
        <v>-59161.357843137259</v>
      </c>
      <c r="AP56" s="141">
        <f>GASTOS!AM25+GASTOS!AM16+GASTOS!AM12</f>
        <v>-59250.950980392154</v>
      </c>
      <c r="AQ56" s="141">
        <f>GASTOS!AN25+GASTOS!AN16+GASTOS!AN12</f>
        <v>-59340.544117647063</v>
      </c>
      <c r="AR56" s="141">
        <f>GASTOS!AO25+GASTOS!AO16+GASTOS!AO12</f>
        <v>-59430.137254901958</v>
      </c>
      <c r="AS56" s="141">
        <f>GASTOS!AP25+GASTOS!AP16+GASTOS!AP12</f>
        <v>-59519.730392156867</v>
      </c>
      <c r="AT56" s="141">
        <f>GASTOS!AQ25+GASTOS!AQ16+GASTOS!AQ12</f>
        <v>-59609.323529411762</v>
      </c>
      <c r="AU56" s="141">
        <f>GASTOS!AR25+GASTOS!AR16+GASTOS!AR12</f>
        <v>-59698.916666666672</v>
      </c>
      <c r="AV56" s="25">
        <f>GASTOS!AS25+GASTOS!AS16+GASTOS!AS12</f>
        <v>-64287.950980392154</v>
      </c>
      <c r="AW56" s="25">
        <f>GASTOS!AT25+GASTOS!AT16+GASTOS!AT12</f>
        <v>-64390.343137254909</v>
      </c>
      <c r="AX56" s="25">
        <f>GASTOS!AU25+GASTOS!AU16+GASTOS!AU12</f>
        <v>-64492.73529411765</v>
      </c>
      <c r="AY56" s="25">
        <f>GASTOS!AV25+GASTOS!AV16+GASTOS!AV12</f>
        <v>-64595.127450980392</v>
      </c>
      <c r="AZ56" s="25">
        <f>GASTOS!AW25+GASTOS!AW16+GASTOS!AW12</f>
        <v>-64697.519607843133</v>
      </c>
      <c r="BA56" s="25">
        <f>GASTOS!AX25+GASTOS!AX16+GASTOS!AX12</f>
        <v>-64799.911764705888</v>
      </c>
      <c r="BB56" s="25">
        <f>GASTOS!AY25+GASTOS!AY16+GASTOS!AY12</f>
        <v>-64902.303921568629</v>
      </c>
      <c r="BC56" s="25">
        <f>GASTOS!AZ25+GASTOS!AZ16+GASTOS!AZ12</f>
        <v>-65004.696078431371</v>
      </c>
      <c r="BD56" s="25">
        <f>GASTOS!BA25+GASTOS!BA16+GASTOS!BA12</f>
        <v>-65107.088235294112</v>
      </c>
      <c r="BE56" s="25">
        <f>GASTOS!BB25+GASTOS!BB16+GASTOS!BB12</f>
        <v>-65209.480392156867</v>
      </c>
      <c r="BF56" s="25">
        <f>GASTOS!BC25+GASTOS!BC16+GASTOS!BC12</f>
        <v>-65311.872549019608</v>
      </c>
      <c r="BG56" s="25">
        <f>GASTOS!BD25+GASTOS!BD16+GASTOS!BD12</f>
        <v>-65414.26470588235</v>
      </c>
      <c r="BH56" s="141">
        <f>GASTOS!BE25+GASTOS!BE16+GASTOS!BE12</f>
        <v>-70016.098039215678</v>
      </c>
      <c r="BI56" s="141">
        <f>GASTOS!BF25+GASTOS!BF16+GASTOS!BF12</f>
        <v>-70131.28921568628</v>
      </c>
      <c r="BJ56" s="141">
        <f>GASTOS!BG25+GASTOS!BG16+GASTOS!BG12</f>
        <v>-70246.480392156867</v>
      </c>
      <c r="BK56" s="141">
        <f>GASTOS!BH25+GASTOS!BH16+GASTOS!BH12</f>
        <v>-70361.671568627455</v>
      </c>
      <c r="BL56" s="141">
        <f>GASTOS!BI25+GASTOS!BI16+GASTOS!BI12</f>
        <v>-70476.862745098042</v>
      </c>
      <c r="BM56" s="141">
        <f>GASTOS!BJ25+GASTOS!BJ16+GASTOS!BJ12</f>
        <v>-70592.053921568629</v>
      </c>
      <c r="BN56" s="141">
        <f>GASTOS!BK25+GASTOS!BK16+GASTOS!BK12</f>
        <v>-70707.245098039217</v>
      </c>
      <c r="BO56" s="141">
        <f>GASTOS!BL25+GASTOS!BL16+GASTOS!BL12</f>
        <v>-70822.436274509804</v>
      </c>
      <c r="BP56" s="141">
        <f>GASTOS!BM25+GASTOS!BM16+GASTOS!BM12</f>
        <v>-70937.627450980392</v>
      </c>
      <c r="BQ56" s="141">
        <f>GASTOS!BN25+GASTOS!BN16+GASTOS!BN12</f>
        <v>-71052.818627450979</v>
      </c>
      <c r="BR56" s="141">
        <f>GASTOS!BO25+GASTOS!BO16+GASTOS!BO12</f>
        <v>-71168.009803921566</v>
      </c>
      <c r="BS56" s="141">
        <f>GASTOS!BP25+GASTOS!BP16+GASTOS!BP12</f>
        <v>-71283.200980392154</v>
      </c>
      <c r="BT56" s="25">
        <f>GASTOS!BQ25+GASTOS!BQ16+GASTOS!BQ12</f>
        <v>-75897.833333333328</v>
      </c>
      <c r="BU56" s="25">
        <f>GASTOS!BR25+GASTOS!BR16+GASTOS!BR12</f>
        <v>-76025.823529411762</v>
      </c>
      <c r="BV56" s="25">
        <f>GASTOS!BS25+GASTOS!BS16+GASTOS!BS12</f>
        <v>-76153.813725490196</v>
      </c>
      <c r="BW56" s="25">
        <f>GASTOS!BT25+GASTOS!BT16+GASTOS!BT12</f>
        <v>-76281.803921568629</v>
      </c>
      <c r="BX56" s="25">
        <f>GASTOS!BU25+GASTOS!BU16+GASTOS!BU12</f>
        <v>-76409.794117647049</v>
      </c>
      <c r="BY56" s="25">
        <f>GASTOS!BV25+GASTOS!BV16+GASTOS!BV12</f>
        <v>-76537.784313725482</v>
      </c>
      <c r="BZ56" s="25">
        <f>GASTOS!BW25+GASTOS!BW16+GASTOS!BW12</f>
        <v>-76665.774509803916</v>
      </c>
      <c r="CA56" s="25">
        <f>GASTOS!BX25+GASTOS!BX16+GASTOS!BX12</f>
        <v>-76793.76470588235</v>
      </c>
      <c r="CB56" s="25">
        <f>GASTOS!BY25+GASTOS!BY16+GASTOS!BY12</f>
        <v>-76921.754901960783</v>
      </c>
      <c r="CC56" s="25">
        <f>GASTOS!BZ25+GASTOS!BZ16+GASTOS!BZ12</f>
        <v>-77049.745098039217</v>
      </c>
      <c r="CD56" s="25">
        <f>GASTOS!CA25+GASTOS!CA16+GASTOS!CA12</f>
        <v>-77177.73529411765</v>
      </c>
      <c r="CE56" s="25">
        <f>GASTOS!CB25+GASTOS!CB16+GASTOS!CB12</f>
        <v>-77305.72549019607</v>
      </c>
    </row>
    <row r="57" spans="1:83" ht="19.5" customHeight="1">
      <c r="A57" s="24" t="s">
        <v>209</v>
      </c>
      <c r="B57" s="25">
        <f>'Estados Financieros'!B61+'Estados Financieros'!B64+'Estados Financieros'!B68+'Estados Financieros'!B69+'Estados Financieros'!B70+'Estados Financieros'!B71+'Estados Financieros'!B72</f>
        <v>0</v>
      </c>
      <c r="C57" s="25">
        <f>'Estados Financieros'!C61+'Estados Financieros'!C64+'Estados Financieros'!C68+'Estados Financieros'!C69+'Estados Financieros'!C70+'Estados Financieros'!C71+'Estados Financieros'!C72</f>
        <v>0</v>
      </c>
      <c r="D57" s="25">
        <f>'Estados Financieros'!D61+'Estados Financieros'!D64+'Estados Financieros'!D68+'Estados Financieros'!D69+'Estados Financieros'!D70+'Estados Financieros'!D71+'Estados Financieros'!D72</f>
        <v>0</v>
      </c>
      <c r="E57" s="25">
        <f t="shared" si="135"/>
        <v>0</v>
      </c>
      <c r="F57" s="25">
        <f t="shared" si="135"/>
        <v>0</v>
      </c>
      <c r="G57" s="25">
        <f t="shared" si="135"/>
        <v>0</v>
      </c>
      <c r="H57" s="25">
        <f t="shared" si="135"/>
        <v>0</v>
      </c>
      <c r="I57" s="25">
        <f t="shared" si="135"/>
        <v>0</v>
      </c>
      <c r="J57" s="25">
        <f t="shared" si="135"/>
        <v>0</v>
      </c>
      <c r="K57" s="20"/>
      <c r="L57" s="141">
        <v>0</v>
      </c>
      <c r="M57" s="141">
        <v>0</v>
      </c>
      <c r="N57" s="141">
        <v>0</v>
      </c>
      <c r="O57" s="141">
        <v>0</v>
      </c>
      <c r="P57" s="141">
        <v>0</v>
      </c>
      <c r="Q57" s="141">
        <v>0</v>
      </c>
      <c r="R57" s="141">
        <v>0</v>
      </c>
      <c r="S57" s="141">
        <v>0</v>
      </c>
      <c r="T57" s="141">
        <v>0</v>
      </c>
      <c r="U57" s="141">
        <v>0</v>
      </c>
      <c r="V57" s="141">
        <v>0</v>
      </c>
      <c r="W57" s="141">
        <v>0</v>
      </c>
      <c r="X57" s="25">
        <v>0</v>
      </c>
      <c r="Y57" s="25">
        <v>0</v>
      </c>
      <c r="Z57" s="25">
        <v>0</v>
      </c>
      <c r="AA57" s="25">
        <v>0</v>
      </c>
      <c r="AB57" s="25">
        <v>0</v>
      </c>
      <c r="AC57" s="25">
        <v>0</v>
      </c>
      <c r="AD57" s="25">
        <v>0</v>
      </c>
      <c r="AE57" s="25">
        <v>0</v>
      </c>
      <c r="AF57" s="25">
        <v>0</v>
      </c>
      <c r="AG57" s="25">
        <v>0</v>
      </c>
      <c r="AH57" s="25">
        <v>0</v>
      </c>
      <c r="AI57" s="25">
        <v>0</v>
      </c>
      <c r="AJ57" s="141">
        <v>0</v>
      </c>
      <c r="AK57" s="141">
        <v>0</v>
      </c>
      <c r="AL57" s="141">
        <v>0</v>
      </c>
      <c r="AM57" s="141">
        <v>0</v>
      </c>
      <c r="AN57" s="141">
        <v>0</v>
      </c>
      <c r="AO57" s="141">
        <v>0</v>
      </c>
      <c r="AP57" s="141">
        <v>0</v>
      </c>
      <c r="AQ57" s="141">
        <v>0</v>
      </c>
      <c r="AR57" s="141">
        <v>0</v>
      </c>
      <c r="AS57" s="141">
        <v>0</v>
      </c>
      <c r="AT57" s="141">
        <v>0</v>
      </c>
      <c r="AU57" s="141">
        <v>0</v>
      </c>
      <c r="AV57" s="25">
        <v>0</v>
      </c>
      <c r="AW57" s="25">
        <v>0</v>
      </c>
      <c r="AX57" s="25">
        <v>0</v>
      </c>
      <c r="AY57" s="25">
        <v>0</v>
      </c>
      <c r="AZ57" s="25">
        <v>0</v>
      </c>
      <c r="BA57" s="25">
        <v>0</v>
      </c>
      <c r="BB57" s="25">
        <v>0</v>
      </c>
      <c r="BC57" s="25">
        <v>0</v>
      </c>
      <c r="BD57" s="25">
        <v>0</v>
      </c>
      <c r="BE57" s="25">
        <v>0</v>
      </c>
      <c r="BF57" s="25">
        <v>0</v>
      </c>
      <c r="BG57" s="25">
        <v>0</v>
      </c>
      <c r="BH57" s="141">
        <v>0</v>
      </c>
      <c r="BI57" s="141">
        <v>0</v>
      </c>
      <c r="BJ57" s="141">
        <v>0</v>
      </c>
      <c r="BK57" s="141">
        <v>0</v>
      </c>
      <c r="BL57" s="141">
        <v>0</v>
      </c>
      <c r="BM57" s="141">
        <v>0</v>
      </c>
      <c r="BN57" s="141">
        <v>0</v>
      </c>
      <c r="BO57" s="141">
        <v>0</v>
      </c>
      <c r="BP57" s="141">
        <v>0</v>
      </c>
      <c r="BQ57" s="141">
        <v>0</v>
      </c>
      <c r="BR57" s="141">
        <v>0</v>
      </c>
      <c r="BS57" s="141">
        <v>0</v>
      </c>
      <c r="BT57" s="25">
        <v>0</v>
      </c>
      <c r="BU57" s="25">
        <v>0</v>
      </c>
      <c r="BV57" s="25">
        <v>0</v>
      </c>
      <c r="BW57" s="25">
        <v>0</v>
      </c>
      <c r="BX57" s="25">
        <v>0</v>
      </c>
      <c r="BY57" s="25">
        <v>0</v>
      </c>
      <c r="BZ57" s="25">
        <v>0</v>
      </c>
      <c r="CA57" s="25">
        <v>0</v>
      </c>
      <c r="CB57" s="25">
        <v>0</v>
      </c>
      <c r="CC57" s="25">
        <v>0</v>
      </c>
      <c r="CD57" s="25">
        <v>0</v>
      </c>
      <c r="CE57" s="25">
        <v>0</v>
      </c>
    </row>
    <row r="58" spans="1:83" ht="19.5" customHeight="1">
      <c r="A58" s="24" t="s">
        <v>176</v>
      </c>
      <c r="B58" s="25">
        <f>'Estados Financieros'!B62</f>
        <v>0</v>
      </c>
      <c r="C58" s="25">
        <f>'Estados Financieros'!C62</f>
        <v>0</v>
      </c>
      <c r="D58" s="25">
        <f>'Estados Financieros'!D62</f>
        <v>0</v>
      </c>
      <c r="E58" s="25">
        <f t="shared" si="135"/>
        <v>88965</v>
      </c>
      <c r="F58" s="25">
        <f t="shared" si="135"/>
        <v>154738.6</v>
      </c>
      <c r="G58" s="25">
        <f t="shared" si="135"/>
        <v>306620.87199999997</v>
      </c>
      <c r="H58" s="25">
        <f t="shared" si="135"/>
        <v>308580.16443999996</v>
      </c>
      <c r="I58" s="25">
        <f t="shared" si="135"/>
        <v>310619.98647879995</v>
      </c>
      <c r="J58" s="25">
        <f t="shared" si="135"/>
        <v>312744.01589587599</v>
      </c>
      <c r="K58" s="20"/>
      <c r="L58" s="141">
        <f>-GASTOS!I12-RRHH!T19</f>
        <v>6250</v>
      </c>
      <c r="M58" s="141">
        <f>-GASTOS!J12-RRHH!U19</f>
        <v>6250</v>
      </c>
      <c r="N58" s="141">
        <f>-GASTOS!K12-RRHH!V19</f>
        <v>6250</v>
      </c>
      <c r="O58" s="141">
        <f>-GASTOS!L12-RRHH!W19</f>
        <v>6250</v>
      </c>
      <c r="P58" s="141">
        <f>-GASTOS!M12-RRHH!X19</f>
        <v>6250</v>
      </c>
      <c r="Q58" s="141">
        <f>-GASTOS!N12-RRHH!Y19</f>
        <v>6250</v>
      </c>
      <c r="R58" s="141">
        <f>-GASTOS!O12-RRHH!Z19</f>
        <v>8577.5</v>
      </c>
      <c r="S58" s="141">
        <f>-GASTOS!P12-RRHH!AA19</f>
        <v>8577.5</v>
      </c>
      <c r="T58" s="141">
        <f>-GASTOS!Q12-RRHH!AB19</f>
        <v>8577.5</v>
      </c>
      <c r="U58" s="141">
        <f>-GASTOS!R12-RRHH!AC19</f>
        <v>8577.5</v>
      </c>
      <c r="V58" s="141">
        <f>-GASTOS!S12-RRHH!AD19</f>
        <v>8577.5</v>
      </c>
      <c r="W58" s="141">
        <f>-GASTOS!T12-RRHH!AE19</f>
        <v>8577.5</v>
      </c>
      <c r="X58" s="25">
        <f>-GASTOS!U12-RRHH!AF19</f>
        <v>12894.883333333335</v>
      </c>
      <c r="Y58" s="25">
        <f>-GASTOS!V12-RRHH!AG19</f>
        <v>12894.883333333335</v>
      </c>
      <c r="Z58" s="25">
        <f>-GASTOS!W12-RRHH!AH19</f>
        <v>12894.883333333335</v>
      </c>
      <c r="AA58" s="25">
        <f>-GASTOS!X12-RRHH!AI19</f>
        <v>12894.883333333335</v>
      </c>
      <c r="AB58" s="25">
        <f>-GASTOS!Y12-RRHH!AJ19</f>
        <v>12894.883333333335</v>
      </c>
      <c r="AC58" s="25">
        <f>-GASTOS!Z12-RRHH!AK19</f>
        <v>12894.883333333335</v>
      </c>
      <c r="AD58" s="25">
        <f>-GASTOS!AA12-RRHH!AL19</f>
        <v>12894.883333333335</v>
      </c>
      <c r="AE58" s="25">
        <f>-GASTOS!AB12-RRHH!AM19</f>
        <v>12894.883333333335</v>
      </c>
      <c r="AF58" s="25">
        <f>-GASTOS!AC12-RRHH!AN19</f>
        <v>12894.883333333335</v>
      </c>
      <c r="AG58" s="25">
        <f>-GASTOS!AD12-RRHH!AO19</f>
        <v>12894.883333333335</v>
      </c>
      <c r="AH58" s="25">
        <f>-GASTOS!AE12-RRHH!AP19</f>
        <v>12894.883333333335</v>
      </c>
      <c r="AI58" s="25">
        <f>-GASTOS!AF12-RRHH!AQ19</f>
        <v>12894.883333333335</v>
      </c>
      <c r="AJ58" s="141">
        <f>-GASTOS!AG12-RRHH!AR19</f>
        <v>25551.739333333331</v>
      </c>
      <c r="AK58" s="141">
        <f>-GASTOS!AH12-RRHH!AS19</f>
        <v>25551.739333333331</v>
      </c>
      <c r="AL58" s="141">
        <f>-GASTOS!AI12-RRHH!AT19</f>
        <v>25551.739333333331</v>
      </c>
      <c r="AM58" s="141">
        <f>-GASTOS!AJ12-RRHH!AU19</f>
        <v>25551.739333333331</v>
      </c>
      <c r="AN58" s="141">
        <f>-GASTOS!AK12-RRHH!AV19</f>
        <v>25551.739333333331</v>
      </c>
      <c r="AO58" s="141">
        <f>-GASTOS!AL12-RRHH!AW19</f>
        <v>25551.739333333331</v>
      </c>
      <c r="AP58" s="141">
        <f>-GASTOS!AM12-RRHH!AX19</f>
        <v>25551.739333333331</v>
      </c>
      <c r="AQ58" s="141">
        <f>-GASTOS!AN12-RRHH!AY19</f>
        <v>25551.739333333331</v>
      </c>
      <c r="AR58" s="141">
        <f>-GASTOS!AO12-RRHH!AZ19</f>
        <v>25551.739333333331</v>
      </c>
      <c r="AS58" s="141">
        <f>-GASTOS!AP12-RRHH!BA19</f>
        <v>25551.739333333331</v>
      </c>
      <c r="AT58" s="141">
        <f>-GASTOS!AQ12-RRHH!BB19</f>
        <v>25551.739333333331</v>
      </c>
      <c r="AU58" s="141">
        <f>-GASTOS!AR12-RRHH!BC19</f>
        <v>25551.739333333331</v>
      </c>
      <c r="AV58" s="25">
        <f>-GASTOS!AS12-RRHH!BD19</f>
        <v>25715.01370333333</v>
      </c>
      <c r="AW58" s="25">
        <f>-GASTOS!AT12-RRHH!BE19</f>
        <v>25715.01370333333</v>
      </c>
      <c r="AX58" s="25">
        <f>-GASTOS!AU12-RRHH!BF19</f>
        <v>25715.01370333333</v>
      </c>
      <c r="AY58" s="25">
        <f>-GASTOS!AV12-RRHH!BG19</f>
        <v>25715.01370333333</v>
      </c>
      <c r="AZ58" s="25">
        <f>-GASTOS!AW12-RRHH!BH19</f>
        <v>25715.01370333333</v>
      </c>
      <c r="BA58" s="25">
        <f>-GASTOS!AX12-RRHH!BI19</f>
        <v>25715.01370333333</v>
      </c>
      <c r="BB58" s="25">
        <f>-GASTOS!AY12-RRHH!BJ19</f>
        <v>25715.01370333333</v>
      </c>
      <c r="BC58" s="25">
        <f>-GASTOS!AZ12-RRHH!BK19</f>
        <v>25715.01370333333</v>
      </c>
      <c r="BD58" s="25">
        <f>-GASTOS!BA12-RRHH!BL19</f>
        <v>25715.01370333333</v>
      </c>
      <c r="BE58" s="25">
        <f>-GASTOS!BB12-RRHH!BM19</f>
        <v>25715.01370333333</v>
      </c>
      <c r="BF58" s="25">
        <f>-GASTOS!BC12-RRHH!BN19</f>
        <v>25715.01370333333</v>
      </c>
      <c r="BG58" s="25">
        <f>-GASTOS!BD12-RRHH!BO19</f>
        <v>25715.01370333333</v>
      </c>
      <c r="BH58" s="141">
        <f>-GASTOS!BE12-RRHH!BP19</f>
        <v>25884.99887323333</v>
      </c>
      <c r="BI58" s="141">
        <f>-GASTOS!BF12-RRHH!BQ19</f>
        <v>25884.99887323333</v>
      </c>
      <c r="BJ58" s="141">
        <f>-GASTOS!BG12-RRHH!BR19</f>
        <v>25884.99887323333</v>
      </c>
      <c r="BK58" s="141">
        <f>-GASTOS!BH12-RRHH!BS19</f>
        <v>25884.99887323333</v>
      </c>
      <c r="BL58" s="141">
        <f>-GASTOS!BI12-RRHH!BT19</f>
        <v>25884.99887323333</v>
      </c>
      <c r="BM58" s="141">
        <f>-GASTOS!BJ12-RRHH!BU19</f>
        <v>25884.99887323333</v>
      </c>
      <c r="BN58" s="141">
        <f>-GASTOS!BK12-RRHH!BV19</f>
        <v>25884.99887323333</v>
      </c>
      <c r="BO58" s="141">
        <f>-GASTOS!BL12-RRHH!BW19</f>
        <v>25884.99887323333</v>
      </c>
      <c r="BP58" s="141">
        <f>-GASTOS!BM12-RRHH!BX19</f>
        <v>25884.99887323333</v>
      </c>
      <c r="BQ58" s="141">
        <f>-GASTOS!BN12-RRHH!BY19</f>
        <v>25884.99887323333</v>
      </c>
      <c r="BR58" s="141">
        <f>-GASTOS!BO12-RRHH!BZ19</f>
        <v>25884.99887323333</v>
      </c>
      <c r="BS58" s="141">
        <f>-GASTOS!BP12-RRHH!CA19</f>
        <v>25884.99887323333</v>
      </c>
      <c r="BT58" s="25">
        <f>-GASTOS!BQ12-RRHH!CB19</f>
        <v>26062.001324656332</v>
      </c>
      <c r="BU58" s="25">
        <f>-GASTOS!BR12-RRHH!CC19</f>
        <v>26062.001324656332</v>
      </c>
      <c r="BV58" s="25">
        <f>-GASTOS!BS12-RRHH!CD19</f>
        <v>26062.001324656332</v>
      </c>
      <c r="BW58" s="25">
        <f>-GASTOS!BT12-RRHH!CE19</f>
        <v>26062.001324656332</v>
      </c>
      <c r="BX58" s="25">
        <f>-GASTOS!BU12-RRHH!CF19</f>
        <v>26062.001324656332</v>
      </c>
      <c r="BY58" s="25">
        <f>-GASTOS!BV12-RRHH!CG19</f>
        <v>26062.001324656332</v>
      </c>
      <c r="BZ58" s="25">
        <f>-GASTOS!BW12-RRHH!CH19</f>
        <v>26062.001324656332</v>
      </c>
      <c r="CA58" s="25">
        <f>-GASTOS!BX12-RRHH!CI19</f>
        <v>26062.001324656332</v>
      </c>
      <c r="CB58" s="25">
        <f>-GASTOS!BY12-RRHH!CJ19</f>
        <v>26062.001324656332</v>
      </c>
      <c r="CC58" s="25">
        <f>-GASTOS!BZ12-RRHH!CK19</f>
        <v>26062.001324656332</v>
      </c>
      <c r="CD58" s="25">
        <f>-GASTOS!CA12-RRHH!CL19</f>
        <v>26062.001324656332</v>
      </c>
      <c r="CE58" s="25">
        <f>-GASTOS!CB12-RRHH!CM19</f>
        <v>26062.001324656332</v>
      </c>
    </row>
    <row r="59" spans="1:83" s="121" customFormat="1" ht="19.5" customHeight="1">
      <c r="A59" s="253" t="s">
        <v>26</v>
      </c>
      <c r="B59" s="253">
        <f>SUM(B54:B58)</f>
        <v>0</v>
      </c>
      <c r="C59" s="253">
        <f t="shared" ref="C59:D59" si="136">SUM(C54:C58)</f>
        <v>0</v>
      </c>
      <c r="D59" s="253">
        <f t="shared" si="136"/>
        <v>0</v>
      </c>
      <c r="E59" s="253">
        <f t="shared" ref="E59" si="137">SUM(E54:E58)</f>
        <v>-347893.1323529412</v>
      </c>
      <c r="F59" s="253">
        <f t="shared" ref="F59" si="138">SUM(F54:F58)</f>
        <v>-984369.59411764715</v>
      </c>
      <c r="G59" s="253">
        <f t="shared" ref="G59" si="139">SUM(G54:G58)</f>
        <v>-3090533.3354705884</v>
      </c>
      <c r="H59" s="253">
        <f t="shared" ref="H59" si="140">SUM(H54:H58)</f>
        <v>-4329547.8679088242</v>
      </c>
      <c r="I59" s="253">
        <f t="shared" ref="I59" si="141">SUM(I54:I58)</f>
        <v>-5694515.1358393235</v>
      </c>
      <c r="J59" s="253">
        <f t="shared" ref="J59" si="142">SUM(J54:J58)</f>
        <v>-7185937.3513797438</v>
      </c>
      <c r="K59" s="20"/>
      <c r="L59" s="253">
        <f t="shared" ref="L59" si="143">SUM(L54:L58)</f>
        <v>-25655.651960784315</v>
      </c>
      <c r="M59" s="253">
        <f t="shared" ref="M59" si="144">SUM(M54:M58)</f>
        <v>-26060.580882352944</v>
      </c>
      <c r="N59" s="253">
        <f t="shared" ref="N59" si="145">SUM(N54:N58)</f>
        <v>-26465.50980392157</v>
      </c>
      <c r="O59" s="253">
        <f t="shared" ref="O59" si="146">SUM(O54:O58)</f>
        <v>-26870.438725490196</v>
      </c>
      <c r="P59" s="253">
        <f t="shared" ref="P59" si="147">SUM(P54:P58)</f>
        <v>-27275.367647058825</v>
      </c>
      <c r="Q59" s="253">
        <f t="shared" ref="Q59" si="148">SUM(Q54:Q58)</f>
        <v>-27680.296568627455</v>
      </c>
      <c r="R59" s="253">
        <f t="shared" ref="R59" si="149">SUM(R54:R58)</f>
        <v>-30301.892156862741</v>
      </c>
      <c r="S59" s="253">
        <f t="shared" ref="S59" si="150">SUM(S54:S58)</f>
        <v>-30706.821078431371</v>
      </c>
      <c r="T59" s="253">
        <f t="shared" ref="T59" si="151">SUM(T54:T58)</f>
        <v>-31111.75</v>
      </c>
      <c r="U59" s="253">
        <f t="shared" ref="U59" si="152">SUM(U54:U58)</f>
        <v>-31516.678921568629</v>
      </c>
      <c r="V59" s="253">
        <f t="shared" ref="V59" si="153">SUM(V54:V58)</f>
        <v>-31921.607843137259</v>
      </c>
      <c r="W59" s="253">
        <f t="shared" ref="W59" si="154">SUM(W54:W58)</f>
        <v>-32326.536764705888</v>
      </c>
      <c r="X59" s="253">
        <f t="shared" ref="X59" si="155">SUM(X54:X58)</f>
        <v>-73122.36323529412</v>
      </c>
      <c r="Y59" s="253">
        <f t="shared" ref="Y59" si="156">SUM(Y54:Y58)</f>
        <v>-74742.078921568638</v>
      </c>
      <c r="Z59" s="253">
        <f t="shared" ref="Z59" si="157">SUM(Z54:Z58)</f>
        <v>-76361.794607843156</v>
      </c>
      <c r="AA59" s="253">
        <f t="shared" ref="AA59" si="158">SUM(AA54:AA58)</f>
        <v>-77981.510294117645</v>
      </c>
      <c r="AB59" s="253">
        <f t="shared" ref="AB59" si="159">SUM(AB54:AB58)</f>
        <v>-79601.225980392162</v>
      </c>
      <c r="AC59" s="253">
        <f t="shared" ref="AC59" si="160">SUM(AC54:AC58)</f>
        <v>-81220.941666666666</v>
      </c>
      <c r="AD59" s="253">
        <f t="shared" ref="AD59" si="161">SUM(AD54:AD58)</f>
        <v>-82840.657352941169</v>
      </c>
      <c r="AE59" s="253">
        <f t="shared" ref="AE59" si="162">SUM(AE54:AE58)</f>
        <v>-84460.373039215687</v>
      </c>
      <c r="AF59" s="253">
        <f t="shared" ref="AF59" si="163">SUM(AF54:AF58)</f>
        <v>-86080.088725490205</v>
      </c>
      <c r="AG59" s="253">
        <f t="shared" ref="AG59" si="164">SUM(AG54:AG58)</f>
        <v>-87699.804411764722</v>
      </c>
      <c r="AH59" s="253">
        <f t="shared" ref="AH59" si="165">SUM(AH54:AH58)</f>
        <v>-89319.520098039226</v>
      </c>
      <c r="AI59" s="253">
        <f t="shared" ref="AI59" si="166">SUM(AI54:AI58)</f>
        <v>-90939.235784313729</v>
      </c>
      <c r="AJ59" s="253">
        <f t="shared" ref="AJ59" si="167">SUM(AJ54:AJ58)</f>
        <v>-225500.08516176473</v>
      </c>
      <c r="AK59" s="253">
        <f t="shared" ref="AK59" si="168">SUM(AK54:AK58)</f>
        <v>-231169.09006372548</v>
      </c>
      <c r="AL59" s="253">
        <f t="shared" ref="AL59" si="169">SUM(AL54:AL58)</f>
        <v>-236838.09496568621</v>
      </c>
      <c r="AM59" s="253">
        <f t="shared" ref="AM59" si="170">SUM(AM54:AM58)</f>
        <v>-242507.09986764711</v>
      </c>
      <c r="AN59" s="253">
        <f t="shared" ref="AN59" si="171">SUM(AN54:AN58)</f>
        <v>-248176.10476960789</v>
      </c>
      <c r="AO59" s="253">
        <f t="shared" ref="AO59" si="172">SUM(AO54:AO58)</f>
        <v>-253845.10967156861</v>
      </c>
      <c r="AP59" s="253">
        <f t="shared" ref="AP59" si="173">SUM(AP54:AP58)</f>
        <v>-259514.1145735294</v>
      </c>
      <c r="AQ59" s="253">
        <f t="shared" ref="AQ59" si="174">SUM(AQ54:AQ58)</f>
        <v>-267258.71747549024</v>
      </c>
      <c r="AR59" s="253">
        <f t="shared" ref="AR59" si="175">SUM(AR54:AR58)</f>
        <v>-272927.72237745102</v>
      </c>
      <c r="AS59" s="253">
        <f t="shared" ref="AS59" si="176">SUM(AS54:AS58)</f>
        <v>-278596.72727941175</v>
      </c>
      <c r="AT59" s="253">
        <f t="shared" ref="AT59" si="177">SUM(AT54:AT58)</f>
        <v>-284265.73218137253</v>
      </c>
      <c r="AU59" s="253">
        <f t="shared" ref="AU59" si="178">SUM(AU54:AU58)</f>
        <v>-289934.73708333337</v>
      </c>
      <c r="AV59" s="253">
        <f t="shared" ref="AV59" si="179">SUM(AV54:AV58)</f>
        <v>-323750.50392102939</v>
      </c>
      <c r="AW59" s="253">
        <f t="shared" ref="AW59" si="180">SUM(AW54:AW58)</f>
        <v>-330229.36666612746</v>
      </c>
      <c r="AX59" s="253">
        <f t="shared" ref="AX59" si="181">SUM(AX54:AX58)</f>
        <v>-336708.22941122553</v>
      </c>
      <c r="AY59" s="253">
        <f t="shared" ref="AY59" si="182">SUM(AY54:AY58)</f>
        <v>-343187.0921563236</v>
      </c>
      <c r="AZ59" s="253">
        <f t="shared" ref="AZ59" si="183">SUM(AZ54:AZ58)</f>
        <v>-349665.95490142162</v>
      </c>
      <c r="BA59" s="253">
        <f t="shared" ref="BA59" si="184">SUM(BA54:BA58)</f>
        <v>-358261.9276065196</v>
      </c>
      <c r="BB59" s="253">
        <f t="shared" ref="BB59" si="185">SUM(BB54:BB58)</f>
        <v>-364740.79035161762</v>
      </c>
      <c r="BC59" s="253">
        <f t="shared" ref="BC59" si="186">SUM(BC54:BC58)</f>
        <v>-371219.65309671569</v>
      </c>
      <c r="BD59" s="253">
        <f t="shared" ref="BD59" si="187">SUM(BD54:BD58)</f>
        <v>-377698.5158418137</v>
      </c>
      <c r="BE59" s="253">
        <f t="shared" ref="BE59" si="188">SUM(BE54:BE58)</f>
        <v>-384177.37858691177</v>
      </c>
      <c r="BF59" s="253">
        <f t="shared" ref="BF59" si="189">SUM(BF54:BF58)</f>
        <v>-390656.24133200978</v>
      </c>
      <c r="BG59" s="253">
        <f t="shared" ref="BG59" si="190">SUM(BG54:BG58)</f>
        <v>-399252.21403710783</v>
      </c>
      <c r="BH59" s="253">
        <f t="shared" ref="BH59" si="191">SUM(BH54:BH58)</f>
        <v>-431935.60389891616</v>
      </c>
      <c r="BI59" s="253">
        <f t="shared" ref="BI59" si="192">SUM(BI54:BI58)</f>
        <v>-439224.32448715146</v>
      </c>
      <c r="BJ59" s="253">
        <f t="shared" ref="BJ59" si="193">SUM(BJ54:BJ58)</f>
        <v>-448672.49723458674</v>
      </c>
      <c r="BK59" s="253">
        <f t="shared" ref="BK59" si="194">SUM(BK54:BK58)</f>
        <v>-455961.21782282216</v>
      </c>
      <c r="BL59" s="253">
        <f t="shared" ref="BL59" si="195">SUM(BL54:BL58)</f>
        <v>-463249.93841105746</v>
      </c>
      <c r="BM59" s="253">
        <f t="shared" ref="BM59" si="196">SUM(BM54:BM58)</f>
        <v>-470538.65899929259</v>
      </c>
      <c r="BN59" s="253">
        <f t="shared" ref="BN59" si="197">SUM(BN54:BN58)</f>
        <v>-477827.37958752789</v>
      </c>
      <c r="BO59" s="253">
        <f t="shared" ref="BO59" si="198">SUM(BO54:BO58)</f>
        <v>-485116.10017576319</v>
      </c>
      <c r="BP59" s="253">
        <f t="shared" ref="BP59" si="199">SUM(BP54:BP58)</f>
        <v>-494564.27292319841</v>
      </c>
      <c r="BQ59" s="253">
        <f t="shared" ref="BQ59" si="200">SUM(BQ54:BQ58)</f>
        <v>-501852.99351143371</v>
      </c>
      <c r="BR59" s="253">
        <f t="shared" ref="BR59" si="201">SUM(BR54:BR58)</f>
        <v>-509141.71409966901</v>
      </c>
      <c r="BS59" s="253">
        <f t="shared" ref="BS59" si="202">SUM(BS54:BS58)</f>
        <v>-516430.43468790432</v>
      </c>
      <c r="BT59" s="253">
        <f t="shared" ref="BT59" si="203">SUM(BT54:BT58)</f>
        <v>-552266.84347357776</v>
      </c>
      <c r="BU59" s="253">
        <f t="shared" ref="BU59" si="204">SUM(BU54:BU58)</f>
        <v>-560365.42190495029</v>
      </c>
      <c r="BV59" s="253">
        <f t="shared" ref="BV59" si="205">SUM(BV54:BV58)</f>
        <v>-568464.00033632282</v>
      </c>
      <c r="BW59" s="253">
        <f t="shared" ref="BW59" si="206">SUM(BW54:BW58)</f>
        <v>-576562.57876769535</v>
      </c>
      <c r="BX59" s="253">
        <f t="shared" ref="BX59" si="207">SUM(BX54:BX58)</f>
        <v>-586863.79840145179</v>
      </c>
      <c r="BY59" s="253">
        <f t="shared" ref="BY59" si="208">SUM(BY54:BY58)</f>
        <v>-594962.37683282455</v>
      </c>
      <c r="BZ59" s="253">
        <f t="shared" ref="BZ59" si="209">SUM(BZ54:BZ58)</f>
        <v>-603060.95526419708</v>
      </c>
      <c r="CA59" s="253">
        <f t="shared" ref="CA59" si="210">SUM(CA54:CA58)</f>
        <v>-611159.53369556961</v>
      </c>
      <c r="CB59" s="253">
        <f t="shared" ref="CB59" si="211">SUM(CB54:CB58)</f>
        <v>-619258.11212694214</v>
      </c>
      <c r="CC59" s="253">
        <f t="shared" ref="CC59" si="212">SUM(CC54:CC58)</f>
        <v>-629559.33176069881</v>
      </c>
      <c r="CD59" s="253">
        <f t="shared" ref="CD59" si="213">SUM(CD54:CD58)</f>
        <v>-637657.91019207134</v>
      </c>
      <c r="CE59" s="253">
        <f t="shared" ref="CE59" si="214">SUM(CE54:CE58)</f>
        <v>-645756.48862344376</v>
      </c>
    </row>
    <row r="60" spans="1:83" s="31" customFormat="1" ht="19.5" customHeight="1">
      <c r="A60" s="255" t="s">
        <v>10</v>
      </c>
      <c r="B60" s="255">
        <f>B52+B59</f>
        <v>0</v>
      </c>
      <c r="C60" s="255">
        <f t="shared" ref="C60:L60" si="215">C52+C59</f>
        <v>0</v>
      </c>
      <c r="D60" s="255">
        <f t="shared" si="215"/>
        <v>0</v>
      </c>
      <c r="E60" s="255">
        <f t="shared" si="215"/>
        <v>-105991.6617647059</v>
      </c>
      <c r="F60" s="255">
        <f t="shared" si="215"/>
        <v>75389.229411764652</v>
      </c>
      <c r="G60" s="255">
        <f t="shared" si="215"/>
        <v>756851.95864705881</v>
      </c>
      <c r="H60" s="255">
        <f t="shared" si="215"/>
        <v>1291781.5438558813</v>
      </c>
      <c r="I60" s="255">
        <f t="shared" si="215"/>
        <v>1885064.275925382</v>
      </c>
      <c r="J60" s="255">
        <f t="shared" si="215"/>
        <v>2536197.9427379044</v>
      </c>
      <c r="K60" s="20"/>
      <c r="L60" s="255">
        <f t="shared" si="215"/>
        <v>-9016.9264705882342</v>
      </c>
      <c r="M60" s="255">
        <f t="shared" ref="M60" si="216">M52+M59</f>
        <v>-8781.9044117647063</v>
      </c>
      <c r="N60" s="255">
        <f t="shared" ref="N60" si="217">N52+N59</f>
        <v>-8546.8823529411748</v>
      </c>
      <c r="O60" s="255">
        <f t="shared" ref="O60" si="218">O52+O59</f>
        <v>-8311.8602941176432</v>
      </c>
      <c r="P60" s="255">
        <f t="shared" ref="P60" si="219">P52+P59</f>
        <v>-8076.8382352941189</v>
      </c>
      <c r="Q60" s="255">
        <f t="shared" ref="Q60" si="220">Q52+Q59</f>
        <v>-7841.816176470591</v>
      </c>
      <c r="R60" s="255">
        <f t="shared" ref="R60" si="221">R52+R59</f>
        <v>-9823.4607843137201</v>
      </c>
      <c r="S60" s="255">
        <f t="shared" ref="S60" si="222">S52+S59</f>
        <v>-9588.4387254901922</v>
      </c>
      <c r="T60" s="255">
        <f t="shared" ref="T60" si="223">T52+T59</f>
        <v>-9353.4166666666642</v>
      </c>
      <c r="U60" s="255">
        <f t="shared" ref="U60" si="224">U52+U59</f>
        <v>-9118.39460784314</v>
      </c>
      <c r="V60" s="255">
        <f t="shared" ref="V60" si="225">V52+V59</f>
        <v>-8883.3725490196121</v>
      </c>
      <c r="W60" s="255">
        <f t="shared" ref="W60" si="226">W52+W59</f>
        <v>-8648.3504901960841</v>
      </c>
      <c r="X60" s="255">
        <f t="shared" ref="X60" si="227">X52+X59</f>
        <v>1111.9504901960754</v>
      </c>
      <c r="Y60" s="255">
        <f t="shared" ref="Y60" si="228">Y52+Y59</f>
        <v>2052.0387254901871</v>
      </c>
      <c r="Z60" s="255">
        <f t="shared" ref="Z60" si="229">Z52+Z59</f>
        <v>2992.1269607842987</v>
      </c>
      <c r="AA60" s="255">
        <f t="shared" ref="AA60" si="230">AA52+AA59</f>
        <v>3932.2151960784395</v>
      </c>
      <c r="AB60" s="255">
        <f t="shared" ref="AB60" si="231">AB52+AB59</f>
        <v>4872.3034313725511</v>
      </c>
      <c r="AC60" s="255">
        <f t="shared" ref="AC60" si="232">AC52+AC59</f>
        <v>5812.3916666666773</v>
      </c>
      <c r="AD60" s="255">
        <f t="shared" ref="AD60" si="233">AD52+AD59</f>
        <v>6752.479901960789</v>
      </c>
      <c r="AE60" s="255">
        <f t="shared" ref="AE60" si="234">AE52+AE59</f>
        <v>7692.5681372549006</v>
      </c>
      <c r="AF60" s="255">
        <f t="shared" ref="AF60" si="235">AF52+AF59</f>
        <v>8632.6563725490123</v>
      </c>
      <c r="AG60" s="255">
        <f t="shared" ref="AG60" si="236">AG52+AG59</f>
        <v>9572.744607843124</v>
      </c>
      <c r="AH60" s="255">
        <f t="shared" ref="AH60" si="237">AH52+AH59</f>
        <v>10512.83284313725</v>
      </c>
      <c r="AI60" s="255">
        <f t="shared" ref="AI60" si="238">AI52+AI59</f>
        <v>11452.921078431362</v>
      </c>
      <c r="AJ60" s="255">
        <f t="shared" ref="AJ60" si="239">AJ52+AJ59</f>
        <v>45839.13052450979</v>
      </c>
      <c r="AK60" s="255">
        <f t="shared" ref="AK60" si="240">AK52+AK59</f>
        <v>49129.439348039217</v>
      </c>
      <c r="AL60" s="255">
        <f t="shared" ref="AL60" si="241">AL52+AL59</f>
        <v>52419.748171568674</v>
      </c>
      <c r="AM60" s="255">
        <f t="shared" ref="AM60" si="242">AM52+AM59</f>
        <v>55710.056995098013</v>
      </c>
      <c r="AN60" s="255">
        <f t="shared" ref="AN60" si="243">AN52+AN59</f>
        <v>59000.365818627411</v>
      </c>
      <c r="AO60" s="255">
        <f t="shared" ref="AO60" si="244">AO52+AO59</f>
        <v>62290.674642156868</v>
      </c>
      <c r="AP60" s="255">
        <f t="shared" ref="AP60" si="245">AP52+AP59</f>
        <v>65580.983465686266</v>
      </c>
      <c r="AQ60" s="255">
        <f t="shared" ref="AQ60" si="246">AQ52+AQ59</f>
        <v>66795.694289215666</v>
      </c>
      <c r="AR60" s="255">
        <f t="shared" ref="AR60" si="247">AR52+AR59</f>
        <v>70086.003112745064</v>
      </c>
      <c r="AS60" s="255">
        <f t="shared" ref="AS60" si="248">AS52+AS59</f>
        <v>73376.31193627452</v>
      </c>
      <c r="AT60" s="255">
        <f t="shared" ref="AT60" si="249">AT52+AT59</f>
        <v>76666.620759803976</v>
      </c>
      <c r="AU60" s="255">
        <f t="shared" ref="AU60" si="250">AU52+AU59</f>
        <v>79956.929583333316</v>
      </c>
      <c r="AV60" s="255">
        <f t="shared" ref="AV60" si="251">AV52+AV59</f>
        <v>88377.927451519645</v>
      </c>
      <c r="AW60" s="255">
        <f t="shared" ref="AW60" si="252">AW52+AW59</f>
        <v>92138.280392696091</v>
      </c>
      <c r="AX60" s="255">
        <f t="shared" ref="AX60" si="253">AX52+AX59</f>
        <v>95898.633333872538</v>
      </c>
      <c r="AY60" s="255">
        <f t="shared" ref="AY60" si="254">AY52+AY59</f>
        <v>99658.986275048985</v>
      </c>
      <c r="AZ60" s="255">
        <f t="shared" ref="AZ60" si="255">AZ52+AZ59</f>
        <v>103419.33921622549</v>
      </c>
      <c r="BA60" s="255">
        <f t="shared" ref="BA60" si="256">BA52+BA59</f>
        <v>105062.58219740196</v>
      </c>
      <c r="BB60" s="255">
        <f t="shared" ref="BB60" si="257">BB52+BB59</f>
        <v>108822.93513857847</v>
      </c>
      <c r="BC60" s="255">
        <f t="shared" ref="BC60" si="258">BC52+BC59</f>
        <v>112583.28807975492</v>
      </c>
      <c r="BD60" s="255">
        <f t="shared" ref="BD60" si="259">BD52+BD59</f>
        <v>116343.64102093142</v>
      </c>
      <c r="BE60" s="255">
        <f t="shared" ref="BE60" si="260">BE52+BE59</f>
        <v>120103.99396210787</v>
      </c>
      <c r="BF60" s="255">
        <f t="shared" ref="BF60" si="261">BF52+BF59</f>
        <v>123864.34690328431</v>
      </c>
      <c r="BG60" s="255">
        <f t="shared" ref="BG60" si="262">BG52+BG59</f>
        <v>125507.58988446085</v>
      </c>
      <c r="BH60" s="255">
        <f t="shared" ref="BH60" si="263">BH52+BH59</f>
        <v>136340.86668931914</v>
      </c>
      <c r="BI60" s="255">
        <f t="shared" ref="BI60" si="264">BI52+BI59</f>
        <v>140571.26374814264</v>
      </c>
      <c r="BJ60" s="255">
        <f t="shared" ref="BJ60" si="265">BJ52+BJ59</f>
        <v>142642.20864776615</v>
      </c>
      <c r="BK60" s="255">
        <f t="shared" ref="BK60" si="266">BK52+BK59</f>
        <v>146872.60570658965</v>
      </c>
      <c r="BL60" s="255">
        <f t="shared" ref="BL60" si="267">BL52+BL59</f>
        <v>151103.00276541314</v>
      </c>
      <c r="BM60" s="255">
        <f t="shared" ref="BM60" si="268">BM52+BM59</f>
        <v>155333.39982423681</v>
      </c>
      <c r="BN60" s="255">
        <f t="shared" ref="BN60" si="269">BN52+BN59</f>
        <v>159563.79688306031</v>
      </c>
      <c r="BO60" s="255">
        <f t="shared" ref="BO60" si="270">BO52+BO59</f>
        <v>163794.1939418838</v>
      </c>
      <c r="BP60" s="255">
        <f t="shared" ref="BP60" si="271">BP52+BP59</f>
        <v>165865.13884150737</v>
      </c>
      <c r="BQ60" s="255">
        <f t="shared" ref="BQ60" si="272">BQ52+BQ59</f>
        <v>170095.53590033087</v>
      </c>
      <c r="BR60" s="255">
        <f t="shared" ref="BR60" si="273">BR52+BR59</f>
        <v>174325.93295915436</v>
      </c>
      <c r="BS60" s="255">
        <f t="shared" ref="BS60" si="274">BS52+BS59</f>
        <v>178556.33001797786</v>
      </c>
      <c r="BT60" s="255">
        <f t="shared" ref="BT60" si="275">BT52+BT59</f>
        <v>187516.4898597555</v>
      </c>
      <c r="BU60" s="255">
        <f t="shared" ref="BU60" si="276">BU52+BU59</f>
        <v>192216.9310362261</v>
      </c>
      <c r="BV60" s="255">
        <f t="shared" ref="BV60" si="277">BV52+BV59</f>
        <v>196917.3722126967</v>
      </c>
      <c r="BW60" s="255">
        <f t="shared" ref="BW60" si="278">BW52+BW59</f>
        <v>201617.81338916731</v>
      </c>
      <c r="BX60" s="255">
        <f t="shared" ref="BX60" si="279">BX52+BX59</f>
        <v>204115.61336325412</v>
      </c>
      <c r="BY60" s="255">
        <f t="shared" ref="BY60" si="280">BY52+BY59</f>
        <v>208816.05453972449</v>
      </c>
      <c r="BZ60" s="255">
        <f t="shared" ref="BZ60" si="281">BZ52+BZ59</f>
        <v>213516.49571619509</v>
      </c>
      <c r="CA60" s="255">
        <f t="shared" ref="CA60" si="282">CA52+CA59</f>
        <v>218216.93689266581</v>
      </c>
      <c r="CB60" s="255">
        <f t="shared" ref="CB60" si="283">CB52+CB59</f>
        <v>222917.37806913641</v>
      </c>
      <c r="CC60" s="255">
        <f t="shared" ref="CC60" si="284">CC52+CC59</f>
        <v>225415.17804322287</v>
      </c>
      <c r="CD60" s="255">
        <f t="shared" ref="CD60" si="285">CD52+CD59</f>
        <v>230115.61921969347</v>
      </c>
      <c r="CE60" s="255">
        <f t="shared" ref="CE60" si="286">CE52+CE59</f>
        <v>234816.06039616419</v>
      </c>
    </row>
    <row r="61" spans="1:83" ht="19.5" customHeight="1">
      <c r="A61" s="24" t="s">
        <v>181</v>
      </c>
      <c r="B61" s="25">
        <f>'Estados Financieros'!B67</f>
        <v>0</v>
      </c>
      <c r="C61" s="25">
        <f>'Estados Financieros'!C67</f>
        <v>0</v>
      </c>
      <c r="D61" s="25">
        <f>'Estados Financieros'!D67</f>
        <v>0</v>
      </c>
      <c r="E61" s="25">
        <f t="shared" ref="E61:J63" si="287">SUMIF($L$1:$CE$1,E$5,$L61:$CE61)</f>
        <v>-10877.125</v>
      </c>
      <c r="F61" s="25">
        <f t="shared" si="287"/>
        <v>-37268.848333333328</v>
      </c>
      <c r="G61" s="25">
        <f t="shared" si="287"/>
        <v>-85994.439466666649</v>
      </c>
      <c r="H61" s="25">
        <f t="shared" si="287"/>
        <v>-148402.74554766659</v>
      </c>
      <c r="I61" s="25">
        <f t="shared" si="287"/>
        <v>-209371.00915653663</v>
      </c>
      <c r="J61" s="25">
        <f t="shared" si="287"/>
        <v>-263076.10963914654</v>
      </c>
      <c r="K61" s="20"/>
      <c r="L61" s="141">
        <f>'Datos Inversión'!K7</f>
        <v>-233.33333333333331</v>
      </c>
      <c r="M61" s="141">
        <f>'Datos Inversión'!L7</f>
        <v>-337.5</v>
      </c>
      <c r="N61" s="141">
        <f>'Datos Inversión'!M7</f>
        <v>-441.66666666666663</v>
      </c>
      <c r="O61" s="141">
        <f>'Datos Inversión'!N7</f>
        <v>-545.83333333333337</v>
      </c>
      <c r="P61" s="141">
        <f>'Datos Inversión'!O7</f>
        <v>-650</v>
      </c>
      <c r="Q61" s="141">
        <f>'Datos Inversión'!P7</f>
        <v>-754.16666666666663</v>
      </c>
      <c r="R61" s="141">
        <f>'Datos Inversión'!Q7</f>
        <v>-961.70833333333337</v>
      </c>
      <c r="S61" s="141">
        <f>'Datos Inversión'!R7</f>
        <v>-1104.6666666666667</v>
      </c>
      <c r="T61" s="141">
        <f>'Datos Inversión'!S7</f>
        <v>-1247.625</v>
      </c>
      <c r="U61" s="141">
        <f>'Datos Inversión'!T7</f>
        <v>-1390.5833333333333</v>
      </c>
      <c r="V61" s="141">
        <f>'Datos Inversión'!U7</f>
        <v>-1533.5416666666665</v>
      </c>
      <c r="W61" s="141">
        <f>'Datos Inversión'!V7</f>
        <v>-1676.4999999999998</v>
      </c>
      <c r="X61" s="25">
        <f>'Datos Inversión'!W7</f>
        <v>-1923.7063888888888</v>
      </c>
      <c r="Y61" s="25">
        <f>'Datos Inversión'!X7</f>
        <v>-2138.6211111111111</v>
      </c>
      <c r="Z61" s="25">
        <f>'Datos Inversión'!Y7</f>
        <v>-2353.5358333333329</v>
      </c>
      <c r="AA61" s="25">
        <f>'Datos Inversión'!Z7</f>
        <v>-2568.4505555555552</v>
      </c>
      <c r="AB61" s="25">
        <f>'Datos Inversión'!AA7</f>
        <v>-2783.3652777777775</v>
      </c>
      <c r="AC61" s="25">
        <f>'Datos Inversión'!AB7</f>
        <v>-2998.2799999999997</v>
      </c>
      <c r="AD61" s="25">
        <f>'Datos Inversión'!AC7</f>
        <v>-3213.194722222222</v>
      </c>
      <c r="AE61" s="25">
        <f>'Datos Inversión'!AD7</f>
        <v>-3428.1094444444443</v>
      </c>
      <c r="AF61" s="25">
        <f>'Datos Inversión'!AE7</f>
        <v>-3643.0241666666666</v>
      </c>
      <c r="AG61" s="25">
        <f>'Datos Inversión'!AF7</f>
        <v>-3857.9388888888889</v>
      </c>
      <c r="AH61" s="25">
        <f>'Datos Inversión'!AG7</f>
        <v>-4072.8536111111111</v>
      </c>
      <c r="AI61" s="25">
        <f>'Datos Inversión'!AH7</f>
        <v>-4287.7683333333334</v>
      </c>
      <c r="AJ61" s="141">
        <f>'Datos Inversión'!AI7</f>
        <v>-4810.5056555555557</v>
      </c>
      <c r="AK61" s="141">
        <f>'Datos Inversión'!AJ7</f>
        <v>-5236.3679777777779</v>
      </c>
      <c r="AL61" s="141">
        <f>'Datos Inversión'!AK7</f>
        <v>-5662.2303000000002</v>
      </c>
      <c r="AM61" s="141">
        <f>'Datos Inversión'!AL7</f>
        <v>-6088.0926222222224</v>
      </c>
      <c r="AN61" s="141">
        <f>'Datos Inversión'!AM7</f>
        <v>-6513.9549444444447</v>
      </c>
      <c r="AO61" s="141">
        <f>'Datos Inversión'!AN7</f>
        <v>-6939.8172666666669</v>
      </c>
      <c r="AP61" s="141">
        <f>'Datos Inversión'!AO7</f>
        <v>-7365.6795888888892</v>
      </c>
      <c r="AQ61" s="141">
        <f>'Datos Inversión'!AP7</f>
        <v>-7823.8335777777784</v>
      </c>
      <c r="AR61" s="141">
        <f>'Datos Inversión'!AQ7</f>
        <v>-8249.6959000000006</v>
      </c>
      <c r="AS61" s="141">
        <f>'Datos Inversión'!AR7</f>
        <v>-8675.5582222222201</v>
      </c>
      <c r="AT61" s="141">
        <f>'Datos Inversión'!AS7</f>
        <v>-9101.4205444444415</v>
      </c>
      <c r="AU61" s="141">
        <f>'Datos Inversión'!AT7</f>
        <v>-9527.2828666666628</v>
      </c>
      <c r="AV61" s="25">
        <f>'Datos Inversión'!AU7</f>
        <v>-9988.1580950555508</v>
      </c>
      <c r="AW61" s="25">
        <f>'Datos Inversión'!AV7</f>
        <v>-10416.741656777773</v>
      </c>
      <c r="AX61" s="25">
        <f>'Datos Inversión'!AW7</f>
        <v>-10845.325218499995</v>
      </c>
      <c r="AY61" s="25">
        <f>'Datos Inversión'!AX7</f>
        <v>-11273.908780222217</v>
      </c>
      <c r="AZ61" s="25">
        <f>'Datos Inversión'!AY7</f>
        <v>-11702.492341944439</v>
      </c>
      <c r="BA61" s="25">
        <f>'Datos Inversión'!AZ7</f>
        <v>-12163.367570333327</v>
      </c>
      <c r="BB61" s="25">
        <f>'Datos Inversión'!BA7</f>
        <v>-12591.951132055548</v>
      </c>
      <c r="BC61" s="25">
        <f>'Datos Inversión'!BB7</f>
        <v>-13020.53469377777</v>
      </c>
      <c r="BD61" s="25">
        <f>'Datos Inversión'!BC7</f>
        <v>-13449.118255499992</v>
      </c>
      <c r="BE61" s="25">
        <f>'Datos Inversión'!BD7</f>
        <v>-13877.701817222214</v>
      </c>
      <c r="BF61" s="25">
        <f>'Datos Inversión'!BE7</f>
        <v>-14306.285378944436</v>
      </c>
      <c r="BG61" s="25">
        <f>'Datos Inversión'!BF7</f>
        <v>-14767.160607333324</v>
      </c>
      <c r="BH61" s="141">
        <f>'Datos Inversión'!BG7</f>
        <v>-15069.410588553881</v>
      </c>
      <c r="BI61" s="141">
        <f>'Datos Inversión'!BH7</f>
        <v>-15500.827236441104</v>
      </c>
      <c r="BJ61" s="141">
        <f>'Datos Inversión'!BI7</f>
        <v>-15964.535550994993</v>
      </c>
      <c r="BK61" s="141">
        <f>'Datos Inversión'!BJ7</f>
        <v>-16395.952198882216</v>
      </c>
      <c r="BL61" s="141">
        <f>'Datos Inversión'!BK7</f>
        <v>-16827.368846769448</v>
      </c>
      <c r="BM61" s="141">
        <f>'Datos Inversión'!BL7</f>
        <v>-17258.785494656669</v>
      </c>
      <c r="BN61" s="141">
        <f>'Datos Inversión'!BM7</f>
        <v>-17625.618809210559</v>
      </c>
      <c r="BO61" s="141">
        <f>'Datos Inversión'!BN7</f>
        <v>-18057.03545709778</v>
      </c>
      <c r="BP61" s="141">
        <f>'Datos Inversión'!BO7</f>
        <v>-18520.743771651669</v>
      </c>
      <c r="BQ61" s="141">
        <f>'Datos Inversión'!BP7</f>
        <v>-18952.16041953889</v>
      </c>
      <c r="BR61" s="141">
        <f>'Datos Inversión'!BQ7</f>
        <v>-19383.577067426111</v>
      </c>
      <c r="BS61" s="141">
        <f>'Datos Inversión'!BR7</f>
        <v>-19814.993715313332</v>
      </c>
      <c r="BT61" s="25">
        <f>'Datos Inversión'!BS7</f>
        <v>-20145.193737390939</v>
      </c>
      <c r="BU61" s="25">
        <f>'Datos Inversión'!BT7</f>
        <v>-20475.393759468541</v>
      </c>
      <c r="BV61" s="25">
        <f>'Datos Inversión'!BU7</f>
        <v>-20805.593781546148</v>
      </c>
      <c r="BW61" s="25">
        <f>'Datos Inversión'!BV7</f>
        <v>-21135.79380362375</v>
      </c>
      <c r="BX61" s="25">
        <f>'Datos Inversión'!BW7</f>
        <v>-21498.285492368024</v>
      </c>
      <c r="BY61" s="25">
        <f>'Datos Inversión'!BX7</f>
        <v>-21828.485514445631</v>
      </c>
      <c r="BZ61" s="25">
        <f>'Datos Inversión'!BY7</f>
        <v>-22119.893869856565</v>
      </c>
      <c r="CA61" s="25">
        <f>'Datos Inversión'!BZ7</f>
        <v>-22411.302225267504</v>
      </c>
      <c r="CB61" s="25">
        <f>'Datos Inversión'!CA7</f>
        <v>-22702.710580678442</v>
      </c>
      <c r="CC61" s="25">
        <f>'Datos Inversión'!CB7</f>
        <v>-23026.410602756048</v>
      </c>
      <c r="CD61" s="25">
        <f>'Datos Inversión'!CC7</f>
        <v>-23317.818958166987</v>
      </c>
      <c r="CE61" s="25">
        <f>'Datos Inversión'!CD7</f>
        <v>-23609.227313577925</v>
      </c>
    </row>
    <row r="62" spans="1:83" ht="19.5" customHeight="1">
      <c r="A62" s="24" t="s">
        <v>210</v>
      </c>
      <c r="B62" s="25">
        <f>'Estados Financieros'!B79</f>
        <v>0</v>
      </c>
      <c r="C62" s="25">
        <f>'Estados Financieros'!C79</f>
        <v>0</v>
      </c>
      <c r="D62" s="25">
        <f>'Estados Financieros'!D79</f>
        <v>0</v>
      </c>
      <c r="E62" s="25">
        <f t="shared" si="287"/>
        <v>-1475.3766683194679</v>
      </c>
      <c r="F62" s="25">
        <f t="shared" si="287"/>
        <v>-1217.0187597242032</v>
      </c>
      <c r="G62" s="25">
        <f t="shared" si="287"/>
        <v>-435.30056359398179</v>
      </c>
      <c r="H62" s="25">
        <f t="shared" si="287"/>
        <v>0</v>
      </c>
      <c r="I62" s="25">
        <f t="shared" si="287"/>
        <v>0</v>
      </c>
      <c r="J62" s="25">
        <f t="shared" si="287"/>
        <v>0</v>
      </c>
      <c r="K62" s="20"/>
      <c r="L62" s="141">
        <f>GASTOS!I34</f>
        <v>-250</v>
      </c>
      <c r="M62" s="141">
        <f>GASTOS!J34</f>
        <v>0</v>
      </c>
      <c r="N62" s="141">
        <f>GASTOS!K34</f>
        <v>0</v>
      </c>
      <c r="O62" s="141">
        <f>GASTOS!L34</f>
        <v>0</v>
      </c>
      <c r="P62" s="141">
        <f>GASTOS!M34</f>
        <v>-166.66666666666669</v>
      </c>
      <c r="Q62" s="141">
        <f>GASTOS!N34</f>
        <v>-166.66666666666669</v>
      </c>
      <c r="R62" s="141">
        <f>GASTOS!O34</f>
        <v>-161.55436960663394</v>
      </c>
      <c r="S62" s="141">
        <f>GASTOS!P34</f>
        <v>-156.42503155640111</v>
      </c>
      <c r="T62" s="141">
        <f>GASTOS!Q34</f>
        <v>-151.27859571266751</v>
      </c>
      <c r="U62" s="141">
        <f>GASTOS!R34</f>
        <v>-146.11500508278812</v>
      </c>
      <c r="V62" s="141">
        <f>GASTOS!S34</f>
        <v>-140.93420248414247</v>
      </c>
      <c r="W62" s="141">
        <f>GASTOS!T34</f>
        <v>-135.73613054350133</v>
      </c>
      <c r="X62" s="25">
        <f>GASTOS!U34</f>
        <v>-130.52073169639138</v>
      </c>
      <c r="Y62" s="25">
        <f>GASTOS!V34</f>
        <v>-125.28794818645774</v>
      </c>
      <c r="Z62" s="25">
        <f>GASTOS!W34</f>
        <v>-120.03772206482434</v>
      </c>
      <c r="AA62" s="25">
        <f>GASTOS!X34</f>
        <v>-114.76999518945215</v>
      </c>
      <c r="AB62" s="25">
        <f>GASTOS!Y34</f>
        <v>-109.48470922449536</v>
      </c>
      <c r="AC62" s="25">
        <f>GASTOS!Z34</f>
        <v>-104.18180563965539</v>
      </c>
      <c r="AD62" s="25">
        <f>GASTOS!AA34</f>
        <v>-98.861225709532647</v>
      </c>
      <c r="AE62" s="25">
        <f>GASTOS!AB34</f>
        <v>-93.522910512976139</v>
      </c>
      <c r="AF62" s="25">
        <f>GASTOS!AC34</f>
        <v>-88.166800932431102</v>
      </c>
      <c r="AG62" s="25">
        <f>GASTOS!AD34</f>
        <v>-82.79283765328428</v>
      </c>
      <c r="AH62" s="25">
        <f>GASTOS!AE34</f>
        <v>-77.400961163206944</v>
      </c>
      <c r="AI62" s="25">
        <f>GASTOS!AF34</f>
        <v>-71.991111751496021</v>
      </c>
      <c r="AJ62" s="141">
        <f>GASTOS!AG34</f>
        <v>-66.563229508412732</v>
      </c>
      <c r="AK62" s="141">
        <f>GASTOS!AH34</f>
        <v>-61.117254324519166</v>
      </c>
      <c r="AL62" s="141">
        <f>GASTOS!AI34</f>
        <v>-55.653125890012603</v>
      </c>
      <c r="AM62" s="141">
        <f>GASTOS!AJ34</f>
        <v>-50.170783694057711</v>
      </c>
      <c r="AN62" s="141">
        <f>GASTOS!AK34</f>
        <v>-44.670167024116282</v>
      </c>
      <c r="AO62" s="141">
        <f>GASTOS!AL34</f>
        <v>-39.151214965275059</v>
      </c>
      <c r="AP62" s="141">
        <f>GASTOS!AM34</f>
        <v>-33.613866399571037</v>
      </c>
      <c r="AQ62" s="141">
        <f>GASTOS!AN34</f>
        <v>-28.058060005314658</v>
      </c>
      <c r="AR62" s="141">
        <f>GASTOS!AO34</f>
        <v>-22.483734256410767</v>
      </c>
      <c r="AS62" s="141">
        <f>GASTOS!AP34</f>
        <v>-16.890827421677194</v>
      </c>
      <c r="AT62" s="141">
        <f>GASTOS!AQ34</f>
        <v>-11.279277564161173</v>
      </c>
      <c r="AU62" s="141">
        <f>GASTOS!AR34</f>
        <v>-5.6490225404534327</v>
      </c>
      <c r="AV62" s="25">
        <f>GASTOS!AS34</f>
        <v>0</v>
      </c>
      <c r="AW62" s="25">
        <f>GASTOS!AT34</f>
        <v>0</v>
      </c>
      <c r="AX62" s="25">
        <f>GASTOS!AU34</f>
        <v>0</v>
      </c>
      <c r="AY62" s="25">
        <f>GASTOS!AV34</f>
        <v>0</v>
      </c>
      <c r="AZ62" s="25">
        <f>GASTOS!AW34</f>
        <v>0</v>
      </c>
      <c r="BA62" s="25">
        <f>GASTOS!AX34</f>
        <v>0</v>
      </c>
      <c r="BB62" s="25">
        <f>GASTOS!AY34</f>
        <v>0</v>
      </c>
      <c r="BC62" s="25">
        <f>GASTOS!AZ34</f>
        <v>0</v>
      </c>
      <c r="BD62" s="25">
        <f>GASTOS!BA34</f>
        <v>0</v>
      </c>
      <c r="BE62" s="25">
        <f>GASTOS!BB34</f>
        <v>0</v>
      </c>
      <c r="BF62" s="25">
        <f>GASTOS!BC34</f>
        <v>0</v>
      </c>
      <c r="BG62" s="25">
        <f>GASTOS!BD34</f>
        <v>0</v>
      </c>
      <c r="BH62" s="141">
        <f>GASTOS!BE34</f>
        <v>0</v>
      </c>
      <c r="BI62" s="141">
        <f>GASTOS!BF34</f>
        <v>0</v>
      </c>
      <c r="BJ62" s="141">
        <f>GASTOS!BG34</f>
        <v>0</v>
      </c>
      <c r="BK62" s="141">
        <f>GASTOS!BH34</f>
        <v>0</v>
      </c>
      <c r="BL62" s="141">
        <f>GASTOS!BI34</f>
        <v>0</v>
      </c>
      <c r="BM62" s="141">
        <f>GASTOS!BJ34</f>
        <v>0</v>
      </c>
      <c r="BN62" s="141">
        <f>GASTOS!BK34</f>
        <v>0</v>
      </c>
      <c r="BO62" s="141">
        <f>GASTOS!BL34</f>
        <v>0</v>
      </c>
      <c r="BP62" s="141">
        <f>GASTOS!BM34</f>
        <v>0</v>
      </c>
      <c r="BQ62" s="141">
        <f>GASTOS!BN34</f>
        <v>0</v>
      </c>
      <c r="BR62" s="141">
        <f>GASTOS!BO34</f>
        <v>0</v>
      </c>
      <c r="BS62" s="141">
        <f>GASTOS!BP34</f>
        <v>0</v>
      </c>
      <c r="BT62" s="25">
        <f>GASTOS!BQ34</f>
        <v>0</v>
      </c>
      <c r="BU62" s="25">
        <f>GASTOS!BR34</f>
        <v>0</v>
      </c>
      <c r="BV62" s="25">
        <f>GASTOS!BS34</f>
        <v>0</v>
      </c>
      <c r="BW62" s="25">
        <f>GASTOS!BT34</f>
        <v>0</v>
      </c>
      <c r="BX62" s="25">
        <f>GASTOS!BU34</f>
        <v>0</v>
      </c>
      <c r="BY62" s="25">
        <f>GASTOS!BV34</f>
        <v>0</v>
      </c>
      <c r="BZ62" s="25">
        <f>GASTOS!BW34</f>
        <v>0</v>
      </c>
      <c r="CA62" s="25">
        <f>GASTOS!BX34</f>
        <v>0</v>
      </c>
      <c r="CB62" s="25">
        <f>GASTOS!BY34</f>
        <v>0</v>
      </c>
      <c r="CC62" s="25">
        <f>GASTOS!BZ34</f>
        <v>0</v>
      </c>
      <c r="CD62" s="25">
        <f>GASTOS!CA34</f>
        <v>0</v>
      </c>
      <c r="CE62" s="25">
        <f>GASTOS!CB34</f>
        <v>0</v>
      </c>
    </row>
    <row r="63" spans="1:83" ht="19.5" customHeight="1">
      <c r="A63" s="24" t="s">
        <v>195</v>
      </c>
      <c r="B63" s="25">
        <f>'Estados Financieros'!B81</f>
        <v>0</v>
      </c>
      <c r="C63" s="25">
        <f>'Estados Financieros'!C81</f>
        <v>0</v>
      </c>
      <c r="D63" s="25">
        <f>'Estados Financieros'!D81</f>
        <v>0</v>
      </c>
      <c r="E63" s="25">
        <f t="shared" si="287"/>
        <v>29586.040858256336</v>
      </c>
      <c r="F63" s="25">
        <f t="shared" si="287"/>
        <v>-9225.840579676782</v>
      </c>
      <c r="G63" s="25">
        <f t="shared" si="287"/>
        <v>-167605.55465419954</v>
      </c>
      <c r="H63" s="25">
        <f t="shared" si="287"/>
        <v>-285844.69957705401</v>
      </c>
      <c r="I63" s="25">
        <f t="shared" si="287"/>
        <v>-418923.31669221137</v>
      </c>
      <c r="J63" s="25">
        <f t="shared" si="287"/>
        <v>-568280.4582746888</v>
      </c>
      <c r="K63" s="20"/>
      <c r="L63" s="141">
        <f>(L60+L61+L62)*-$B$95</f>
        <v>2375.064950980392</v>
      </c>
      <c r="M63" s="141">
        <f t="shared" ref="M63:BX63" si="288">(M60+M61+M62)*-$B$95</f>
        <v>2279.8511029411766</v>
      </c>
      <c r="N63" s="141">
        <f t="shared" si="288"/>
        <v>2247.1372549019602</v>
      </c>
      <c r="O63" s="141">
        <f t="shared" si="288"/>
        <v>2214.4234068627443</v>
      </c>
      <c r="P63" s="141">
        <f t="shared" si="288"/>
        <v>2223.3762254901962</v>
      </c>
      <c r="Q63" s="141">
        <f t="shared" si="288"/>
        <v>2190.6623774509808</v>
      </c>
      <c r="R63" s="141">
        <f t="shared" si="288"/>
        <v>2736.6808718134221</v>
      </c>
      <c r="S63" s="141">
        <f t="shared" si="288"/>
        <v>2712.3826059283147</v>
      </c>
      <c r="T63" s="141">
        <f t="shared" si="288"/>
        <v>2688.0800655948328</v>
      </c>
      <c r="U63" s="141">
        <f t="shared" si="288"/>
        <v>2663.7732365648153</v>
      </c>
      <c r="V63" s="141">
        <f t="shared" si="288"/>
        <v>2639.4621045426052</v>
      </c>
      <c r="W63" s="141">
        <f t="shared" si="288"/>
        <v>2615.1466551848962</v>
      </c>
      <c r="X63" s="25">
        <f t="shared" si="288"/>
        <v>235.5691575973012</v>
      </c>
      <c r="Y63" s="25">
        <f t="shared" si="288"/>
        <v>52.967583451845442</v>
      </c>
      <c r="Z63" s="25">
        <f t="shared" si="288"/>
        <v>-129.63835134653536</v>
      </c>
      <c r="AA63" s="25">
        <f t="shared" si="288"/>
        <v>-312.24866133335803</v>
      </c>
      <c r="AB63" s="25">
        <f t="shared" si="288"/>
        <v>-494.86336109256956</v>
      </c>
      <c r="AC63" s="25">
        <f t="shared" si="288"/>
        <v>-677.48246525675552</v>
      </c>
      <c r="AD63" s="25">
        <f t="shared" si="288"/>
        <v>-860.10598850725853</v>
      </c>
      <c r="AE63" s="25">
        <f t="shared" si="288"/>
        <v>-1042.73394557437</v>
      </c>
      <c r="AF63" s="25">
        <f t="shared" si="288"/>
        <v>-1225.3663512374787</v>
      </c>
      <c r="AG63" s="25">
        <f t="shared" si="288"/>
        <v>-1408.0032203252376</v>
      </c>
      <c r="AH63" s="25">
        <f t="shared" si="288"/>
        <v>-1590.6445677157328</v>
      </c>
      <c r="AI63" s="25">
        <f t="shared" si="288"/>
        <v>-1773.2904083366332</v>
      </c>
      <c r="AJ63" s="141">
        <f t="shared" si="288"/>
        <v>-10240.515409861455</v>
      </c>
      <c r="AK63" s="141">
        <f t="shared" si="288"/>
        <v>-10957.98852898423</v>
      </c>
      <c r="AL63" s="141">
        <f t="shared" si="288"/>
        <v>-11675.466186419664</v>
      </c>
      <c r="AM63" s="141">
        <f t="shared" si="288"/>
        <v>-12392.948397295435</v>
      </c>
      <c r="AN63" s="141">
        <f t="shared" si="288"/>
        <v>-13110.435176789713</v>
      </c>
      <c r="AO63" s="141">
        <f t="shared" si="288"/>
        <v>-13827.926540131231</v>
      </c>
      <c r="AP63" s="141">
        <f t="shared" si="288"/>
        <v>-14545.422502599451</v>
      </c>
      <c r="AQ63" s="141">
        <f t="shared" si="288"/>
        <v>-14735.950662858144</v>
      </c>
      <c r="AR63" s="141">
        <f t="shared" si="288"/>
        <v>-15453.455869622163</v>
      </c>
      <c r="AS63" s="141">
        <f t="shared" si="288"/>
        <v>-16170.965721657656</v>
      </c>
      <c r="AT63" s="141">
        <f t="shared" si="288"/>
        <v>-16888.480234448845</v>
      </c>
      <c r="AU63" s="141">
        <f t="shared" si="288"/>
        <v>-17605.99942353155</v>
      </c>
      <c r="AV63" s="25">
        <f t="shared" si="288"/>
        <v>-19597.442339116024</v>
      </c>
      <c r="AW63" s="25">
        <f t="shared" si="288"/>
        <v>-20430.384683979581</v>
      </c>
      <c r="AX63" s="25">
        <f t="shared" si="288"/>
        <v>-21263.327028843138</v>
      </c>
      <c r="AY63" s="25">
        <f t="shared" si="288"/>
        <v>-22096.269373706691</v>
      </c>
      <c r="AZ63" s="25">
        <f t="shared" si="288"/>
        <v>-22929.211718570263</v>
      </c>
      <c r="BA63" s="25">
        <f t="shared" si="288"/>
        <v>-23224.803656767159</v>
      </c>
      <c r="BB63" s="25">
        <f t="shared" si="288"/>
        <v>-24057.74600163073</v>
      </c>
      <c r="BC63" s="25">
        <f t="shared" si="288"/>
        <v>-24890.688346494288</v>
      </c>
      <c r="BD63" s="25">
        <f t="shared" si="288"/>
        <v>-25723.630691357856</v>
      </c>
      <c r="BE63" s="25">
        <f t="shared" si="288"/>
        <v>-26556.573036221413</v>
      </c>
      <c r="BF63" s="25">
        <f t="shared" si="288"/>
        <v>-27389.51538108497</v>
      </c>
      <c r="BG63" s="25">
        <f t="shared" si="288"/>
        <v>-27685.10731928188</v>
      </c>
      <c r="BH63" s="141">
        <f t="shared" si="288"/>
        <v>-30317.864025191317</v>
      </c>
      <c r="BI63" s="141">
        <f t="shared" si="288"/>
        <v>-31267.609127925381</v>
      </c>
      <c r="BJ63" s="141">
        <f t="shared" si="288"/>
        <v>-31669.418274192791</v>
      </c>
      <c r="BK63" s="141">
        <f t="shared" si="288"/>
        <v>-32619.163376926859</v>
      </c>
      <c r="BL63" s="141">
        <f t="shared" si="288"/>
        <v>-33568.908479660924</v>
      </c>
      <c r="BM63" s="141">
        <f t="shared" si="288"/>
        <v>-34518.653582395033</v>
      </c>
      <c r="BN63" s="141">
        <f t="shared" si="288"/>
        <v>-35484.54451846244</v>
      </c>
      <c r="BO63" s="141">
        <f t="shared" si="288"/>
        <v>-36434.289621196505</v>
      </c>
      <c r="BP63" s="141">
        <f t="shared" si="288"/>
        <v>-36836.098767463925</v>
      </c>
      <c r="BQ63" s="141">
        <f t="shared" si="288"/>
        <v>-37785.843870197998</v>
      </c>
      <c r="BR63" s="141">
        <f t="shared" si="288"/>
        <v>-38735.588972932062</v>
      </c>
      <c r="BS63" s="141">
        <f t="shared" si="288"/>
        <v>-39685.334075666135</v>
      </c>
      <c r="BT63" s="25">
        <f t="shared" si="288"/>
        <v>-41842.824030591139</v>
      </c>
      <c r="BU63" s="25">
        <f t="shared" si="288"/>
        <v>-42935.38431918939</v>
      </c>
      <c r="BV63" s="25">
        <f t="shared" si="288"/>
        <v>-44027.944607787642</v>
      </c>
      <c r="BW63" s="25">
        <f t="shared" si="288"/>
        <v>-45120.504896385886</v>
      </c>
      <c r="BX63" s="25">
        <f t="shared" si="288"/>
        <v>-45654.331967721526</v>
      </c>
      <c r="BY63" s="25">
        <f t="shared" ref="BY63:CE63" si="289">(BY60+BY61+BY62)*-$B$95</f>
        <v>-46746.892256319712</v>
      </c>
      <c r="BZ63" s="25">
        <f t="shared" si="289"/>
        <v>-47849.150461584628</v>
      </c>
      <c r="CA63" s="25">
        <f t="shared" si="289"/>
        <v>-48951.408666849573</v>
      </c>
      <c r="CB63" s="25">
        <f t="shared" si="289"/>
        <v>-50053.666872114489</v>
      </c>
      <c r="CC63" s="25">
        <f t="shared" si="289"/>
        <v>-50597.191860116705</v>
      </c>
      <c r="CD63" s="25">
        <f t="shared" si="289"/>
        <v>-51699.450065381621</v>
      </c>
      <c r="CE63" s="25">
        <f t="shared" si="289"/>
        <v>-52801.708270646566</v>
      </c>
    </row>
    <row r="64" spans="1:83" s="31" customFormat="1" ht="19.5" customHeight="1">
      <c r="A64" s="255" t="s">
        <v>211</v>
      </c>
      <c r="B64" s="255">
        <f>SUM(B60:B63)</f>
        <v>0</v>
      </c>
      <c r="C64" s="255">
        <f t="shared" ref="C64:D64" si="290">SUM(C60:C63)</f>
        <v>0</v>
      </c>
      <c r="D64" s="255">
        <f t="shared" si="290"/>
        <v>0</v>
      </c>
      <c r="E64" s="255">
        <f t="shared" ref="E64" si="291">SUM(E60:E63)</f>
        <v>-88758.122574769033</v>
      </c>
      <c r="F64" s="255">
        <f t="shared" ref="F64" si="292">SUM(F60:F63)</f>
        <v>27677.521739030337</v>
      </c>
      <c r="G64" s="255">
        <f t="shared" ref="G64" si="293">SUM(G60:G63)</f>
        <v>502816.66396259866</v>
      </c>
      <c r="H64" s="255">
        <f t="shared" ref="H64" si="294">SUM(H60:H63)</f>
        <v>857534.09873116063</v>
      </c>
      <c r="I64" s="255">
        <f t="shared" ref="I64" si="295">SUM(I60:I63)</f>
        <v>1256769.9500766341</v>
      </c>
      <c r="J64" s="255">
        <f t="shared" ref="J64" si="296">SUM(J60:J63)</f>
        <v>1704841.3748240692</v>
      </c>
      <c r="K64" s="20"/>
      <c r="L64" s="255">
        <f>SUM(L60:L63)</f>
        <v>-7125.1948529411766</v>
      </c>
      <c r="M64" s="255">
        <f t="shared" ref="M64:BX64" si="297">SUM(M60:M63)</f>
        <v>-6839.5533088235297</v>
      </c>
      <c r="N64" s="255">
        <f t="shared" si="297"/>
        <v>-6741.4117647058811</v>
      </c>
      <c r="O64" s="255">
        <f t="shared" si="297"/>
        <v>-6643.2702205882324</v>
      </c>
      <c r="P64" s="255">
        <f t="shared" si="297"/>
        <v>-6670.1286764705892</v>
      </c>
      <c r="Q64" s="255">
        <f t="shared" si="297"/>
        <v>-6571.9871323529424</v>
      </c>
      <c r="R64" s="255">
        <f t="shared" si="297"/>
        <v>-8210.0426154402667</v>
      </c>
      <c r="S64" s="255">
        <f t="shared" si="297"/>
        <v>-8137.147817784944</v>
      </c>
      <c r="T64" s="255">
        <f t="shared" si="297"/>
        <v>-8064.240196784498</v>
      </c>
      <c r="U64" s="255">
        <f t="shared" si="297"/>
        <v>-7991.3197096944459</v>
      </c>
      <c r="V64" s="255">
        <f t="shared" si="297"/>
        <v>-7918.386313627816</v>
      </c>
      <c r="W64" s="255">
        <f t="shared" si="297"/>
        <v>-7845.4399655546886</v>
      </c>
      <c r="X64" s="255">
        <f t="shared" si="297"/>
        <v>-706.70747279190357</v>
      </c>
      <c r="Y64" s="255">
        <f t="shared" si="297"/>
        <v>-158.90275035553634</v>
      </c>
      <c r="Z64" s="255">
        <f t="shared" si="297"/>
        <v>388.91505403960605</v>
      </c>
      <c r="AA64" s="255">
        <f t="shared" si="297"/>
        <v>936.74598400007403</v>
      </c>
      <c r="AB64" s="255">
        <f t="shared" si="297"/>
        <v>1484.5900832777088</v>
      </c>
      <c r="AC64" s="255">
        <f t="shared" si="297"/>
        <v>2032.4473957702667</v>
      </c>
      <c r="AD64" s="255">
        <f t="shared" si="297"/>
        <v>2580.3179655217755</v>
      </c>
      <c r="AE64" s="255">
        <f t="shared" si="297"/>
        <v>3128.2018367231099</v>
      </c>
      <c r="AF64" s="255">
        <f t="shared" si="297"/>
        <v>3676.0990537124362</v>
      </c>
      <c r="AG64" s="255">
        <f t="shared" si="297"/>
        <v>4224.0096609757129</v>
      </c>
      <c r="AH64" s="255">
        <f t="shared" si="297"/>
        <v>4771.9337031471987</v>
      </c>
      <c r="AI64" s="255">
        <f t="shared" si="297"/>
        <v>5319.8712250098997</v>
      </c>
      <c r="AJ64" s="255">
        <f t="shared" si="297"/>
        <v>30721.546229584364</v>
      </c>
      <c r="AK64" s="255">
        <f t="shared" si="297"/>
        <v>32873.965586952691</v>
      </c>
      <c r="AL64" s="255">
        <f t="shared" si="297"/>
        <v>35026.398559258989</v>
      </c>
      <c r="AM64" s="255">
        <f t="shared" si="297"/>
        <v>37178.845191886307</v>
      </c>
      <c r="AN64" s="255">
        <f t="shared" si="297"/>
        <v>39331.305530369136</v>
      </c>
      <c r="AO64" s="255">
        <f t="shared" si="297"/>
        <v>41483.779620393696</v>
      </c>
      <c r="AP64" s="255">
        <f t="shared" si="297"/>
        <v>43636.267507798351</v>
      </c>
      <c r="AQ64" s="255">
        <f t="shared" si="297"/>
        <v>44207.851988574432</v>
      </c>
      <c r="AR64" s="255">
        <f t="shared" si="297"/>
        <v>46360.367608866487</v>
      </c>
      <c r="AS64" s="255">
        <f t="shared" si="297"/>
        <v>48512.897164972965</v>
      </c>
      <c r="AT64" s="255">
        <f t="shared" si="297"/>
        <v>50665.44070334654</v>
      </c>
      <c r="AU64" s="255">
        <f t="shared" si="297"/>
        <v>52817.998270594646</v>
      </c>
      <c r="AV64" s="255">
        <f t="shared" si="297"/>
        <v>58792.327017348071</v>
      </c>
      <c r="AW64" s="255">
        <f t="shared" si="297"/>
        <v>61291.154051938742</v>
      </c>
      <c r="AX64" s="255">
        <f t="shared" si="297"/>
        <v>63789.981086529413</v>
      </c>
      <c r="AY64" s="255">
        <f t="shared" si="297"/>
        <v>66288.808121120077</v>
      </c>
      <c r="AZ64" s="255">
        <f t="shared" si="297"/>
        <v>68787.635155710785</v>
      </c>
      <c r="BA64" s="255">
        <f t="shared" si="297"/>
        <v>69674.410970301484</v>
      </c>
      <c r="BB64" s="255">
        <f t="shared" si="297"/>
        <v>72173.238004892191</v>
      </c>
      <c r="BC64" s="255">
        <f t="shared" si="297"/>
        <v>74672.06503948287</v>
      </c>
      <c r="BD64" s="255">
        <f t="shared" si="297"/>
        <v>77170.892074073563</v>
      </c>
      <c r="BE64" s="255">
        <f t="shared" si="297"/>
        <v>79669.719108664242</v>
      </c>
      <c r="BF64" s="255">
        <f t="shared" si="297"/>
        <v>82168.546143254905</v>
      </c>
      <c r="BG64" s="255">
        <f t="shared" si="297"/>
        <v>83055.321957845648</v>
      </c>
      <c r="BH64" s="255">
        <f t="shared" si="297"/>
        <v>90953.59207557395</v>
      </c>
      <c r="BI64" s="255">
        <f t="shared" si="297"/>
        <v>93802.827383776137</v>
      </c>
      <c r="BJ64" s="255">
        <f t="shared" si="297"/>
        <v>95008.254822578368</v>
      </c>
      <c r="BK64" s="255">
        <f t="shared" si="297"/>
        <v>97857.490130780585</v>
      </c>
      <c r="BL64" s="255">
        <f t="shared" si="297"/>
        <v>100706.72543898277</v>
      </c>
      <c r="BM64" s="255">
        <f t="shared" si="297"/>
        <v>103555.9607471851</v>
      </c>
      <c r="BN64" s="255">
        <f t="shared" si="297"/>
        <v>106453.63355538732</v>
      </c>
      <c r="BO64" s="255">
        <f t="shared" si="297"/>
        <v>109302.86886358951</v>
      </c>
      <c r="BP64" s="255">
        <f t="shared" si="297"/>
        <v>110508.29630239177</v>
      </c>
      <c r="BQ64" s="255">
        <f t="shared" si="297"/>
        <v>113357.53161059399</v>
      </c>
      <c r="BR64" s="255">
        <f t="shared" si="297"/>
        <v>116206.76691879619</v>
      </c>
      <c r="BS64" s="255">
        <f t="shared" si="297"/>
        <v>119056.0022269984</v>
      </c>
      <c r="BT64" s="255">
        <f t="shared" si="297"/>
        <v>125528.47209177341</v>
      </c>
      <c r="BU64" s="255">
        <f t="shared" si="297"/>
        <v>128806.15295756818</v>
      </c>
      <c r="BV64" s="255">
        <f t="shared" si="297"/>
        <v>132083.83382336292</v>
      </c>
      <c r="BW64" s="255">
        <f t="shared" si="297"/>
        <v>135361.51468915766</v>
      </c>
      <c r="BX64" s="255">
        <f t="shared" si="297"/>
        <v>136962.99590316458</v>
      </c>
      <c r="BY64" s="255">
        <f t="shared" ref="BY64:CE64" si="298">SUM(BY60:BY63)</f>
        <v>140240.67676895915</v>
      </c>
      <c r="BZ64" s="255">
        <f t="shared" si="298"/>
        <v>143547.45138475389</v>
      </c>
      <c r="CA64" s="255">
        <f t="shared" si="298"/>
        <v>146854.22600054872</v>
      </c>
      <c r="CB64" s="255">
        <f t="shared" si="298"/>
        <v>150161.00061634346</v>
      </c>
      <c r="CC64" s="255">
        <f t="shared" si="298"/>
        <v>151791.57558035012</v>
      </c>
      <c r="CD64" s="255">
        <f t="shared" si="298"/>
        <v>155098.35019614486</v>
      </c>
      <c r="CE64" s="255">
        <f t="shared" si="298"/>
        <v>158405.12481193969</v>
      </c>
    </row>
    <row r="65" spans="1:83" ht="39.950000000000003" customHeight="1">
      <c r="K65" s="20"/>
      <c r="R65" s="21"/>
      <c r="S65" s="22"/>
      <c r="T65" s="22"/>
      <c r="U65" s="22"/>
      <c r="V65" s="22"/>
      <c r="AG65" s="19"/>
      <c r="AH65" s="19"/>
      <c r="AI65" s="19"/>
      <c r="AP65" s="21"/>
      <c r="AQ65" s="22"/>
      <c r="AR65" s="22"/>
      <c r="AS65" s="22"/>
      <c r="AT65" s="22"/>
      <c r="BE65" s="19"/>
      <c r="BF65" s="19"/>
      <c r="BG65" s="19"/>
      <c r="BN65" s="21"/>
      <c r="BO65" s="22"/>
      <c r="BP65" s="22"/>
      <c r="BQ65" s="22"/>
      <c r="BR65" s="22"/>
      <c r="CC65" s="19"/>
      <c r="CD65" s="19"/>
      <c r="CE65" s="19"/>
    </row>
    <row r="66" spans="1:83" ht="39.950000000000003" customHeight="1">
      <c r="D66" s="303" t="s">
        <v>266</v>
      </c>
      <c r="K66" s="20"/>
      <c r="R66" s="21"/>
      <c r="S66" s="22"/>
      <c r="T66" s="22"/>
      <c r="U66" s="22"/>
      <c r="V66" s="22"/>
      <c r="AG66" s="19"/>
      <c r="AH66" s="19"/>
      <c r="AI66" s="19"/>
      <c r="AP66" s="21"/>
      <c r="AQ66" s="22"/>
      <c r="AR66" s="22"/>
      <c r="AS66" s="22"/>
      <c r="AT66" s="22"/>
      <c r="BE66" s="19"/>
      <c r="BF66" s="19"/>
      <c r="BG66" s="19"/>
      <c r="BN66" s="21"/>
      <c r="BO66" s="22"/>
      <c r="BP66" s="22"/>
      <c r="BQ66" s="22"/>
      <c r="BR66" s="22"/>
      <c r="CC66" s="19"/>
      <c r="CD66" s="19"/>
      <c r="CE66" s="19"/>
    </row>
    <row r="67" spans="1:83" ht="39.950000000000003" customHeight="1">
      <c r="K67" s="20"/>
      <c r="R67" s="21"/>
      <c r="S67" s="22"/>
      <c r="T67" s="22"/>
      <c r="U67" s="22"/>
      <c r="V67" s="22"/>
      <c r="AG67" s="19"/>
      <c r="AH67" s="19"/>
      <c r="AI67" s="19"/>
      <c r="AP67" s="21"/>
      <c r="AQ67" s="22"/>
      <c r="AR67" s="22"/>
      <c r="AS67" s="22"/>
      <c r="AT67" s="22"/>
      <c r="BE67" s="19"/>
      <c r="BF67" s="19"/>
      <c r="BG67" s="19"/>
      <c r="BN67" s="21"/>
      <c r="BO67" s="22"/>
      <c r="BP67" s="22"/>
      <c r="BQ67" s="22"/>
      <c r="BR67" s="22"/>
      <c r="CC67" s="19"/>
      <c r="CD67" s="19"/>
      <c r="CE67" s="19"/>
    </row>
    <row r="68" spans="1:83" ht="24">
      <c r="A68" s="224" t="s">
        <v>216</v>
      </c>
      <c r="B68" s="18"/>
      <c r="C68" s="18"/>
      <c r="D68" s="18"/>
      <c r="E68" s="122"/>
      <c r="F68" s="122"/>
      <c r="G68" s="122"/>
      <c r="H68" s="33"/>
      <c r="I68" s="33"/>
      <c r="J68" s="33"/>
      <c r="L68" s="224" t="str">
        <f>$A68</f>
        <v>CASH FLOW</v>
      </c>
      <c r="X68" s="224" t="str">
        <f>$A68</f>
        <v>CASH FLOW</v>
      </c>
      <c r="AC68" s="21"/>
      <c r="AD68" s="21"/>
      <c r="AE68" s="21"/>
      <c r="AF68" s="22"/>
      <c r="AG68" s="22"/>
      <c r="AH68" s="22"/>
      <c r="AI68" s="22"/>
      <c r="AJ68" s="224" t="str">
        <f>$A68</f>
        <v>CASH FLOW</v>
      </c>
      <c r="AV68" s="224" t="str">
        <f>$A68</f>
        <v>CASH FLOW</v>
      </c>
      <c r="BA68" s="21"/>
      <c r="BB68" s="21"/>
      <c r="BC68" s="21"/>
      <c r="BD68" s="22"/>
      <c r="BE68" s="22"/>
      <c r="BF68" s="22"/>
      <c r="BG68" s="22"/>
      <c r="BH68" s="224" t="str">
        <f>$A68</f>
        <v>CASH FLOW</v>
      </c>
      <c r="BT68" s="224" t="str">
        <f>$A68</f>
        <v>CASH FLOW</v>
      </c>
      <c r="BY68" s="21"/>
      <c r="BZ68" s="21"/>
      <c r="CA68" s="21"/>
      <c r="CB68" s="22"/>
      <c r="CC68" s="22"/>
      <c r="CD68" s="22"/>
      <c r="CE68" s="22"/>
    </row>
    <row r="69" spans="1:83" ht="24">
      <c r="A69" s="224" t="str">
        <f>A3</f>
        <v>e-MODACOMMERCE</v>
      </c>
      <c r="B69" s="18"/>
      <c r="C69" s="18"/>
      <c r="D69" s="18"/>
      <c r="E69" s="122"/>
      <c r="F69" s="122"/>
      <c r="G69" s="122"/>
      <c r="H69" s="33"/>
      <c r="I69" s="33"/>
      <c r="J69" s="33"/>
      <c r="L69" s="224" t="str">
        <f>$A69</f>
        <v>e-MODACOMMERCE</v>
      </c>
      <c r="X69" s="224" t="str">
        <f>$A69</f>
        <v>e-MODACOMMERCE</v>
      </c>
      <c r="AC69" s="21"/>
      <c r="AD69" s="21"/>
      <c r="AE69" s="21"/>
      <c r="AF69" s="22"/>
      <c r="AG69" s="22"/>
      <c r="AH69" s="22"/>
      <c r="AI69" s="22"/>
      <c r="AJ69" s="224" t="str">
        <f>$A69</f>
        <v>e-MODACOMMERCE</v>
      </c>
      <c r="AV69" s="224" t="str">
        <f>$A69</f>
        <v>e-MODACOMMERCE</v>
      </c>
      <c r="BA69" s="21"/>
      <c r="BB69" s="21"/>
      <c r="BC69" s="21"/>
      <c r="BD69" s="22"/>
      <c r="BE69" s="22"/>
      <c r="BF69" s="22"/>
      <c r="BG69" s="22"/>
      <c r="BH69" s="224" t="str">
        <f>$A69</f>
        <v>e-MODACOMMERCE</v>
      </c>
      <c r="BT69" s="224" t="str">
        <f>$A69</f>
        <v>e-MODACOMMERCE</v>
      </c>
      <c r="BY69" s="21"/>
      <c r="BZ69" s="21"/>
      <c r="CA69" s="21"/>
      <c r="CB69" s="22"/>
      <c r="CC69" s="22"/>
      <c r="CD69" s="22"/>
      <c r="CE69" s="22"/>
    </row>
    <row r="70" spans="1:83" ht="19.5" customHeight="1">
      <c r="A70" s="23"/>
      <c r="B70" s="23"/>
      <c r="C70" s="23"/>
      <c r="D70" s="23"/>
      <c r="E70" s="23"/>
      <c r="F70" s="23"/>
      <c r="L70" s="305" t="str">
        <f>L50</f>
        <v>AÑO 1</v>
      </c>
      <c r="M70" s="305"/>
      <c r="N70" s="305"/>
      <c r="O70" s="305"/>
      <c r="P70" s="305"/>
      <c r="Q70" s="305"/>
      <c r="R70" s="305"/>
      <c r="S70" s="305"/>
      <c r="T70" s="305"/>
      <c r="U70" s="305"/>
      <c r="V70" s="305"/>
      <c r="W70" s="305"/>
      <c r="X70" s="304" t="str">
        <f>X50</f>
        <v>AÑO 2</v>
      </c>
      <c r="Y70" s="304"/>
      <c r="Z70" s="304"/>
      <c r="AA70" s="304"/>
      <c r="AB70" s="304"/>
      <c r="AC70" s="304"/>
      <c r="AD70" s="304"/>
      <c r="AE70" s="304"/>
      <c r="AF70" s="304"/>
      <c r="AG70" s="304"/>
      <c r="AH70" s="304"/>
      <c r="AI70" s="304"/>
      <c r="AJ70" s="305" t="str">
        <f>AJ50</f>
        <v>AÑO 3</v>
      </c>
      <c r="AK70" s="305"/>
      <c r="AL70" s="305"/>
      <c r="AM70" s="305"/>
      <c r="AN70" s="305"/>
      <c r="AO70" s="305"/>
      <c r="AP70" s="305"/>
      <c r="AQ70" s="305"/>
      <c r="AR70" s="305"/>
      <c r="AS70" s="305"/>
      <c r="AT70" s="305"/>
      <c r="AU70" s="305"/>
      <c r="AV70" s="304" t="str">
        <f>AV50</f>
        <v>AÑO 4</v>
      </c>
      <c r="AW70" s="304"/>
      <c r="AX70" s="304"/>
      <c r="AY70" s="304"/>
      <c r="AZ70" s="304"/>
      <c r="BA70" s="304"/>
      <c r="BB70" s="304"/>
      <c r="BC70" s="304"/>
      <c r="BD70" s="304"/>
      <c r="BE70" s="304"/>
      <c r="BF70" s="304"/>
      <c r="BG70" s="304"/>
      <c r="BH70" s="305" t="str">
        <f>BH50</f>
        <v>AÑO 5</v>
      </c>
      <c r="BI70" s="305"/>
      <c r="BJ70" s="305"/>
      <c r="BK70" s="305"/>
      <c r="BL70" s="305"/>
      <c r="BM70" s="305"/>
      <c r="BN70" s="305"/>
      <c r="BO70" s="305"/>
      <c r="BP70" s="305"/>
      <c r="BQ70" s="305"/>
      <c r="BR70" s="305"/>
      <c r="BS70" s="305"/>
      <c r="BT70" s="304" t="str">
        <f>BT50</f>
        <v>AÑO 6</v>
      </c>
      <c r="BU70" s="304"/>
      <c r="BV70" s="304"/>
      <c r="BW70" s="304"/>
      <c r="BX70" s="304"/>
      <c r="BY70" s="304"/>
      <c r="BZ70" s="304"/>
      <c r="CA70" s="304"/>
      <c r="CB70" s="304"/>
      <c r="CC70" s="304"/>
      <c r="CD70" s="304"/>
      <c r="CE70" s="304"/>
    </row>
    <row r="71" spans="1:83" ht="19.5" customHeight="1">
      <c r="A71" s="127"/>
      <c r="B71" s="127">
        <f>B51</f>
        <v>2009</v>
      </c>
      <c r="C71" s="127">
        <f t="shared" ref="C71:J71" si="299">C51</f>
        <v>2010</v>
      </c>
      <c r="D71" s="127">
        <f t="shared" si="299"/>
        <v>2011</v>
      </c>
      <c r="E71" s="127">
        <f t="shared" si="299"/>
        <v>2012</v>
      </c>
      <c r="F71" s="127">
        <f t="shared" si="299"/>
        <v>2013</v>
      </c>
      <c r="G71" s="127">
        <f t="shared" si="299"/>
        <v>2014</v>
      </c>
      <c r="H71" s="127">
        <f t="shared" si="299"/>
        <v>2015</v>
      </c>
      <c r="I71" s="127">
        <f t="shared" si="299"/>
        <v>2016</v>
      </c>
      <c r="J71" s="127">
        <f t="shared" si="299"/>
        <v>2017</v>
      </c>
      <c r="K71" s="20"/>
      <c r="L71" s="138">
        <f>L51</f>
        <v>40909</v>
      </c>
      <c r="M71" s="138">
        <f t="shared" ref="M71:BX71" si="300">M51</f>
        <v>40940</v>
      </c>
      <c r="N71" s="138">
        <f t="shared" si="300"/>
        <v>40969</v>
      </c>
      <c r="O71" s="138">
        <f t="shared" si="300"/>
        <v>41000</v>
      </c>
      <c r="P71" s="138">
        <f t="shared" si="300"/>
        <v>41030</v>
      </c>
      <c r="Q71" s="138">
        <f t="shared" si="300"/>
        <v>41061</v>
      </c>
      <c r="R71" s="138">
        <f t="shared" si="300"/>
        <v>41091</v>
      </c>
      <c r="S71" s="138">
        <f t="shared" si="300"/>
        <v>41122</v>
      </c>
      <c r="T71" s="138">
        <f t="shared" si="300"/>
        <v>41153</v>
      </c>
      <c r="U71" s="138">
        <f t="shared" si="300"/>
        <v>41183</v>
      </c>
      <c r="V71" s="138">
        <f t="shared" si="300"/>
        <v>41214</v>
      </c>
      <c r="W71" s="138">
        <f t="shared" si="300"/>
        <v>41244</v>
      </c>
      <c r="X71" s="138">
        <f t="shared" si="300"/>
        <v>41275</v>
      </c>
      <c r="Y71" s="138">
        <f t="shared" si="300"/>
        <v>41306</v>
      </c>
      <c r="Z71" s="138">
        <f t="shared" si="300"/>
        <v>41334</v>
      </c>
      <c r="AA71" s="138">
        <f t="shared" si="300"/>
        <v>41365</v>
      </c>
      <c r="AB71" s="138">
        <f t="shared" si="300"/>
        <v>41395</v>
      </c>
      <c r="AC71" s="138">
        <f t="shared" si="300"/>
        <v>41426</v>
      </c>
      <c r="AD71" s="138">
        <f t="shared" si="300"/>
        <v>41456</v>
      </c>
      <c r="AE71" s="138">
        <f t="shared" si="300"/>
        <v>41487</v>
      </c>
      <c r="AF71" s="138">
        <f t="shared" si="300"/>
        <v>41518</v>
      </c>
      <c r="AG71" s="138">
        <f t="shared" si="300"/>
        <v>41548</v>
      </c>
      <c r="AH71" s="138">
        <f t="shared" si="300"/>
        <v>41579</v>
      </c>
      <c r="AI71" s="138">
        <f t="shared" si="300"/>
        <v>41609</v>
      </c>
      <c r="AJ71" s="138">
        <f t="shared" si="300"/>
        <v>41640</v>
      </c>
      <c r="AK71" s="138">
        <f t="shared" si="300"/>
        <v>41671</v>
      </c>
      <c r="AL71" s="138">
        <f t="shared" si="300"/>
        <v>41699</v>
      </c>
      <c r="AM71" s="138">
        <f t="shared" si="300"/>
        <v>41730</v>
      </c>
      <c r="AN71" s="138">
        <f t="shared" si="300"/>
        <v>41760</v>
      </c>
      <c r="AO71" s="138">
        <f t="shared" si="300"/>
        <v>41791</v>
      </c>
      <c r="AP71" s="138">
        <f t="shared" si="300"/>
        <v>41821</v>
      </c>
      <c r="AQ71" s="138">
        <f t="shared" si="300"/>
        <v>41852</v>
      </c>
      <c r="AR71" s="138">
        <f t="shared" si="300"/>
        <v>41883</v>
      </c>
      <c r="AS71" s="138">
        <f t="shared" si="300"/>
        <v>41913</v>
      </c>
      <c r="AT71" s="138">
        <f t="shared" si="300"/>
        <v>41944</v>
      </c>
      <c r="AU71" s="138">
        <f t="shared" si="300"/>
        <v>41974</v>
      </c>
      <c r="AV71" s="138">
        <f t="shared" si="300"/>
        <v>42005</v>
      </c>
      <c r="AW71" s="138">
        <f t="shared" si="300"/>
        <v>42036</v>
      </c>
      <c r="AX71" s="138">
        <f t="shared" si="300"/>
        <v>42064</v>
      </c>
      <c r="AY71" s="138">
        <f t="shared" si="300"/>
        <v>42095</v>
      </c>
      <c r="AZ71" s="138">
        <f t="shared" si="300"/>
        <v>42125</v>
      </c>
      <c r="BA71" s="138">
        <f t="shared" si="300"/>
        <v>42156</v>
      </c>
      <c r="BB71" s="138">
        <f t="shared" si="300"/>
        <v>42186</v>
      </c>
      <c r="BC71" s="138">
        <f t="shared" si="300"/>
        <v>42217</v>
      </c>
      <c r="BD71" s="138">
        <f t="shared" si="300"/>
        <v>42248</v>
      </c>
      <c r="BE71" s="138">
        <f t="shared" si="300"/>
        <v>42278</v>
      </c>
      <c r="BF71" s="138">
        <f t="shared" si="300"/>
        <v>42309</v>
      </c>
      <c r="BG71" s="138">
        <f t="shared" si="300"/>
        <v>42339</v>
      </c>
      <c r="BH71" s="138">
        <f t="shared" si="300"/>
        <v>42370</v>
      </c>
      <c r="BI71" s="138">
        <f t="shared" si="300"/>
        <v>42401</v>
      </c>
      <c r="BJ71" s="138">
        <f t="shared" si="300"/>
        <v>42430</v>
      </c>
      <c r="BK71" s="138">
        <f t="shared" si="300"/>
        <v>42461</v>
      </c>
      <c r="BL71" s="138">
        <f t="shared" si="300"/>
        <v>42491</v>
      </c>
      <c r="BM71" s="138">
        <f t="shared" si="300"/>
        <v>42522</v>
      </c>
      <c r="BN71" s="138">
        <f t="shared" si="300"/>
        <v>42552</v>
      </c>
      <c r="BO71" s="138">
        <f t="shared" si="300"/>
        <v>42583</v>
      </c>
      <c r="BP71" s="138">
        <f t="shared" si="300"/>
        <v>42614</v>
      </c>
      <c r="BQ71" s="138">
        <f t="shared" si="300"/>
        <v>42644</v>
      </c>
      <c r="BR71" s="138">
        <f t="shared" si="300"/>
        <v>42675</v>
      </c>
      <c r="BS71" s="138">
        <f t="shared" si="300"/>
        <v>42705</v>
      </c>
      <c r="BT71" s="138">
        <f t="shared" si="300"/>
        <v>42736</v>
      </c>
      <c r="BU71" s="138">
        <f t="shared" si="300"/>
        <v>42767</v>
      </c>
      <c r="BV71" s="138">
        <f t="shared" si="300"/>
        <v>42795</v>
      </c>
      <c r="BW71" s="138">
        <f t="shared" si="300"/>
        <v>42826</v>
      </c>
      <c r="BX71" s="138">
        <f t="shared" si="300"/>
        <v>42856</v>
      </c>
      <c r="BY71" s="138">
        <f t="shared" ref="BY71:CE71" si="301">BY51</f>
        <v>42887</v>
      </c>
      <c r="BZ71" s="138">
        <f t="shared" si="301"/>
        <v>42917</v>
      </c>
      <c r="CA71" s="138">
        <f t="shared" si="301"/>
        <v>42948</v>
      </c>
      <c r="CB71" s="138">
        <f t="shared" si="301"/>
        <v>42979</v>
      </c>
      <c r="CC71" s="138">
        <f t="shared" si="301"/>
        <v>43009</v>
      </c>
      <c r="CD71" s="138">
        <f t="shared" si="301"/>
        <v>43040</v>
      </c>
      <c r="CE71" s="138">
        <f t="shared" si="301"/>
        <v>43070</v>
      </c>
    </row>
    <row r="72" spans="1:83" s="121" customFormat="1" ht="19.5" customHeight="1">
      <c r="A72" s="253" t="s">
        <v>10</v>
      </c>
      <c r="B72" s="253"/>
      <c r="C72" s="253"/>
      <c r="D72" s="253">
        <f t="shared" ref="D72" si="302">D60</f>
        <v>0</v>
      </c>
      <c r="E72" s="253">
        <f>E60</f>
        <v>-105991.6617647059</v>
      </c>
      <c r="F72" s="253">
        <f t="shared" ref="F72:J72" si="303">F60</f>
        <v>75389.229411764652</v>
      </c>
      <c r="G72" s="253">
        <f t="shared" si="303"/>
        <v>756851.95864705881</v>
      </c>
      <c r="H72" s="253">
        <f t="shared" si="303"/>
        <v>1291781.5438558813</v>
      </c>
      <c r="I72" s="253">
        <f t="shared" si="303"/>
        <v>1885064.275925382</v>
      </c>
      <c r="J72" s="253">
        <f t="shared" si="303"/>
        <v>2536197.9427379044</v>
      </c>
      <c r="K72" s="20"/>
      <c r="L72" s="253">
        <f>L60</f>
        <v>-9016.9264705882342</v>
      </c>
      <c r="M72" s="253">
        <f t="shared" ref="M72:BX72" si="304">M60</f>
        <v>-8781.9044117647063</v>
      </c>
      <c r="N72" s="253">
        <f t="shared" si="304"/>
        <v>-8546.8823529411748</v>
      </c>
      <c r="O72" s="253">
        <f t="shared" si="304"/>
        <v>-8311.8602941176432</v>
      </c>
      <c r="P72" s="253">
        <f t="shared" si="304"/>
        <v>-8076.8382352941189</v>
      </c>
      <c r="Q72" s="253">
        <f t="shared" si="304"/>
        <v>-7841.816176470591</v>
      </c>
      <c r="R72" s="253">
        <f t="shared" si="304"/>
        <v>-9823.4607843137201</v>
      </c>
      <c r="S72" s="253">
        <f t="shared" si="304"/>
        <v>-9588.4387254901922</v>
      </c>
      <c r="T72" s="253">
        <f t="shared" si="304"/>
        <v>-9353.4166666666642</v>
      </c>
      <c r="U72" s="253">
        <f t="shared" si="304"/>
        <v>-9118.39460784314</v>
      </c>
      <c r="V72" s="253">
        <f t="shared" si="304"/>
        <v>-8883.3725490196121</v>
      </c>
      <c r="W72" s="253">
        <f t="shared" si="304"/>
        <v>-8648.3504901960841</v>
      </c>
      <c r="X72" s="253">
        <f t="shared" si="304"/>
        <v>1111.9504901960754</v>
      </c>
      <c r="Y72" s="253">
        <f t="shared" si="304"/>
        <v>2052.0387254901871</v>
      </c>
      <c r="Z72" s="253">
        <f t="shared" si="304"/>
        <v>2992.1269607842987</v>
      </c>
      <c r="AA72" s="253">
        <f t="shared" si="304"/>
        <v>3932.2151960784395</v>
      </c>
      <c r="AB72" s="253">
        <f t="shared" si="304"/>
        <v>4872.3034313725511</v>
      </c>
      <c r="AC72" s="253">
        <f t="shared" si="304"/>
        <v>5812.3916666666773</v>
      </c>
      <c r="AD72" s="253">
        <f t="shared" si="304"/>
        <v>6752.479901960789</v>
      </c>
      <c r="AE72" s="253">
        <f t="shared" si="304"/>
        <v>7692.5681372549006</v>
      </c>
      <c r="AF72" s="253">
        <f t="shared" si="304"/>
        <v>8632.6563725490123</v>
      </c>
      <c r="AG72" s="253">
        <f t="shared" si="304"/>
        <v>9572.744607843124</v>
      </c>
      <c r="AH72" s="253">
        <f t="shared" si="304"/>
        <v>10512.83284313725</v>
      </c>
      <c r="AI72" s="253">
        <f t="shared" si="304"/>
        <v>11452.921078431362</v>
      </c>
      <c r="AJ72" s="253">
        <f t="shared" si="304"/>
        <v>45839.13052450979</v>
      </c>
      <c r="AK72" s="253">
        <f t="shared" si="304"/>
        <v>49129.439348039217</v>
      </c>
      <c r="AL72" s="253">
        <f t="shared" si="304"/>
        <v>52419.748171568674</v>
      </c>
      <c r="AM72" s="253">
        <f t="shared" si="304"/>
        <v>55710.056995098013</v>
      </c>
      <c r="AN72" s="253">
        <f t="shared" si="304"/>
        <v>59000.365818627411</v>
      </c>
      <c r="AO72" s="253">
        <f t="shared" si="304"/>
        <v>62290.674642156868</v>
      </c>
      <c r="AP72" s="253">
        <f t="shared" si="304"/>
        <v>65580.983465686266</v>
      </c>
      <c r="AQ72" s="253">
        <f t="shared" si="304"/>
        <v>66795.694289215666</v>
      </c>
      <c r="AR72" s="253">
        <f t="shared" si="304"/>
        <v>70086.003112745064</v>
      </c>
      <c r="AS72" s="253">
        <f t="shared" si="304"/>
        <v>73376.31193627452</v>
      </c>
      <c r="AT72" s="253">
        <f t="shared" si="304"/>
        <v>76666.620759803976</v>
      </c>
      <c r="AU72" s="253">
        <f t="shared" si="304"/>
        <v>79956.929583333316</v>
      </c>
      <c r="AV72" s="253">
        <f t="shared" si="304"/>
        <v>88377.927451519645</v>
      </c>
      <c r="AW72" s="253">
        <f t="shared" si="304"/>
        <v>92138.280392696091</v>
      </c>
      <c r="AX72" s="253">
        <f t="shared" si="304"/>
        <v>95898.633333872538</v>
      </c>
      <c r="AY72" s="253">
        <f t="shared" si="304"/>
        <v>99658.986275048985</v>
      </c>
      <c r="AZ72" s="253">
        <f t="shared" si="304"/>
        <v>103419.33921622549</v>
      </c>
      <c r="BA72" s="253">
        <f t="shared" si="304"/>
        <v>105062.58219740196</v>
      </c>
      <c r="BB72" s="253">
        <f t="shared" si="304"/>
        <v>108822.93513857847</v>
      </c>
      <c r="BC72" s="253">
        <f t="shared" si="304"/>
        <v>112583.28807975492</v>
      </c>
      <c r="BD72" s="253">
        <f t="shared" si="304"/>
        <v>116343.64102093142</v>
      </c>
      <c r="BE72" s="253">
        <f t="shared" si="304"/>
        <v>120103.99396210787</v>
      </c>
      <c r="BF72" s="253">
        <f t="shared" si="304"/>
        <v>123864.34690328431</v>
      </c>
      <c r="BG72" s="253">
        <f t="shared" si="304"/>
        <v>125507.58988446085</v>
      </c>
      <c r="BH72" s="253">
        <f t="shared" si="304"/>
        <v>136340.86668931914</v>
      </c>
      <c r="BI72" s="253">
        <f t="shared" si="304"/>
        <v>140571.26374814264</v>
      </c>
      <c r="BJ72" s="253">
        <f t="shared" si="304"/>
        <v>142642.20864776615</v>
      </c>
      <c r="BK72" s="253">
        <f t="shared" si="304"/>
        <v>146872.60570658965</v>
      </c>
      <c r="BL72" s="253">
        <f t="shared" si="304"/>
        <v>151103.00276541314</v>
      </c>
      <c r="BM72" s="253">
        <f t="shared" si="304"/>
        <v>155333.39982423681</v>
      </c>
      <c r="BN72" s="253">
        <f t="shared" si="304"/>
        <v>159563.79688306031</v>
      </c>
      <c r="BO72" s="253">
        <f t="shared" si="304"/>
        <v>163794.1939418838</v>
      </c>
      <c r="BP72" s="253">
        <f t="shared" si="304"/>
        <v>165865.13884150737</v>
      </c>
      <c r="BQ72" s="253">
        <f t="shared" si="304"/>
        <v>170095.53590033087</v>
      </c>
      <c r="BR72" s="253">
        <f t="shared" si="304"/>
        <v>174325.93295915436</v>
      </c>
      <c r="BS72" s="253">
        <f t="shared" si="304"/>
        <v>178556.33001797786</v>
      </c>
      <c r="BT72" s="253">
        <f t="shared" si="304"/>
        <v>187516.4898597555</v>
      </c>
      <c r="BU72" s="253">
        <f t="shared" si="304"/>
        <v>192216.9310362261</v>
      </c>
      <c r="BV72" s="253">
        <f t="shared" si="304"/>
        <v>196917.3722126967</v>
      </c>
      <c r="BW72" s="253">
        <f t="shared" si="304"/>
        <v>201617.81338916731</v>
      </c>
      <c r="BX72" s="253">
        <f t="shared" si="304"/>
        <v>204115.61336325412</v>
      </c>
      <c r="BY72" s="253">
        <f t="shared" ref="BY72:CE72" si="305">BY60</f>
        <v>208816.05453972449</v>
      </c>
      <c r="BZ72" s="253">
        <f t="shared" si="305"/>
        <v>213516.49571619509</v>
      </c>
      <c r="CA72" s="253">
        <f t="shared" si="305"/>
        <v>218216.93689266581</v>
      </c>
      <c r="CB72" s="253">
        <f t="shared" si="305"/>
        <v>222917.37806913641</v>
      </c>
      <c r="CC72" s="253">
        <f t="shared" si="305"/>
        <v>225415.17804322287</v>
      </c>
      <c r="CD72" s="253">
        <f t="shared" si="305"/>
        <v>230115.61921969347</v>
      </c>
      <c r="CE72" s="253">
        <f t="shared" si="305"/>
        <v>234816.06039616419</v>
      </c>
    </row>
    <row r="73" spans="1:83" ht="19.5" customHeight="1">
      <c r="A73" s="24" t="s">
        <v>2</v>
      </c>
      <c r="B73" s="25"/>
      <c r="C73" s="25">
        <v>0</v>
      </c>
      <c r="D73" s="25">
        <v>0</v>
      </c>
      <c r="E73" s="25">
        <f>-D39</f>
        <v>0</v>
      </c>
      <c r="F73" s="25">
        <f t="shared" ref="F73:J73" si="306">-E39</f>
        <v>0</v>
      </c>
      <c r="G73" s="25">
        <f t="shared" si="306"/>
        <v>0</v>
      </c>
      <c r="H73" s="25">
        <f t="shared" si="306"/>
        <v>-147245.35437561999</v>
      </c>
      <c r="I73" s="25">
        <f t="shared" si="306"/>
        <v>-285844.69957705401</v>
      </c>
      <c r="J73" s="25">
        <f t="shared" si="306"/>
        <v>-418923.31669221143</v>
      </c>
      <c r="K73" s="20"/>
      <c r="L73" s="141"/>
      <c r="M73" s="141"/>
      <c r="N73" s="141"/>
      <c r="O73" s="141"/>
      <c r="P73" s="141"/>
      <c r="Q73" s="141"/>
      <c r="R73" s="141">
        <f>SUMIF($B$71:$J$71,O1,$B$73:$J$73)</f>
        <v>0</v>
      </c>
      <c r="S73" s="141"/>
      <c r="T73" s="141"/>
      <c r="U73" s="141"/>
      <c r="V73" s="141"/>
      <c r="W73" s="141"/>
      <c r="X73" s="25"/>
      <c r="Y73" s="25"/>
      <c r="Z73" s="25"/>
      <c r="AA73" s="25"/>
      <c r="AB73" s="25"/>
      <c r="AC73" s="25"/>
      <c r="AD73" s="25">
        <f>SUMIF($B$71:$J$71,AA1,$B$73:$J$73)</f>
        <v>0</v>
      </c>
      <c r="AE73" s="25"/>
      <c r="AF73" s="25"/>
      <c r="AG73" s="25"/>
      <c r="AH73" s="25"/>
      <c r="AI73" s="25"/>
      <c r="AJ73" s="141"/>
      <c r="AK73" s="141"/>
      <c r="AL73" s="141"/>
      <c r="AM73" s="141"/>
      <c r="AN73" s="141"/>
      <c r="AO73" s="141"/>
      <c r="AP73" s="141">
        <f>SUMIF($B$71:$J$71,AM1,$B$73:$J$73)</f>
        <v>0</v>
      </c>
      <c r="AQ73" s="141"/>
      <c r="AR73" s="141"/>
      <c r="AS73" s="141"/>
      <c r="AT73" s="141"/>
      <c r="AU73" s="141"/>
      <c r="AV73" s="25"/>
      <c r="AW73" s="25"/>
      <c r="AX73" s="25"/>
      <c r="AY73" s="25"/>
      <c r="AZ73" s="25"/>
      <c r="BA73" s="25"/>
      <c r="BB73" s="25">
        <f>SUMIF($B$71:$J$71,AY1,$B$73:$J$73)</f>
        <v>-147245.35437561999</v>
      </c>
      <c r="BC73" s="25"/>
      <c r="BD73" s="25"/>
      <c r="BE73" s="25"/>
      <c r="BF73" s="25"/>
      <c r="BG73" s="25"/>
      <c r="BH73" s="141"/>
      <c r="BI73" s="141"/>
      <c r="BJ73" s="141"/>
      <c r="BK73" s="141"/>
      <c r="BL73" s="141"/>
      <c r="BM73" s="141"/>
      <c r="BN73" s="141">
        <f>SUMIF($B$71:$J$71,BK1,$B$73:$J$73)</f>
        <v>-285844.69957705401</v>
      </c>
      <c r="BO73" s="141"/>
      <c r="BP73" s="141"/>
      <c r="BQ73" s="141"/>
      <c r="BR73" s="141"/>
      <c r="BS73" s="141"/>
      <c r="BT73" s="25"/>
      <c r="BU73" s="25"/>
      <c r="BV73" s="25"/>
      <c r="BW73" s="25"/>
      <c r="BX73" s="25"/>
      <c r="BY73" s="25"/>
      <c r="BZ73" s="25">
        <f>SUMIF($B$71:$J$71,BW1,$B$73:$J$73)</f>
        <v>-418923.31669221143</v>
      </c>
      <c r="CA73" s="25"/>
      <c r="CB73" s="25"/>
      <c r="CC73" s="25"/>
      <c r="CD73" s="25"/>
      <c r="CE73" s="25"/>
    </row>
    <row r="74" spans="1:83" ht="19.5" customHeight="1">
      <c r="A74" s="24" t="s">
        <v>27</v>
      </c>
      <c r="B74" s="25"/>
      <c r="C74" s="25">
        <f>SUM(B6:B8)-SUM(C6:C8)</f>
        <v>0</v>
      </c>
      <c r="D74" s="25">
        <f t="shared" ref="D74:J74" si="307">SUM(C6:C8)-SUM(D6:D8)</f>
        <v>0</v>
      </c>
      <c r="E74" s="25">
        <f t="shared" si="307"/>
        <v>-98265</v>
      </c>
      <c r="F74" s="25">
        <f>SUM(E6:E8)-SUM(F6:F8)</f>
        <v>-156288.59999999998</v>
      </c>
      <c r="G74" s="25">
        <f t="shared" si="307"/>
        <v>-312820.87199999997</v>
      </c>
      <c r="H74" s="25">
        <f t="shared" si="307"/>
        <v>-313230.16443999996</v>
      </c>
      <c r="I74" s="25">
        <f t="shared" si="307"/>
        <v>-313719.98647880007</v>
      </c>
      <c r="J74" s="25">
        <f t="shared" si="307"/>
        <v>-317394.01589587703</v>
      </c>
      <c r="K74" s="20"/>
      <c r="L74" s="141">
        <f>-SUM(L6:L8)+SUM(D6:D8)</f>
        <v>-12450</v>
      </c>
      <c r="M74" s="141">
        <f>SUM(L6:L8)-SUM(M6:M8)</f>
        <v>-6250</v>
      </c>
      <c r="N74" s="141">
        <f t="shared" ref="N74:BY74" si="308">SUM(M6:M8)-SUM(N6:N8)</f>
        <v>-6250</v>
      </c>
      <c r="O74" s="141">
        <f t="shared" si="308"/>
        <v>-6250</v>
      </c>
      <c r="P74" s="141">
        <f t="shared" si="308"/>
        <v>-6250</v>
      </c>
      <c r="Q74" s="141">
        <f t="shared" si="308"/>
        <v>-6250</v>
      </c>
      <c r="R74" s="141">
        <f t="shared" si="308"/>
        <v>-11677.5</v>
      </c>
      <c r="S74" s="141">
        <f t="shared" si="308"/>
        <v>-8577.5</v>
      </c>
      <c r="T74" s="141">
        <f t="shared" si="308"/>
        <v>-8577.5</v>
      </c>
      <c r="U74" s="141">
        <f t="shared" si="308"/>
        <v>-8577.5</v>
      </c>
      <c r="V74" s="141">
        <f t="shared" si="308"/>
        <v>-8577.5</v>
      </c>
      <c r="W74" s="141">
        <f t="shared" si="308"/>
        <v>-8577.5</v>
      </c>
      <c r="X74" s="25">
        <f t="shared" si="308"/>
        <v>-14444.883333333331</v>
      </c>
      <c r="Y74" s="25">
        <f t="shared" si="308"/>
        <v>-12894.883333333331</v>
      </c>
      <c r="Z74" s="25">
        <f t="shared" si="308"/>
        <v>-12894.883333333331</v>
      </c>
      <c r="AA74" s="25">
        <f t="shared" si="308"/>
        <v>-12894.883333333331</v>
      </c>
      <c r="AB74" s="25">
        <f t="shared" si="308"/>
        <v>-12894.883333333331</v>
      </c>
      <c r="AC74" s="25">
        <f t="shared" si="308"/>
        <v>-12894.883333333331</v>
      </c>
      <c r="AD74" s="25">
        <f t="shared" si="308"/>
        <v>-12894.883333333331</v>
      </c>
      <c r="AE74" s="25">
        <f t="shared" si="308"/>
        <v>-12894.883333333331</v>
      </c>
      <c r="AF74" s="25">
        <f t="shared" si="308"/>
        <v>-12894.883333333331</v>
      </c>
      <c r="AG74" s="25">
        <f t="shared" si="308"/>
        <v>-12894.883333333331</v>
      </c>
      <c r="AH74" s="25">
        <f t="shared" si="308"/>
        <v>-12894.883333333331</v>
      </c>
      <c r="AI74" s="25">
        <f t="shared" si="308"/>
        <v>-12894.883333333331</v>
      </c>
      <c r="AJ74" s="141">
        <f t="shared" si="308"/>
        <v>-30201.739333333331</v>
      </c>
      <c r="AK74" s="141">
        <f t="shared" si="308"/>
        <v>-25551.739333333331</v>
      </c>
      <c r="AL74" s="141">
        <f t="shared" si="308"/>
        <v>-25551.739333333331</v>
      </c>
      <c r="AM74" s="141">
        <f t="shared" si="308"/>
        <v>-25551.739333333331</v>
      </c>
      <c r="AN74" s="141">
        <f t="shared" si="308"/>
        <v>-25551.739333333331</v>
      </c>
      <c r="AO74" s="141">
        <f t="shared" si="308"/>
        <v>-25551.739333333331</v>
      </c>
      <c r="AP74" s="141">
        <f t="shared" si="308"/>
        <v>-25551.739333333331</v>
      </c>
      <c r="AQ74" s="141">
        <f t="shared" si="308"/>
        <v>-27101.739333333331</v>
      </c>
      <c r="AR74" s="141">
        <f t="shared" si="308"/>
        <v>-25551.739333333331</v>
      </c>
      <c r="AS74" s="141">
        <f t="shared" si="308"/>
        <v>-25551.739333333331</v>
      </c>
      <c r="AT74" s="141">
        <f t="shared" si="308"/>
        <v>-25551.739333333331</v>
      </c>
      <c r="AU74" s="141">
        <f t="shared" si="308"/>
        <v>-25551.739333333331</v>
      </c>
      <c r="AV74" s="25">
        <f t="shared" si="308"/>
        <v>-27265.01370333333</v>
      </c>
      <c r="AW74" s="25">
        <f t="shared" si="308"/>
        <v>-25715.01370333333</v>
      </c>
      <c r="AX74" s="25">
        <f t="shared" si="308"/>
        <v>-25715.01370333333</v>
      </c>
      <c r="AY74" s="25">
        <f t="shared" si="308"/>
        <v>-25715.01370333333</v>
      </c>
      <c r="AZ74" s="25">
        <f t="shared" si="308"/>
        <v>-25715.01370333333</v>
      </c>
      <c r="BA74" s="25">
        <f t="shared" si="308"/>
        <v>-27265.01370333333</v>
      </c>
      <c r="BB74" s="25">
        <f t="shared" si="308"/>
        <v>-25715.01370333333</v>
      </c>
      <c r="BC74" s="25">
        <f t="shared" si="308"/>
        <v>-25715.01370333333</v>
      </c>
      <c r="BD74" s="25">
        <f t="shared" si="308"/>
        <v>-25715.01370333333</v>
      </c>
      <c r="BE74" s="25">
        <f t="shared" si="308"/>
        <v>-25715.01370333333</v>
      </c>
      <c r="BF74" s="25">
        <f t="shared" si="308"/>
        <v>-25715.01370333333</v>
      </c>
      <c r="BG74" s="25">
        <f t="shared" si="308"/>
        <v>-27265.01370333333</v>
      </c>
      <c r="BH74" s="141">
        <f t="shared" si="308"/>
        <v>-25884.99887323333</v>
      </c>
      <c r="BI74" s="141">
        <f t="shared" si="308"/>
        <v>-25884.99887323333</v>
      </c>
      <c r="BJ74" s="141">
        <f t="shared" si="308"/>
        <v>-27434.99887323333</v>
      </c>
      <c r="BK74" s="141">
        <f t="shared" si="308"/>
        <v>-25884.99887323333</v>
      </c>
      <c r="BL74" s="141">
        <f t="shared" si="308"/>
        <v>-25884.99887323333</v>
      </c>
      <c r="BM74" s="141">
        <f t="shared" si="308"/>
        <v>-25884.99887323333</v>
      </c>
      <c r="BN74" s="141">
        <f t="shared" si="308"/>
        <v>-25884.998873233446</v>
      </c>
      <c r="BO74" s="141">
        <f t="shared" si="308"/>
        <v>-25884.99887323333</v>
      </c>
      <c r="BP74" s="141">
        <f t="shared" si="308"/>
        <v>-27434.99887323333</v>
      </c>
      <c r="BQ74" s="141">
        <f t="shared" si="308"/>
        <v>-25884.99887323333</v>
      </c>
      <c r="BR74" s="141">
        <f t="shared" si="308"/>
        <v>-25884.99887323333</v>
      </c>
      <c r="BS74" s="141">
        <f t="shared" si="308"/>
        <v>-25884.99887323333</v>
      </c>
      <c r="BT74" s="25">
        <f t="shared" si="308"/>
        <v>-27612.001324656419</v>
      </c>
      <c r="BU74" s="25">
        <f t="shared" si="308"/>
        <v>-26062.001324656419</v>
      </c>
      <c r="BV74" s="25">
        <f t="shared" si="308"/>
        <v>-26062.001324656419</v>
      </c>
      <c r="BW74" s="25">
        <f t="shared" si="308"/>
        <v>-26062.001324656419</v>
      </c>
      <c r="BX74" s="25">
        <f t="shared" si="308"/>
        <v>-27612.001324656419</v>
      </c>
      <c r="BY74" s="25">
        <f t="shared" si="308"/>
        <v>-26062.001324656419</v>
      </c>
      <c r="BZ74" s="25">
        <f t="shared" ref="BZ74:CE74" si="309">SUM(BY6:BY8)-SUM(BZ6:BZ8)</f>
        <v>-26062.001324656419</v>
      </c>
      <c r="CA74" s="25">
        <f t="shared" si="309"/>
        <v>-26062.001324656419</v>
      </c>
      <c r="CB74" s="25">
        <f t="shared" si="309"/>
        <v>-26062.001324656419</v>
      </c>
      <c r="CC74" s="25">
        <f t="shared" si="309"/>
        <v>-27612.001324656419</v>
      </c>
      <c r="CD74" s="25">
        <f t="shared" si="309"/>
        <v>-26062.001324656419</v>
      </c>
      <c r="CE74" s="25">
        <f t="shared" si="309"/>
        <v>-26062.001324656419</v>
      </c>
    </row>
    <row r="75" spans="1:83" ht="19.5" customHeight="1">
      <c r="A75" s="24" t="s">
        <v>28</v>
      </c>
      <c r="B75" s="25"/>
      <c r="C75" s="25">
        <f t="shared" ref="C75:J75" si="310">-C105</f>
        <v>0</v>
      </c>
      <c r="D75" s="25">
        <f>-D105</f>
        <v>0</v>
      </c>
      <c r="E75" s="25">
        <f t="shared" si="310"/>
        <v>0</v>
      </c>
      <c r="F75" s="25">
        <f>-F105</f>
        <v>0</v>
      </c>
      <c r="G75" s="25">
        <f t="shared" si="310"/>
        <v>0</v>
      </c>
      <c r="H75" s="25">
        <f t="shared" si="310"/>
        <v>0</v>
      </c>
      <c r="I75" s="25">
        <f t="shared" si="310"/>
        <v>0</v>
      </c>
      <c r="J75" s="25">
        <f t="shared" si="310"/>
        <v>0</v>
      </c>
      <c r="K75" s="20"/>
      <c r="L75" s="141">
        <f>-L105</f>
        <v>0</v>
      </c>
      <c r="M75" s="141">
        <f t="shared" ref="M75:BX75" si="311">-M105</f>
        <v>0</v>
      </c>
      <c r="N75" s="141">
        <f t="shared" si="311"/>
        <v>0</v>
      </c>
      <c r="O75" s="141">
        <f t="shared" si="311"/>
        <v>0</v>
      </c>
      <c r="P75" s="141">
        <f t="shared" si="311"/>
        <v>0</v>
      </c>
      <c r="Q75" s="141">
        <f t="shared" si="311"/>
        <v>0</v>
      </c>
      <c r="R75" s="141">
        <f t="shared" si="311"/>
        <v>0</v>
      </c>
      <c r="S75" s="141">
        <f t="shared" si="311"/>
        <v>0</v>
      </c>
      <c r="T75" s="141">
        <f t="shared" si="311"/>
        <v>0</v>
      </c>
      <c r="U75" s="141">
        <f t="shared" si="311"/>
        <v>0</v>
      </c>
      <c r="V75" s="141">
        <f t="shared" si="311"/>
        <v>0</v>
      </c>
      <c r="W75" s="141">
        <f t="shared" si="311"/>
        <v>0</v>
      </c>
      <c r="X75" s="25">
        <f t="shared" si="311"/>
        <v>0</v>
      </c>
      <c r="Y75" s="25">
        <f t="shared" si="311"/>
        <v>0</v>
      </c>
      <c r="Z75" s="25">
        <f t="shared" si="311"/>
        <v>0</v>
      </c>
      <c r="AA75" s="25">
        <f t="shared" si="311"/>
        <v>0</v>
      </c>
      <c r="AB75" s="25">
        <f t="shared" si="311"/>
        <v>0</v>
      </c>
      <c r="AC75" s="25">
        <f t="shared" si="311"/>
        <v>0</v>
      </c>
      <c r="AD75" s="25">
        <f t="shared" si="311"/>
        <v>0</v>
      </c>
      <c r="AE75" s="25">
        <f t="shared" si="311"/>
        <v>0</v>
      </c>
      <c r="AF75" s="25">
        <f t="shared" si="311"/>
        <v>0</v>
      </c>
      <c r="AG75" s="25">
        <f t="shared" si="311"/>
        <v>0</v>
      </c>
      <c r="AH75" s="25">
        <f t="shared" si="311"/>
        <v>0</v>
      </c>
      <c r="AI75" s="25">
        <f t="shared" si="311"/>
        <v>0</v>
      </c>
      <c r="AJ75" s="141">
        <f t="shared" si="311"/>
        <v>0</v>
      </c>
      <c r="AK75" s="141">
        <f t="shared" si="311"/>
        <v>0</v>
      </c>
      <c r="AL75" s="141">
        <f t="shared" si="311"/>
        <v>0</v>
      </c>
      <c r="AM75" s="141">
        <f t="shared" si="311"/>
        <v>0</v>
      </c>
      <c r="AN75" s="141">
        <f t="shared" si="311"/>
        <v>0</v>
      </c>
      <c r="AO75" s="141">
        <f t="shared" si="311"/>
        <v>0</v>
      </c>
      <c r="AP75" s="141">
        <f t="shared" si="311"/>
        <v>0</v>
      </c>
      <c r="AQ75" s="141">
        <f t="shared" si="311"/>
        <v>0</v>
      </c>
      <c r="AR75" s="141">
        <f t="shared" si="311"/>
        <v>0</v>
      </c>
      <c r="AS75" s="141">
        <f t="shared" si="311"/>
        <v>0</v>
      </c>
      <c r="AT75" s="141">
        <f t="shared" si="311"/>
        <v>0</v>
      </c>
      <c r="AU75" s="141">
        <f t="shared" si="311"/>
        <v>0</v>
      </c>
      <c r="AV75" s="25">
        <f t="shared" si="311"/>
        <v>0</v>
      </c>
      <c r="AW75" s="25">
        <f t="shared" si="311"/>
        <v>0</v>
      </c>
      <c r="AX75" s="25">
        <f t="shared" si="311"/>
        <v>0</v>
      </c>
      <c r="AY75" s="25">
        <f t="shared" si="311"/>
        <v>0</v>
      </c>
      <c r="AZ75" s="25">
        <f t="shared" si="311"/>
        <v>0</v>
      </c>
      <c r="BA75" s="25">
        <f t="shared" si="311"/>
        <v>0</v>
      </c>
      <c r="BB75" s="25">
        <f t="shared" si="311"/>
        <v>0</v>
      </c>
      <c r="BC75" s="25">
        <f t="shared" si="311"/>
        <v>0</v>
      </c>
      <c r="BD75" s="25">
        <f t="shared" si="311"/>
        <v>0</v>
      </c>
      <c r="BE75" s="25">
        <f t="shared" si="311"/>
        <v>0</v>
      </c>
      <c r="BF75" s="25">
        <f t="shared" si="311"/>
        <v>0</v>
      </c>
      <c r="BG75" s="25">
        <f t="shared" si="311"/>
        <v>0</v>
      </c>
      <c r="BH75" s="141">
        <f t="shared" si="311"/>
        <v>0</v>
      </c>
      <c r="BI75" s="141">
        <f t="shared" si="311"/>
        <v>0</v>
      </c>
      <c r="BJ75" s="141">
        <f t="shared" si="311"/>
        <v>0</v>
      </c>
      <c r="BK75" s="141">
        <f t="shared" si="311"/>
        <v>0</v>
      </c>
      <c r="BL75" s="141">
        <f t="shared" si="311"/>
        <v>0</v>
      </c>
      <c r="BM75" s="141">
        <f t="shared" si="311"/>
        <v>0</v>
      </c>
      <c r="BN75" s="141">
        <f t="shared" si="311"/>
        <v>0</v>
      </c>
      <c r="BO75" s="141">
        <f t="shared" si="311"/>
        <v>0</v>
      </c>
      <c r="BP75" s="141">
        <f t="shared" si="311"/>
        <v>0</v>
      </c>
      <c r="BQ75" s="141">
        <f t="shared" si="311"/>
        <v>0</v>
      </c>
      <c r="BR75" s="141">
        <f t="shared" si="311"/>
        <v>0</v>
      </c>
      <c r="BS75" s="141">
        <f t="shared" si="311"/>
        <v>0</v>
      </c>
      <c r="BT75" s="25">
        <f t="shared" si="311"/>
        <v>0</v>
      </c>
      <c r="BU75" s="25">
        <f t="shared" si="311"/>
        <v>0</v>
      </c>
      <c r="BV75" s="25">
        <f t="shared" si="311"/>
        <v>0</v>
      </c>
      <c r="BW75" s="25">
        <f t="shared" si="311"/>
        <v>0</v>
      </c>
      <c r="BX75" s="25">
        <f t="shared" si="311"/>
        <v>0</v>
      </c>
      <c r="BY75" s="25">
        <f t="shared" ref="BY75:CE75" si="312">-BY105</f>
        <v>0</v>
      </c>
      <c r="BZ75" s="25">
        <f t="shared" si="312"/>
        <v>0</v>
      </c>
      <c r="CA75" s="25">
        <f t="shared" si="312"/>
        <v>0</v>
      </c>
      <c r="CB75" s="25">
        <f t="shared" si="312"/>
        <v>0</v>
      </c>
      <c r="CC75" s="25">
        <f t="shared" si="312"/>
        <v>0</v>
      </c>
      <c r="CD75" s="25">
        <f t="shared" si="312"/>
        <v>0</v>
      </c>
      <c r="CE75" s="25">
        <f t="shared" si="312"/>
        <v>0</v>
      </c>
    </row>
    <row r="76" spans="1:83" s="121" customFormat="1" ht="19.5" customHeight="1">
      <c r="A76" s="253" t="s">
        <v>29</v>
      </c>
      <c r="B76" s="253"/>
      <c r="C76" s="253">
        <f>SUM(C72:C75)</f>
        <v>0</v>
      </c>
      <c r="D76" s="253">
        <f t="shared" ref="D76:J76" si="313">SUM(D72:D75)</f>
        <v>0</v>
      </c>
      <c r="E76" s="253">
        <f t="shared" si="313"/>
        <v>-204256.6617647059</v>
      </c>
      <c r="F76" s="253">
        <f t="shared" si="313"/>
        <v>-80899.370588235324</v>
      </c>
      <c r="G76" s="253">
        <f t="shared" si="313"/>
        <v>444031.08664705884</v>
      </c>
      <c r="H76" s="253">
        <f t="shared" si="313"/>
        <v>831306.02504026145</v>
      </c>
      <c r="I76" s="253">
        <f t="shared" si="313"/>
        <v>1285499.5898695281</v>
      </c>
      <c r="J76" s="253">
        <f t="shared" si="313"/>
        <v>1799880.6101498157</v>
      </c>
      <c r="K76" s="20"/>
      <c r="L76" s="253">
        <f>SUM(L72:L75)</f>
        <v>-21466.926470588234</v>
      </c>
      <c r="M76" s="253">
        <f>SUM(M72:M75)</f>
        <v>-15031.904411764706</v>
      </c>
      <c r="N76" s="253">
        <f t="shared" ref="N76:BY76" si="314">SUM(N72:N75)</f>
        <v>-14796.882352941175</v>
      </c>
      <c r="O76" s="253">
        <f t="shared" si="314"/>
        <v>-14561.860294117643</v>
      </c>
      <c r="P76" s="253">
        <f t="shared" si="314"/>
        <v>-14326.838235294119</v>
      </c>
      <c r="Q76" s="253">
        <f t="shared" si="314"/>
        <v>-14091.816176470591</v>
      </c>
      <c r="R76" s="253">
        <f t="shared" si="314"/>
        <v>-21500.96078431372</v>
      </c>
      <c r="S76" s="253">
        <f t="shared" si="314"/>
        <v>-18165.938725490192</v>
      </c>
      <c r="T76" s="253">
        <f t="shared" si="314"/>
        <v>-17930.916666666664</v>
      </c>
      <c r="U76" s="253">
        <f t="shared" si="314"/>
        <v>-17695.89460784314</v>
      </c>
      <c r="V76" s="253">
        <f t="shared" si="314"/>
        <v>-17460.872549019612</v>
      </c>
      <c r="W76" s="253">
        <f t="shared" si="314"/>
        <v>-17225.850490196084</v>
      </c>
      <c r="X76" s="253">
        <f t="shared" si="314"/>
        <v>-13332.932843137256</v>
      </c>
      <c r="Y76" s="253">
        <f t="shared" si="314"/>
        <v>-10842.844607843144</v>
      </c>
      <c r="Z76" s="253">
        <f t="shared" si="314"/>
        <v>-9902.7563725490327</v>
      </c>
      <c r="AA76" s="253">
        <f t="shared" si="314"/>
        <v>-8962.6681372548919</v>
      </c>
      <c r="AB76" s="253">
        <f t="shared" si="314"/>
        <v>-8022.5799019607803</v>
      </c>
      <c r="AC76" s="253">
        <f t="shared" si="314"/>
        <v>-7082.4916666666541</v>
      </c>
      <c r="AD76" s="253">
        <f t="shared" si="314"/>
        <v>-6142.4034313725424</v>
      </c>
      <c r="AE76" s="253">
        <f>SUM(AE72:AE75)</f>
        <v>-5202.3151960784307</v>
      </c>
      <c r="AF76" s="253">
        <f t="shared" si="314"/>
        <v>-4262.2269607843191</v>
      </c>
      <c r="AG76" s="253">
        <f t="shared" si="314"/>
        <v>-3322.1387254902074</v>
      </c>
      <c r="AH76" s="253">
        <f t="shared" si="314"/>
        <v>-2382.0504901960812</v>
      </c>
      <c r="AI76" s="253">
        <f t="shared" si="314"/>
        <v>-1441.9622549019696</v>
      </c>
      <c r="AJ76" s="253">
        <f t="shared" si="314"/>
        <v>15637.391191176459</v>
      </c>
      <c r="AK76" s="253">
        <f t="shared" si="314"/>
        <v>23577.700014705886</v>
      </c>
      <c r="AL76" s="253">
        <f t="shared" si="314"/>
        <v>26868.008838235342</v>
      </c>
      <c r="AM76" s="253">
        <f t="shared" si="314"/>
        <v>30158.317661764682</v>
      </c>
      <c r="AN76" s="253">
        <f t="shared" si="314"/>
        <v>33448.62648529408</v>
      </c>
      <c r="AO76" s="253">
        <f t="shared" si="314"/>
        <v>36738.935308823537</v>
      </c>
      <c r="AP76" s="253">
        <f t="shared" si="314"/>
        <v>40029.244132352935</v>
      </c>
      <c r="AQ76" s="253">
        <f t="shared" si="314"/>
        <v>39693.954955882335</v>
      </c>
      <c r="AR76" s="253">
        <f t="shared" si="314"/>
        <v>44534.263779411733</v>
      </c>
      <c r="AS76" s="253">
        <f t="shared" si="314"/>
        <v>47824.572602941189</v>
      </c>
      <c r="AT76" s="253">
        <f t="shared" si="314"/>
        <v>51114.881426470645</v>
      </c>
      <c r="AU76" s="253">
        <f t="shared" si="314"/>
        <v>54405.190249999985</v>
      </c>
      <c r="AV76" s="253">
        <f t="shared" si="314"/>
        <v>61112.913748186314</v>
      </c>
      <c r="AW76" s="253">
        <f t="shared" si="314"/>
        <v>66423.266689362761</v>
      </c>
      <c r="AX76" s="253">
        <f t="shared" si="314"/>
        <v>70183.619630539208</v>
      </c>
      <c r="AY76" s="253">
        <f t="shared" si="314"/>
        <v>73943.972571715654</v>
      </c>
      <c r="AZ76" s="253">
        <f t="shared" si="314"/>
        <v>77704.325512892159</v>
      </c>
      <c r="BA76" s="253">
        <f t="shared" si="314"/>
        <v>77797.568494068633</v>
      </c>
      <c r="BB76" s="253">
        <f t="shared" si="314"/>
        <v>-64137.432940374856</v>
      </c>
      <c r="BC76" s="253">
        <f t="shared" si="314"/>
        <v>86868.274376421585</v>
      </c>
      <c r="BD76" s="253">
        <f t="shared" si="314"/>
        <v>90628.62731759809</v>
      </c>
      <c r="BE76" s="253">
        <f t="shared" si="314"/>
        <v>94388.980258774536</v>
      </c>
      <c r="BF76" s="253">
        <f t="shared" si="314"/>
        <v>98149.333199950983</v>
      </c>
      <c r="BG76" s="253">
        <f t="shared" si="314"/>
        <v>98242.576181127515</v>
      </c>
      <c r="BH76" s="253">
        <f t="shared" si="314"/>
        <v>110455.86781608581</v>
      </c>
      <c r="BI76" s="253">
        <f t="shared" si="314"/>
        <v>114686.26487490931</v>
      </c>
      <c r="BJ76" s="253">
        <f t="shared" si="314"/>
        <v>115207.20977453282</v>
      </c>
      <c r="BK76" s="253">
        <f t="shared" si="314"/>
        <v>120987.60683335632</v>
      </c>
      <c r="BL76" s="253">
        <f t="shared" si="314"/>
        <v>125218.00389217981</v>
      </c>
      <c r="BM76" s="253">
        <f t="shared" si="314"/>
        <v>129448.40095100348</v>
      </c>
      <c r="BN76" s="253">
        <f t="shared" si="314"/>
        <v>-152165.90156722715</v>
      </c>
      <c r="BO76" s="253">
        <f t="shared" si="314"/>
        <v>137909.19506865047</v>
      </c>
      <c r="BP76" s="253">
        <f t="shared" si="314"/>
        <v>138430.13996827404</v>
      </c>
      <c r="BQ76" s="253">
        <f t="shared" si="314"/>
        <v>144210.53702709754</v>
      </c>
      <c r="BR76" s="253">
        <f t="shared" si="314"/>
        <v>148440.93408592104</v>
      </c>
      <c r="BS76" s="253">
        <f t="shared" si="314"/>
        <v>152671.33114474453</v>
      </c>
      <c r="BT76" s="253">
        <f t="shared" si="314"/>
        <v>159904.48853509908</v>
      </c>
      <c r="BU76" s="253">
        <f t="shared" si="314"/>
        <v>166154.92971156968</v>
      </c>
      <c r="BV76" s="253">
        <f t="shared" si="314"/>
        <v>170855.37088804028</v>
      </c>
      <c r="BW76" s="253">
        <f t="shared" si="314"/>
        <v>175555.81206451089</v>
      </c>
      <c r="BX76" s="253">
        <f t="shared" si="314"/>
        <v>176503.6120385977</v>
      </c>
      <c r="BY76" s="253">
        <f t="shared" si="314"/>
        <v>182754.05321506807</v>
      </c>
      <c r="BZ76" s="253">
        <f t="shared" ref="BZ76:CE76" si="315">SUM(BZ72:BZ75)</f>
        <v>-231468.82230067276</v>
      </c>
      <c r="CA76" s="253">
        <f t="shared" si="315"/>
        <v>192154.93556800939</v>
      </c>
      <c r="CB76" s="253">
        <f t="shared" si="315"/>
        <v>196855.37674447999</v>
      </c>
      <c r="CC76" s="253">
        <f t="shared" si="315"/>
        <v>197803.17671856645</v>
      </c>
      <c r="CD76" s="253">
        <f t="shared" si="315"/>
        <v>204053.61789503705</v>
      </c>
      <c r="CE76" s="253">
        <f t="shared" si="315"/>
        <v>208754.05907150777</v>
      </c>
    </row>
    <row r="77" spans="1:83" s="31" customFormat="1" ht="19.5" customHeight="1">
      <c r="A77" s="255" t="s">
        <v>84</v>
      </c>
      <c r="B77" s="255"/>
      <c r="C77" s="255">
        <f>B77+C76</f>
        <v>0</v>
      </c>
      <c r="D77" s="255">
        <f t="shared" ref="D77:J77" si="316">C77+D76</f>
        <v>0</v>
      </c>
      <c r="E77" s="255">
        <f t="shared" si="316"/>
        <v>-204256.6617647059</v>
      </c>
      <c r="F77" s="255">
        <f t="shared" si="316"/>
        <v>-285156.03235294123</v>
      </c>
      <c r="G77" s="255">
        <f t="shared" si="316"/>
        <v>158875.05429411761</v>
      </c>
      <c r="H77" s="255">
        <f t="shared" si="316"/>
        <v>990181.07933437906</v>
      </c>
      <c r="I77" s="255">
        <f t="shared" si="316"/>
        <v>2275680.6692039073</v>
      </c>
      <c r="J77" s="255">
        <f t="shared" si="316"/>
        <v>4075561.2793537229</v>
      </c>
      <c r="K77" s="20"/>
      <c r="L77" s="255">
        <f>L76</f>
        <v>-21466.926470588234</v>
      </c>
      <c r="M77" s="255">
        <f>M76+L77</f>
        <v>-36498.830882352937</v>
      </c>
      <c r="N77" s="255">
        <f t="shared" ref="N77:BY77" si="317">N76+M77</f>
        <v>-51295.713235294112</v>
      </c>
      <c r="O77" s="255">
        <f t="shared" si="317"/>
        <v>-65857.573529411748</v>
      </c>
      <c r="P77" s="255">
        <f t="shared" si="317"/>
        <v>-80184.411764705874</v>
      </c>
      <c r="Q77" s="255">
        <f t="shared" si="317"/>
        <v>-94276.227941176461</v>
      </c>
      <c r="R77" s="255">
        <f t="shared" si="317"/>
        <v>-115777.18872549018</v>
      </c>
      <c r="S77" s="255">
        <f t="shared" si="317"/>
        <v>-133943.12745098036</v>
      </c>
      <c r="T77" s="255">
        <f t="shared" si="317"/>
        <v>-151874.04411764702</v>
      </c>
      <c r="U77" s="255">
        <f t="shared" si="317"/>
        <v>-169569.93872549015</v>
      </c>
      <c r="V77" s="255">
        <f t="shared" si="317"/>
        <v>-187030.81127450976</v>
      </c>
      <c r="W77" s="255">
        <f t="shared" si="317"/>
        <v>-204256.66176470584</v>
      </c>
      <c r="X77" s="255">
        <f t="shared" si="317"/>
        <v>-217589.59460784309</v>
      </c>
      <c r="Y77" s="255">
        <f t="shared" si="317"/>
        <v>-228432.43921568623</v>
      </c>
      <c r="Z77" s="255">
        <f t="shared" si="317"/>
        <v>-238335.19558823528</v>
      </c>
      <c r="AA77" s="255">
        <f t="shared" si="317"/>
        <v>-247297.86372549017</v>
      </c>
      <c r="AB77" s="255">
        <f t="shared" si="317"/>
        <v>-255320.44362745096</v>
      </c>
      <c r="AC77" s="255">
        <f t="shared" si="317"/>
        <v>-262402.9352941176</v>
      </c>
      <c r="AD77" s="255">
        <f t="shared" si="317"/>
        <v>-268545.33872549015</v>
      </c>
      <c r="AE77" s="255">
        <f t="shared" si="317"/>
        <v>-273747.65392156859</v>
      </c>
      <c r="AF77" s="255">
        <f t="shared" si="317"/>
        <v>-278009.88088235294</v>
      </c>
      <c r="AG77" s="255">
        <f t="shared" si="317"/>
        <v>-281332.01960784313</v>
      </c>
      <c r="AH77" s="255">
        <f t="shared" si="317"/>
        <v>-283714.07009803923</v>
      </c>
      <c r="AI77" s="255">
        <f t="shared" si="317"/>
        <v>-285156.03235294123</v>
      </c>
      <c r="AJ77" s="255">
        <f t="shared" si="317"/>
        <v>-269518.64116176474</v>
      </c>
      <c r="AK77" s="255">
        <f t="shared" si="317"/>
        <v>-245940.94114705885</v>
      </c>
      <c r="AL77" s="255">
        <f t="shared" si="317"/>
        <v>-219072.93230882351</v>
      </c>
      <c r="AM77" s="255">
        <f t="shared" si="317"/>
        <v>-188914.61464705883</v>
      </c>
      <c r="AN77" s="255">
        <f t="shared" si="317"/>
        <v>-155465.98816176475</v>
      </c>
      <c r="AO77" s="255">
        <f t="shared" si="317"/>
        <v>-118727.05285294121</v>
      </c>
      <c r="AP77" s="255">
        <f t="shared" si="317"/>
        <v>-78697.808720588277</v>
      </c>
      <c r="AQ77" s="255">
        <f t="shared" si="317"/>
        <v>-39003.853764705942</v>
      </c>
      <c r="AR77" s="255">
        <f t="shared" si="317"/>
        <v>5530.4100147057907</v>
      </c>
      <c r="AS77" s="255">
        <f t="shared" si="317"/>
        <v>53354.98261764698</v>
      </c>
      <c r="AT77" s="255">
        <f t="shared" si="317"/>
        <v>104469.86404411762</v>
      </c>
      <c r="AU77" s="255">
        <f t="shared" si="317"/>
        <v>158875.05429411761</v>
      </c>
      <c r="AV77" s="255">
        <f t="shared" si="317"/>
        <v>219987.96804230392</v>
      </c>
      <c r="AW77" s="255">
        <f t="shared" si="317"/>
        <v>286411.23473166669</v>
      </c>
      <c r="AX77" s="255">
        <f t="shared" si="317"/>
        <v>356594.85436220589</v>
      </c>
      <c r="AY77" s="255">
        <f t="shared" si="317"/>
        <v>430538.82693392155</v>
      </c>
      <c r="AZ77" s="255">
        <f t="shared" si="317"/>
        <v>508243.15244681371</v>
      </c>
      <c r="BA77" s="255">
        <f t="shared" si="317"/>
        <v>586040.72094088234</v>
      </c>
      <c r="BB77" s="255">
        <f t="shared" si="317"/>
        <v>521903.28800050751</v>
      </c>
      <c r="BC77" s="255">
        <f t="shared" si="317"/>
        <v>608771.5623769291</v>
      </c>
      <c r="BD77" s="255">
        <f t="shared" si="317"/>
        <v>699400.18969452719</v>
      </c>
      <c r="BE77" s="255">
        <f t="shared" si="317"/>
        <v>793789.16995330178</v>
      </c>
      <c r="BF77" s="255">
        <f t="shared" si="317"/>
        <v>891938.50315325276</v>
      </c>
      <c r="BG77" s="255">
        <f t="shared" si="317"/>
        <v>990181.07933438034</v>
      </c>
      <c r="BH77" s="255">
        <f t="shared" si="317"/>
        <v>1100636.947150466</v>
      </c>
      <c r="BI77" s="255">
        <f t="shared" si="317"/>
        <v>1215323.2120253753</v>
      </c>
      <c r="BJ77" s="255">
        <f t="shared" si="317"/>
        <v>1330530.4217999082</v>
      </c>
      <c r="BK77" s="255">
        <f t="shared" si="317"/>
        <v>1451518.0286332644</v>
      </c>
      <c r="BL77" s="255">
        <f t="shared" si="317"/>
        <v>1576736.0325254442</v>
      </c>
      <c r="BM77" s="255">
        <f t="shared" si="317"/>
        <v>1706184.4334764476</v>
      </c>
      <c r="BN77" s="255">
        <f t="shared" si="317"/>
        <v>1554018.5319092204</v>
      </c>
      <c r="BO77" s="255">
        <f t="shared" si="317"/>
        <v>1691927.7269778708</v>
      </c>
      <c r="BP77" s="255">
        <f t="shared" si="317"/>
        <v>1830357.866946145</v>
      </c>
      <c r="BQ77" s="255">
        <f t="shared" si="317"/>
        <v>1974568.4039732425</v>
      </c>
      <c r="BR77" s="255">
        <f t="shared" si="317"/>
        <v>2123009.3380591637</v>
      </c>
      <c r="BS77" s="255">
        <f t="shared" si="317"/>
        <v>2275680.6692039082</v>
      </c>
      <c r="BT77" s="255">
        <f t="shared" si="317"/>
        <v>2435585.1577390074</v>
      </c>
      <c r="BU77" s="255">
        <f t="shared" si="317"/>
        <v>2601740.0874505769</v>
      </c>
      <c r="BV77" s="255">
        <f t="shared" si="317"/>
        <v>2772595.4583386173</v>
      </c>
      <c r="BW77" s="255">
        <f t="shared" si="317"/>
        <v>2948151.2704031281</v>
      </c>
      <c r="BX77" s="255">
        <f t="shared" si="317"/>
        <v>3124654.8824417256</v>
      </c>
      <c r="BY77" s="255">
        <f t="shared" si="317"/>
        <v>3307408.9356567934</v>
      </c>
      <c r="BZ77" s="255">
        <f t="shared" ref="BZ77:CE77" si="318">BZ76+BY77</f>
        <v>3075940.1133561209</v>
      </c>
      <c r="CA77" s="255">
        <f t="shared" si="318"/>
        <v>3268095.0489241304</v>
      </c>
      <c r="CB77" s="255">
        <f t="shared" si="318"/>
        <v>3464950.4256686103</v>
      </c>
      <c r="CC77" s="255">
        <f t="shared" si="318"/>
        <v>3662753.6023871768</v>
      </c>
      <c r="CD77" s="255">
        <f t="shared" si="318"/>
        <v>3866807.2202822138</v>
      </c>
      <c r="CE77" s="255">
        <f t="shared" si="318"/>
        <v>4075561.2793537215</v>
      </c>
    </row>
    <row r="78" spans="1:83" ht="19.5" customHeight="1">
      <c r="A78" s="26"/>
      <c r="B78" s="27"/>
      <c r="C78" s="27"/>
      <c r="D78" s="27"/>
      <c r="E78" s="27"/>
      <c r="F78" s="27"/>
      <c r="G78" s="27"/>
      <c r="H78" s="27"/>
      <c r="I78" s="27"/>
      <c r="J78" s="27"/>
      <c r="K78" s="20"/>
      <c r="L78" s="220"/>
      <c r="M78" s="220"/>
      <c r="N78" s="220"/>
      <c r="O78" s="220"/>
      <c r="P78" s="220"/>
      <c r="Q78" s="220"/>
      <c r="R78" s="220"/>
      <c r="S78" s="220"/>
      <c r="T78" s="220"/>
      <c r="U78" s="220"/>
      <c r="V78" s="220"/>
      <c r="W78" s="220"/>
      <c r="X78" s="27"/>
      <c r="Y78" s="27"/>
      <c r="Z78" s="27"/>
      <c r="AA78" s="27"/>
      <c r="AB78" s="27"/>
      <c r="AC78" s="28"/>
      <c r="AD78" s="28"/>
      <c r="AE78" s="28"/>
      <c r="AF78" s="22"/>
      <c r="AG78" s="22"/>
      <c r="AH78" s="22"/>
      <c r="AI78" s="22"/>
      <c r="AJ78" s="220"/>
      <c r="AK78" s="220"/>
      <c r="AL78" s="220"/>
      <c r="AM78" s="220"/>
      <c r="AN78" s="220"/>
      <c r="AO78" s="220"/>
      <c r="AP78" s="220"/>
      <c r="AQ78" s="220"/>
      <c r="AR78" s="220"/>
      <c r="AS78" s="220"/>
      <c r="AT78" s="220"/>
      <c r="AU78" s="220"/>
      <c r="AV78" s="27"/>
      <c r="AW78" s="27"/>
      <c r="AX78" s="27"/>
      <c r="AY78" s="27"/>
      <c r="AZ78" s="27"/>
      <c r="BA78" s="28"/>
      <c r="BB78" s="28"/>
      <c r="BC78" s="28"/>
      <c r="BD78" s="22"/>
      <c r="BE78" s="22"/>
      <c r="BF78" s="22"/>
      <c r="BG78" s="22"/>
      <c r="BH78" s="220"/>
      <c r="BI78" s="220"/>
      <c r="BJ78" s="220"/>
      <c r="BK78" s="220"/>
      <c r="BL78" s="220"/>
      <c r="BM78" s="220"/>
      <c r="BN78" s="220"/>
      <c r="BO78" s="220"/>
      <c r="BP78" s="220"/>
      <c r="BQ78" s="220"/>
      <c r="BR78" s="220"/>
      <c r="BS78" s="220"/>
      <c r="BT78" s="27"/>
      <c r="BU78" s="27"/>
      <c r="BV78" s="27"/>
      <c r="BW78" s="27"/>
      <c r="BX78" s="27"/>
      <c r="BY78" s="28"/>
      <c r="BZ78" s="28"/>
      <c r="CA78" s="28"/>
      <c r="CB78" s="22"/>
      <c r="CC78" s="22"/>
      <c r="CD78" s="22"/>
      <c r="CE78" s="22"/>
    </row>
    <row r="79" spans="1:83" s="24" customFormat="1" ht="19.5" customHeight="1">
      <c r="A79" s="24" t="s">
        <v>102</v>
      </c>
      <c r="B79" s="25"/>
      <c r="C79" s="25">
        <f>C34-B34</f>
        <v>0</v>
      </c>
      <c r="D79" s="25">
        <f t="shared" ref="D79" si="319">D34-C34</f>
        <v>0</v>
      </c>
      <c r="E79" s="25">
        <f t="shared" ref="E79" si="320">E34-D34</f>
        <v>39156.219508917413</v>
      </c>
      <c r="F79" s="25">
        <f t="shared" ref="F79" si="321">F34-E34</f>
        <v>-19187.250656393593</v>
      </c>
      <c r="G79" s="25">
        <f t="shared" ref="G79" si="322">G34-F34</f>
        <v>-19968.96885252382</v>
      </c>
      <c r="H79" s="25">
        <f t="shared" ref="H79" si="323">H34-G34</f>
        <v>0</v>
      </c>
      <c r="I79" s="25">
        <f t="shared" ref="I79" si="324">I34-H34</f>
        <v>0</v>
      </c>
      <c r="J79" s="25">
        <f t="shared" ref="J79" si="325">J34-I34</f>
        <v>0</v>
      </c>
      <c r="K79" s="20"/>
      <c r="L79" s="223">
        <f>L34</f>
        <v>50000</v>
      </c>
      <c r="M79" s="223">
        <f>M34-L34</f>
        <v>0</v>
      </c>
      <c r="N79" s="223">
        <f t="shared" ref="N79:BY79" si="326">N34-M34</f>
        <v>0</v>
      </c>
      <c r="O79" s="223">
        <f t="shared" si="326"/>
        <v>0</v>
      </c>
      <c r="P79" s="223">
        <f t="shared" si="326"/>
        <v>0</v>
      </c>
      <c r="Q79" s="223">
        <f t="shared" si="326"/>
        <v>-1533.6891180098173</v>
      </c>
      <c r="R79" s="223">
        <f t="shared" si="326"/>
        <v>-1538.8014150698509</v>
      </c>
      <c r="S79" s="223">
        <f t="shared" si="326"/>
        <v>-1543.930753120083</v>
      </c>
      <c r="T79" s="223">
        <f t="shared" si="326"/>
        <v>-1549.0771889638127</v>
      </c>
      <c r="U79" s="223">
        <f t="shared" si="326"/>
        <v>-1554.2407795936961</v>
      </c>
      <c r="V79" s="223">
        <f t="shared" si="326"/>
        <v>-1559.4215821923426</v>
      </c>
      <c r="W79" s="223">
        <f t="shared" si="326"/>
        <v>-1564.6196541329846</v>
      </c>
      <c r="X79" s="32">
        <f t="shared" si="326"/>
        <v>-1569.8350529800882</v>
      </c>
      <c r="Y79" s="32">
        <f t="shared" si="326"/>
        <v>-1575.0678364900232</v>
      </c>
      <c r="Z79" s="32">
        <f t="shared" si="326"/>
        <v>-1580.3180626116591</v>
      </c>
      <c r="AA79" s="32">
        <f t="shared" si="326"/>
        <v>-1585.5857894870351</v>
      </c>
      <c r="AB79" s="32">
        <f t="shared" si="326"/>
        <v>-1590.8710754519889</v>
      </c>
      <c r="AC79" s="32">
        <f t="shared" si="326"/>
        <v>-1596.1739790368265</v>
      </c>
      <c r="AD79" s="32">
        <f t="shared" si="326"/>
        <v>-1601.4945589669514</v>
      </c>
      <c r="AE79" s="32">
        <f t="shared" si="326"/>
        <v>-1606.8328741635087</v>
      </c>
      <c r="AF79" s="32">
        <f t="shared" si="326"/>
        <v>-1612.1889837440503</v>
      </c>
      <c r="AG79" s="32">
        <f t="shared" si="326"/>
        <v>-1617.5629470231979</v>
      </c>
      <c r="AH79" s="32">
        <f t="shared" si="326"/>
        <v>-1622.9548235132752</v>
      </c>
      <c r="AI79" s="32">
        <f t="shared" si="326"/>
        <v>-1628.3646729249886</v>
      </c>
      <c r="AJ79" s="223">
        <f t="shared" si="326"/>
        <v>-1633.792555168071</v>
      </c>
      <c r="AK79" s="223">
        <f t="shared" si="326"/>
        <v>-1639.2385303519659</v>
      </c>
      <c r="AL79" s="223">
        <f t="shared" si="326"/>
        <v>-1644.7026587864711</v>
      </c>
      <c r="AM79" s="223">
        <f t="shared" si="326"/>
        <v>-1650.1850009824266</v>
      </c>
      <c r="AN79" s="223">
        <f t="shared" si="326"/>
        <v>-1655.685617652367</v>
      </c>
      <c r="AO79" s="223">
        <f t="shared" si="326"/>
        <v>-1661.204569711208</v>
      </c>
      <c r="AP79" s="223">
        <f t="shared" si="326"/>
        <v>-1666.7419182769117</v>
      </c>
      <c r="AQ79" s="223">
        <f t="shared" si="326"/>
        <v>-1672.2977246711689</v>
      </c>
      <c r="AR79" s="223">
        <f t="shared" si="326"/>
        <v>-1677.8720504200719</v>
      </c>
      <c r="AS79" s="223">
        <f t="shared" si="326"/>
        <v>-1683.464957254806</v>
      </c>
      <c r="AT79" s="223">
        <f t="shared" si="326"/>
        <v>-1689.0765071123217</v>
      </c>
      <c r="AU79" s="223">
        <f t="shared" si="326"/>
        <v>-1694.70676213603</v>
      </c>
      <c r="AV79" s="32">
        <f t="shared" si="326"/>
        <v>0</v>
      </c>
      <c r="AW79" s="32">
        <f t="shared" si="326"/>
        <v>0</v>
      </c>
      <c r="AX79" s="32">
        <f t="shared" si="326"/>
        <v>0</v>
      </c>
      <c r="AY79" s="32">
        <f t="shared" si="326"/>
        <v>0</v>
      </c>
      <c r="AZ79" s="32">
        <f t="shared" si="326"/>
        <v>0</v>
      </c>
      <c r="BA79" s="32">
        <f t="shared" si="326"/>
        <v>0</v>
      </c>
      <c r="BB79" s="32">
        <f t="shared" si="326"/>
        <v>0</v>
      </c>
      <c r="BC79" s="32">
        <f t="shared" si="326"/>
        <v>0</v>
      </c>
      <c r="BD79" s="32">
        <f t="shared" si="326"/>
        <v>0</v>
      </c>
      <c r="BE79" s="32">
        <f t="shared" si="326"/>
        <v>0</v>
      </c>
      <c r="BF79" s="32">
        <f t="shared" si="326"/>
        <v>0</v>
      </c>
      <c r="BG79" s="32">
        <f t="shared" si="326"/>
        <v>0</v>
      </c>
      <c r="BH79" s="223">
        <f t="shared" si="326"/>
        <v>0</v>
      </c>
      <c r="BI79" s="223">
        <f t="shared" si="326"/>
        <v>0</v>
      </c>
      <c r="BJ79" s="223">
        <f t="shared" si="326"/>
        <v>0</v>
      </c>
      <c r="BK79" s="223">
        <f t="shared" si="326"/>
        <v>0</v>
      </c>
      <c r="BL79" s="223">
        <f t="shared" si="326"/>
        <v>0</v>
      </c>
      <c r="BM79" s="223">
        <f t="shared" si="326"/>
        <v>0</v>
      </c>
      <c r="BN79" s="223">
        <f t="shared" si="326"/>
        <v>0</v>
      </c>
      <c r="BO79" s="223">
        <f t="shared" si="326"/>
        <v>0</v>
      </c>
      <c r="BP79" s="223">
        <f t="shared" si="326"/>
        <v>0</v>
      </c>
      <c r="BQ79" s="223">
        <f t="shared" si="326"/>
        <v>0</v>
      </c>
      <c r="BR79" s="223">
        <f t="shared" si="326"/>
        <v>0</v>
      </c>
      <c r="BS79" s="223">
        <f t="shared" si="326"/>
        <v>0</v>
      </c>
      <c r="BT79" s="32">
        <f t="shared" si="326"/>
        <v>0</v>
      </c>
      <c r="BU79" s="32">
        <f t="shared" si="326"/>
        <v>0</v>
      </c>
      <c r="BV79" s="32">
        <f t="shared" si="326"/>
        <v>0</v>
      </c>
      <c r="BW79" s="32">
        <f t="shared" si="326"/>
        <v>0</v>
      </c>
      <c r="BX79" s="32">
        <f t="shared" si="326"/>
        <v>0</v>
      </c>
      <c r="BY79" s="32">
        <f t="shared" si="326"/>
        <v>0</v>
      </c>
      <c r="BZ79" s="32">
        <f t="shared" ref="BZ79:CE79" si="327">BZ34-BY34</f>
        <v>0</v>
      </c>
      <c r="CA79" s="32">
        <f t="shared" si="327"/>
        <v>0</v>
      </c>
      <c r="CB79" s="32">
        <f t="shared" si="327"/>
        <v>0</v>
      </c>
      <c r="CC79" s="32">
        <f t="shared" si="327"/>
        <v>0</v>
      </c>
      <c r="CD79" s="32">
        <f t="shared" si="327"/>
        <v>0</v>
      </c>
      <c r="CE79" s="32">
        <f t="shared" si="327"/>
        <v>0</v>
      </c>
    </row>
    <row r="80" spans="1:83" s="24" customFormat="1" ht="19.5" customHeight="1">
      <c r="A80" s="24" t="s">
        <v>223</v>
      </c>
      <c r="B80" s="25"/>
      <c r="C80" s="25">
        <f>C35-B35</f>
        <v>0</v>
      </c>
      <c r="D80" s="25">
        <f t="shared" ref="D80:J80" si="328">D35-C35</f>
        <v>0</v>
      </c>
      <c r="E80" s="25">
        <f t="shared" si="328"/>
        <v>0</v>
      </c>
      <c r="F80" s="25">
        <f t="shared" si="328"/>
        <v>0</v>
      </c>
      <c r="G80" s="25">
        <f t="shared" si="328"/>
        <v>0</v>
      </c>
      <c r="H80" s="25">
        <f t="shared" si="328"/>
        <v>0</v>
      </c>
      <c r="I80" s="25">
        <f t="shared" si="328"/>
        <v>0</v>
      </c>
      <c r="J80" s="25">
        <f t="shared" si="328"/>
        <v>0</v>
      </c>
      <c r="K80" s="20"/>
      <c r="L80" s="223">
        <f>L35-D35</f>
        <v>0</v>
      </c>
      <c r="M80" s="223">
        <f t="shared" ref="M80:BX80" si="329">M35-L35</f>
        <v>0</v>
      </c>
      <c r="N80" s="223">
        <f t="shared" si="329"/>
        <v>0</v>
      </c>
      <c r="O80" s="223">
        <f t="shared" si="329"/>
        <v>0</v>
      </c>
      <c r="P80" s="223">
        <f t="shared" si="329"/>
        <v>0</v>
      </c>
      <c r="Q80" s="223">
        <f t="shared" si="329"/>
        <v>0</v>
      </c>
      <c r="R80" s="223">
        <f t="shared" si="329"/>
        <v>0</v>
      </c>
      <c r="S80" s="223">
        <f t="shared" si="329"/>
        <v>0</v>
      </c>
      <c r="T80" s="223">
        <f t="shared" si="329"/>
        <v>0</v>
      </c>
      <c r="U80" s="223">
        <f t="shared" si="329"/>
        <v>0</v>
      </c>
      <c r="V80" s="223">
        <f t="shared" si="329"/>
        <v>0</v>
      </c>
      <c r="W80" s="223">
        <f t="shared" si="329"/>
        <v>0</v>
      </c>
      <c r="X80" s="32">
        <f t="shared" si="329"/>
        <v>0</v>
      </c>
      <c r="Y80" s="32">
        <f t="shared" si="329"/>
        <v>0</v>
      </c>
      <c r="Z80" s="32">
        <f t="shared" si="329"/>
        <v>0</v>
      </c>
      <c r="AA80" s="32">
        <f t="shared" si="329"/>
        <v>0</v>
      </c>
      <c r="AB80" s="32">
        <f t="shared" si="329"/>
        <v>0</v>
      </c>
      <c r="AC80" s="32">
        <f t="shared" si="329"/>
        <v>0</v>
      </c>
      <c r="AD80" s="32">
        <f t="shared" si="329"/>
        <v>0</v>
      </c>
      <c r="AE80" s="32">
        <f t="shared" si="329"/>
        <v>0</v>
      </c>
      <c r="AF80" s="32">
        <f t="shared" si="329"/>
        <v>0</v>
      </c>
      <c r="AG80" s="32">
        <f t="shared" si="329"/>
        <v>0</v>
      </c>
      <c r="AH80" s="32">
        <f t="shared" si="329"/>
        <v>0</v>
      </c>
      <c r="AI80" s="32">
        <f t="shared" si="329"/>
        <v>0</v>
      </c>
      <c r="AJ80" s="223">
        <f t="shared" si="329"/>
        <v>0</v>
      </c>
      <c r="AK80" s="223">
        <f t="shared" si="329"/>
        <v>0</v>
      </c>
      <c r="AL80" s="223">
        <f t="shared" si="329"/>
        <v>0</v>
      </c>
      <c r="AM80" s="223">
        <f t="shared" si="329"/>
        <v>0</v>
      </c>
      <c r="AN80" s="223">
        <f t="shared" si="329"/>
        <v>0</v>
      </c>
      <c r="AO80" s="223">
        <f t="shared" si="329"/>
        <v>0</v>
      </c>
      <c r="AP80" s="223">
        <f t="shared" si="329"/>
        <v>0</v>
      </c>
      <c r="AQ80" s="223">
        <f t="shared" si="329"/>
        <v>0</v>
      </c>
      <c r="AR80" s="223">
        <f t="shared" si="329"/>
        <v>0</v>
      </c>
      <c r="AS80" s="223">
        <f t="shared" si="329"/>
        <v>0</v>
      </c>
      <c r="AT80" s="223">
        <f t="shared" si="329"/>
        <v>0</v>
      </c>
      <c r="AU80" s="223">
        <f t="shared" si="329"/>
        <v>0</v>
      </c>
      <c r="AV80" s="32">
        <f t="shared" si="329"/>
        <v>0</v>
      </c>
      <c r="AW80" s="32">
        <f t="shared" si="329"/>
        <v>0</v>
      </c>
      <c r="AX80" s="32">
        <f t="shared" si="329"/>
        <v>0</v>
      </c>
      <c r="AY80" s="32">
        <f t="shared" si="329"/>
        <v>0</v>
      </c>
      <c r="AZ80" s="32">
        <f t="shared" si="329"/>
        <v>0</v>
      </c>
      <c r="BA80" s="32">
        <f t="shared" si="329"/>
        <v>0</v>
      </c>
      <c r="BB80" s="32">
        <f t="shared" si="329"/>
        <v>0</v>
      </c>
      <c r="BC80" s="32">
        <f t="shared" si="329"/>
        <v>0</v>
      </c>
      <c r="BD80" s="32">
        <f t="shared" si="329"/>
        <v>0</v>
      </c>
      <c r="BE80" s="32">
        <f t="shared" si="329"/>
        <v>0</v>
      </c>
      <c r="BF80" s="32">
        <f t="shared" si="329"/>
        <v>0</v>
      </c>
      <c r="BG80" s="32">
        <f t="shared" si="329"/>
        <v>0</v>
      </c>
      <c r="BH80" s="223">
        <f t="shared" si="329"/>
        <v>0</v>
      </c>
      <c r="BI80" s="223">
        <f t="shared" si="329"/>
        <v>0</v>
      </c>
      <c r="BJ80" s="223">
        <f t="shared" si="329"/>
        <v>0</v>
      </c>
      <c r="BK80" s="223">
        <f t="shared" si="329"/>
        <v>0</v>
      </c>
      <c r="BL80" s="223">
        <f t="shared" si="329"/>
        <v>0</v>
      </c>
      <c r="BM80" s="223">
        <f t="shared" si="329"/>
        <v>0</v>
      </c>
      <c r="BN80" s="223">
        <f t="shared" si="329"/>
        <v>0</v>
      </c>
      <c r="BO80" s="223">
        <f t="shared" si="329"/>
        <v>0</v>
      </c>
      <c r="BP80" s="223">
        <f t="shared" si="329"/>
        <v>0</v>
      </c>
      <c r="BQ80" s="223">
        <f t="shared" si="329"/>
        <v>0</v>
      </c>
      <c r="BR80" s="223">
        <f t="shared" si="329"/>
        <v>0</v>
      </c>
      <c r="BS80" s="223">
        <f t="shared" si="329"/>
        <v>0</v>
      </c>
      <c r="BT80" s="32">
        <f t="shared" si="329"/>
        <v>0</v>
      </c>
      <c r="BU80" s="32">
        <f t="shared" si="329"/>
        <v>0</v>
      </c>
      <c r="BV80" s="32">
        <f t="shared" si="329"/>
        <v>0</v>
      </c>
      <c r="BW80" s="32">
        <f t="shared" si="329"/>
        <v>0</v>
      </c>
      <c r="BX80" s="32">
        <f t="shared" si="329"/>
        <v>0</v>
      </c>
      <c r="BY80" s="32">
        <f t="shared" ref="BY80:CE80" si="330">BY35-BX35</f>
        <v>0</v>
      </c>
      <c r="BZ80" s="32">
        <f t="shared" si="330"/>
        <v>0</v>
      </c>
      <c r="CA80" s="32">
        <f t="shared" si="330"/>
        <v>0</v>
      </c>
      <c r="CB80" s="32">
        <f t="shared" si="330"/>
        <v>0</v>
      </c>
      <c r="CC80" s="32">
        <f t="shared" si="330"/>
        <v>0</v>
      </c>
      <c r="CD80" s="32">
        <f t="shared" si="330"/>
        <v>0</v>
      </c>
      <c r="CE80" s="32">
        <f t="shared" si="330"/>
        <v>0</v>
      </c>
    </row>
    <row r="81" spans="1:83" s="129" customFormat="1" ht="19.5" customHeight="1">
      <c r="A81" s="24" t="s">
        <v>224</v>
      </c>
      <c r="B81" s="25"/>
      <c r="C81" s="25">
        <f t="shared" ref="C81:J81" si="331">C36-B36</f>
        <v>0</v>
      </c>
      <c r="D81" s="25">
        <f t="shared" si="331"/>
        <v>0</v>
      </c>
      <c r="E81" s="25">
        <f t="shared" si="331"/>
        <v>0</v>
      </c>
      <c r="F81" s="25">
        <f t="shared" si="331"/>
        <v>0</v>
      </c>
      <c r="G81" s="25">
        <f t="shared" si="331"/>
        <v>0</v>
      </c>
      <c r="H81" s="25">
        <f t="shared" si="331"/>
        <v>0</v>
      </c>
      <c r="I81" s="25">
        <f t="shared" si="331"/>
        <v>0</v>
      </c>
      <c r="J81" s="25">
        <f t="shared" si="331"/>
        <v>0</v>
      </c>
      <c r="K81" s="20"/>
      <c r="L81" s="223">
        <f>L36-D36</f>
        <v>0</v>
      </c>
      <c r="M81" s="223">
        <f t="shared" ref="M81:BX81" si="332">M36-L36</f>
        <v>0</v>
      </c>
      <c r="N81" s="223">
        <f t="shared" si="332"/>
        <v>0</v>
      </c>
      <c r="O81" s="223">
        <f t="shared" si="332"/>
        <v>0</v>
      </c>
      <c r="P81" s="223">
        <f t="shared" si="332"/>
        <v>0</v>
      </c>
      <c r="Q81" s="223">
        <f t="shared" si="332"/>
        <v>0</v>
      </c>
      <c r="R81" s="223">
        <f t="shared" si="332"/>
        <v>0</v>
      </c>
      <c r="S81" s="223">
        <f t="shared" si="332"/>
        <v>0</v>
      </c>
      <c r="T81" s="223">
        <f t="shared" si="332"/>
        <v>0</v>
      </c>
      <c r="U81" s="223">
        <f t="shared" si="332"/>
        <v>0</v>
      </c>
      <c r="V81" s="223">
        <f t="shared" si="332"/>
        <v>0</v>
      </c>
      <c r="W81" s="223">
        <f t="shared" si="332"/>
        <v>0</v>
      </c>
      <c r="X81" s="32">
        <f t="shared" si="332"/>
        <v>0</v>
      </c>
      <c r="Y81" s="32">
        <f t="shared" si="332"/>
        <v>0</v>
      </c>
      <c r="Z81" s="32">
        <f t="shared" si="332"/>
        <v>0</v>
      </c>
      <c r="AA81" s="32">
        <f t="shared" si="332"/>
        <v>0</v>
      </c>
      <c r="AB81" s="32">
        <f t="shared" si="332"/>
        <v>0</v>
      </c>
      <c r="AC81" s="32">
        <f t="shared" si="332"/>
        <v>0</v>
      </c>
      <c r="AD81" s="32">
        <f t="shared" si="332"/>
        <v>0</v>
      </c>
      <c r="AE81" s="32">
        <f t="shared" si="332"/>
        <v>0</v>
      </c>
      <c r="AF81" s="32">
        <f t="shared" si="332"/>
        <v>0</v>
      </c>
      <c r="AG81" s="32">
        <f t="shared" si="332"/>
        <v>0</v>
      </c>
      <c r="AH81" s="32">
        <f t="shared" si="332"/>
        <v>0</v>
      </c>
      <c r="AI81" s="32">
        <f t="shared" si="332"/>
        <v>0</v>
      </c>
      <c r="AJ81" s="223">
        <f t="shared" si="332"/>
        <v>0</v>
      </c>
      <c r="AK81" s="223">
        <f t="shared" si="332"/>
        <v>0</v>
      </c>
      <c r="AL81" s="223">
        <f t="shared" si="332"/>
        <v>0</v>
      </c>
      <c r="AM81" s="223">
        <f t="shared" si="332"/>
        <v>0</v>
      </c>
      <c r="AN81" s="223">
        <f t="shared" si="332"/>
        <v>0</v>
      </c>
      <c r="AO81" s="223">
        <f t="shared" si="332"/>
        <v>0</v>
      </c>
      <c r="AP81" s="223">
        <f t="shared" si="332"/>
        <v>0</v>
      </c>
      <c r="AQ81" s="223">
        <f t="shared" si="332"/>
        <v>0</v>
      </c>
      <c r="AR81" s="223">
        <f t="shared" si="332"/>
        <v>0</v>
      </c>
      <c r="AS81" s="223">
        <f t="shared" si="332"/>
        <v>0</v>
      </c>
      <c r="AT81" s="223">
        <f t="shared" si="332"/>
        <v>0</v>
      </c>
      <c r="AU81" s="223">
        <f t="shared" si="332"/>
        <v>0</v>
      </c>
      <c r="AV81" s="32">
        <f t="shared" si="332"/>
        <v>0</v>
      </c>
      <c r="AW81" s="32">
        <f t="shared" si="332"/>
        <v>0</v>
      </c>
      <c r="AX81" s="32">
        <f t="shared" si="332"/>
        <v>0</v>
      </c>
      <c r="AY81" s="32">
        <f t="shared" si="332"/>
        <v>0</v>
      </c>
      <c r="AZ81" s="32">
        <f t="shared" si="332"/>
        <v>0</v>
      </c>
      <c r="BA81" s="32">
        <f t="shared" si="332"/>
        <v>0</v>
      </c>
      <c r="BB81" s="32">
        <f t="shared" si="332"/>
        <v>0</v>
      </c>
      <c r="BC81" s="32">
        <f t="shared" si="332"/>
        <v>0</v>
      </c>
      <c r="BD81" s="32">
        <f t="shared" si="332"/>
        <v>0</v>
      </c>
      <c r="BE81" s="32">
        <f t="shared" si="332"/>
        <v>0</v>
      </c>
      <c r="BF81" s="32">
        <f t="shared" si="332"/>
        <v>0</v>
      </c>
      <c r="BG81" s="32">
        <f t="shared" si="332"/>
        <v>0</v>
      </c>
      <c r="BH81" s="223">
        <f t="shared" si="332"/>
        <v>0</v>
      </c>
      <c r="BI81" s="223">
        <f t="shared" si="332"/>
        <v>0</v>
      </c>
      <c r="BJ81" s="223">
        <f t="shared" si="332"/>
        <v>0</v>
      </c>
      <c r="BK81" s="223">
        <f t="shared" si="332"/>
        <v>0</v>
      </c>
      <c r="BL81" s="223">
        <f t="shared" si="332"/>
        <v>0</v>
      </c>
      <c r="BM81" s="223">
        <f t="shared" si="332"/>
        <v>0</v>
      </c>
      <c r="BN81" s="223">
        <f t="shared" si="332"/>
        <v>0</v>
      </c>
      <c r="BO81" s="223">
        <f t="shared" si="332"/>
        <v>0</v>
      </c>
      <c r="BP81" s="223">
        <f t="shared" si="332"/>
        <v>0</v>
      </c>
      <c r="BQ81" s="223">
        <f t="shared" si="332"/>
        <v>0</v>
      </c>
      <c r="BR81" s="223">
        <f t="shared" si="332"/>
        <v>0</v>
      </c>
      <c r="BS81" s="223">
        <f t="shared" si="332"/>
        <v>0</v>
      </c>
      <c r="BT81" s="32">
        <f t="shared" si="332"/>
        <v>0</v>
      </c>
      <c r="BU81" s="32">
        <f t="shared" si="332"/>
        <v>0</v>
      </c>
      <c r="BV81" s="32">
        <f t="shared" si="332"/>
        <v>0</v>
      </c>
      <c r="BW81" s="32">
        <f t="shared" si="332"/>
        <v>0</v>
      </c>
      <c r="BX81" s="32">
        <f t="shared" si="332"/>
        <v>0</v>
      </c>
      <c r="BY81" s="32">
        <f t="shared" ref="BY81:CE81" si="333">BY36-BX36</f>
        <v>0</v>
      </c>
      <c r="BZ81" s="32">
        <f t="shared" si="333"/>
        <v>0</v>
      </c>
      <c r="CA81" s="32">
        <f t="shared" si="333"/>
        <v>0</v>
      </c>
      <c r="CB81" s="32">
        <f t="shared" si="333"/>
        <v>0</v>
      </c>
      <c r="CC81" s="32">
        <f t="shared" si="333"/>
        <v>0</v>
      </c>
      <c r="CD81" s="32">
        <f t="shared" si="333"/>
        <v>0</v>
      </c>
      <c r="CE81" s="32">
        <f t="shared" si="333"/>
        <v>0</v>
      </c>
    </row>
    <row r="82" spans="1:83" ht="19.5" customHeight="1">
      <c r="A82" s="24" t="s">
        <v>30</v>
      </c>
      <c r="B82" s="25"/>
      <c r="C82" s="25">
        <f>C62</f>
        <v>0</v>
      </c>
      <c r="D82" s="25">
        <f t="shared" ref="D82:J82" si="334">D62</f>
        <v>0</v>
      </c>
      <c r="E82" s="25">
        <f t="shared" si="334"/>
        <v>-1475.3766683194679</v>
      </c>
      <c r="F82" s="25">
        <f t="shared" si="334"/>
        <v>-1217.0187597242032</v>
      </c>
      <c r="G82" s="25">
        <f t="shared" si="334"/>
        <v>-435.30056359398179</v>
      </c>
      <c r="H82" s="25">
        <f t="shared" si="334"/>
        <v>0</v>
      </c>
      <c r="I82" s="25">
        <f t="shared" si="334"/>
        <v>0</v>
      </c>
      <c r="J82" s="25">
        <f t="shared" si="334"/>
        <v>0</v>
      </c>
      <c r="K82" s="20"/>
      <c r="L82" s="141">
        <f>L62</f>
        <v>-250</v>
      </c>
      <c r="M82" s="141">
        <f>M62</f>
        <v>0</v>
      </c>
      <c r="N82" s="141">
        <f t="shared" ref="N82:BY82" si="335">N62</f>
        <v>0</v>
      </c>
      <c r="O82" s="141">
        <f t="shared" si="335"/>
        <v>0</v>
      </c>
      <c r="P82" s="141">
        <f t="shared" si="335"/>
        <v>-166.66666666666669</v>
      </c>
      <c r="Q82" s="141">
        <f t="shared" si="335"/>
        <v>-166.66666666666669</v>
      </c>
      <c r="R82" s="141">
        <f t="shared" si="335"/>
        <v>-161.55436960663394</v>
      </c>
      <c r="S82" s="141">
        <f t="shared" si="335"/>
        <v>-156.42503155640111</v>
      </c>
      <c r="T82" s="141">
        <f t="shared" si="335"/>
        <v>-151.27859571266751</v>
      </c>
      <c r="U82" s="141">
        <f t="shared" si="335"/>
        <v>-146.11500508278812</v>
      </c>
      <c r="V82" s="141">
        <f t="shared" si="335"/>
        <v>-140.93420248414247</v>
      </c>
      <c r="W82" s="141">
        <f t="shared" si="335"/>
        <v>-135.73613054350133</v>
      </c>
      <c r="X82" s="25">
        <f t="shared" si="335"/>
        <v>-130.52073169639138</v>
      </c>
      <c r="Y82" s="25">
        <f t="shared" si="335"/>
        <v>-125.28794818645774</v>
      </c>
      <c r="Z82" s="25">
        <f t="shared" si="335"/>
        <v>-120.03772206482434</v>
      </c>
      <c r="AA82" s="25">
        <f t="shared" si="335"/>
        <v>-114.76999518945215</v>
      </c>
      <c r="AB82" s="25">
        <f t="shared" si="335"/>
        <v>-109.48470922449536</v>
      </c>
      <c r="AC82" s="25">
        <f t="shared" si="335"/>
        <v>-104.18180563965539</v>
      </c>
      <c r="AD82" s="25">
        <f t="shared" si="335"/>
        <v>-98.861225709532647</v>
      </c>
      <c r="AE82" s="25">
        <f t="shared" si="335"/>
        <v>-93.522910512976139</v>
      </c>
      <c r="AF82" s="25">
        <f t="shared" si="335"/>
        <v>-88.166800932431102</v>
      </c>
      <c r="AG82" s="25">
        <f t="shared" si="335"/>
        <v>-82.79283765328428</v>
      </c>
      <c r="AH82" s="25">
        <f t="shared" si="335"/>
        <v>-77.400961163206944</v>
      </c>
      <c r="AI82" s="25">
        <f t="shared" si="335"/>
        <v>-71.991111751496021</v>
      </c>
      <c r="AJ82" s="141">
        <f t="shared" si="335"/>
        <v>-66.563229508412732</v>
      </c>
      <c r="AK82" s="141">
        <f t="shared" si="335"/>
        <v>-61.117254324519166</v>
      </c>
      <c r="AL82" s="141">
        <f t="shared" si="335"/>
        <v>-55.653125890012603</v>
      </c>
      <c r="AM82" s="141">
        <f t="shared" si="335"/>
        <v>-50.170783694057711</v>
      </c>
      <c r="AN82" s="141">
        <f t="shared" si="335"/>
        <v>-44.670167024116282</v>
      </c>
      <c r="AO82" s="141">
        <f t="shared" si="335"/>
        <v>-39.151214965275059</v>
      </c>
      <c r="AP82" s="141">
        <f t="shared" si="335"/>
        <v>-33.613866399571037</v>
      </c>
      <c r="AQ82" s="141">
        <f t="shared" si="335"/>
        <v>-28.058060005314658</v>
      </c>
      <c r="AR82" s="141">
        <f t="shared" si="335"/>
        <v>-22.483734256410767</v>
      </c>
      <c r="AS82" s="141">
        <f t="shared" si="335"/>
        <v>-16.890827421677194</v>
      </c>
      <c r="AT82" s="141">
        <f t="shared" si="335"/>
        <v>-11.279277564161173</v>
      </c>
      <c r="AU82" s="141">
        <f t="shared" si="335"/>
        <v>-5.6490225404534327</v>
      </c>
      <c r="AV82" s="25">
        <f t="shared" si="335"/>
        <v>0</v>
      </c>
      <c r="AW82" s="25">
        <f t="shared" si="335"/>
        <v>0</v>
      </c>
      <c r="AX82" s="25">
        <f t="shared" si="335"/>
        <v>0</v>
      </c>
      <c r="AY82" s="25">
        <f t="shared" si="335"/>
        <v>0</v>
      </c>
      <c r="AZ82" s="25">
        <f t="shared" si="335"/>
        <v>0</v>
      </c>
      <c r="BA82" s="25">
        <f t="shared" si="335"/>
        <v>0</v>
      </c>
      <c r="BB82" s="25">
        <f t="shared" si="335"/>
        <v>0</v>
      </c>
      <c r="BC82" s="25">
        <f t="shared" si="335"/>
        <v>0</v>
      </c>
      <c r="BD82" s="25">
        <f t="shared" si="335"/>
        <v>0</v>
      </c>
      <c r="BE82" s="25">
        <f t="shared" si="335"/>
        <v>0</v>
      </c>
      <c r="BF82" s="25">
        <f t="shared" si="335"/>
        <v>0</v>
      </c>
      <c r="BG82" s="25">
        <f t="shared" si="335"/>
        <v>0</v>
      </c>
      <c r="BH82" s="141">
        <f t="shared" si="335"/>
        <v>0</v>
      </c>
      <c r="BI82" s="141">
        <f t="shared" si="335"/>
        <v>0</v>
      </c>
      <c r="BJ82" s="141">
        <f t="shared" si="335"/>
        <v>0</v>
      </c>
      <c r="BK82" s="141">
        <f t="shared" si="335"/>
        <v>0</v>
      </c>
      <c r="BL82" s="141">
        <f t="shared" si="335"/>
        <v>0</v>
      </c>
      <c r="BM82" s="141">
        <f t="shared" si="335"/>
        <v>0</v>
      </c>
      <c r="BN82" s="141">
        <f t="shared" si="335"/>
        <v>0</v>
      </c>
      <c r="BO82" s="141">
        <f t="shared" si="335"/>
        <v>0</v>
      </c>
      <c r="BP82" s="141">
        <f t="shared" si="335"/>
        <v>0</v>
      </c>
      <c r="BQ82" s="141">
        <f t="shared" si="335"/>
        <v>0</v>
      </c>
      <c r="BR82" s="141">
        <f t="shared" si="335"/>
        <v>0</v>
      </c>
      <c r="BS82" s="141">
        <f t="shared" si="335"/>
        <v>0</v>
      </c>
      <c r="BT82" s="25">
        <f t="shared" si="335"/>
        <v>0</v>
      </c>
      <c r="BU82" s="25">
        <f t="shared" si="335"/>
        <v>0</v>
      </c>
      <c r="BV82" s="25">
        <f t="shared" si="335"/>
        <v>0</v>
      </c>
      <c r="BW82" s="25">
        <f t="shared" si="335"/>
        <v>0</v>
      </c>
      <c r="BX82" s="25">
        <f t="shared" si="335"/>
        <v>0</v>
      </c>
      <c r="BY82" s="25">
        <f t="shared" si="335"/>
        <v>0</v>
      </c>
      <c r="BZ82" s="25">
        <f t="shared" ref="BZ82:CE82" si="336">BZ62</f>
        <v>0</v>
      </c>
      <c r="CA82" s="25">
        <f t="shared" si="336"/>
        <v>0</v>
      </c>
      <c r="CB82" s="25">
        <f t="shared" si="336"/>
        <v>0</v>
      </c>
      <c r="CC82" s="25">
        <f t="shared" si="336"/>
        <v>0</v>
      </c>
      <c r="CD82" s="25">
        <f t="shared" si="336"/>
        <v>0</v>
      </c>
      <c r="CE82" s="25">
        <f t="shared" si="336"/>
        <v>0</v>
      </c>
    </row>
    <row r="83" spans="1:83" s="121" customFormat="1" ht="19.5" customHeight="1">
      <c r="A83" s="253" t="s">
        <v>31</v>
      </c>
      <c r="B83" s="253"/>
      <c r="C83" s="253">
        <f t="shared" ref="C83:E83" si="337">SUM(C79:C82)+C76</f>
        <v>0</v>
      </c>
      <c r="D83" s="253">
        <f t="shared" si="337"/>
        <v>0</v>
      </c>
      <c r="E83" s="253">
        <f t="shared" si="337"/>
        <v>-166575.81892410797</v>
      </c>
      <c r="F83" s="253">
        <f>SUM(F79:F82)+F76</f>
        <v>-101303.64000435312</v>
      </c>
      <c r="G83" s="253">
        <f t="shared" ref="G83" si="338">SUM(G79:G82)+G76</f>
        <v>423626.81723094103</v>
      </c>
      <c r="H83" s="253">
        <f t="shared" ref="H83" si="339">SUM(H79:H82)+H76</f>
        <v>831306.02504026145</v>
      </c>
      <c r="I83" s="253">
        <f t="shared" ref="I83" si="340">SUM(I79:I82)+I76</f>
        <v>1285499.5898695281</v>
      </c>
      <c r="J83" s="253">
        <f>SUM(J79:J82)+J76</f>
        <v>1799880.6101498157</v>
      </c>
      <c r="K83" s="20"/>
      <c r="L83" s="253">
        <f>SUM(L79:L82)+L76</f>
        <v>28283.073529411766</v>
      </c>
      <c r="M83" s="253">
        <f t="shared" ref="M83:BX83" si="341">SUM(M79:M82)+M76</f>
        <v>-15031.904411764706</v>
      </c>
      <c r="N83" s="253">
        <f t="shared" si="341"/>
        <v>-14796.882352941175</v>
      </c>
      <c r="O83" s="253">
        <f t="shared" si="341"/>
        <v>-14561.860294117643</v>
      </c>
      <c r="P83" s="253">
        <f t="shared" si="341"/>
        <v>-14493.504901960785</v>
      </c>
      <c r="Q83" s="253">
        <f t="shared" si="341"/>
        <v>-15792.171961147074</v>
      </c>
      <c r="R83" s="253">
        <f t="shared" si="341"/>
        <v>-23201.316568990205</v>
      </c>
      <c r="S83" s="253">
        <f t="shared" si="341"/>
        <v>-19866.294510166677</v>
      </c>
      <c r="T83" s="253">
        <f>SUM(T79:T82)+T76</f>
        <v>-19631.272451343146</v>
      </c>
      <c r="U83" s="253">
        <f t="shared" si="341"/>
        <v>-19396.250392519625</v>
      </c>
      <c r="V83" s="253">
        <f t="shared" si="341"/>
        <v>-19161.228333696097</v>
      </c>
      <c r="W83" s="253">
        <f t="shared" si="341"/>
        <v>-18926.206274872569</v>
      </c>
      <c r="X83" s="253">
        <f t="shared" si="341"/>
        <v>-15033.288627813736</v>
      </c>
      <c r="Y83" s="253">
        <f t="shared" si="341"/>
        <v>-12543.200392519626</v>
      </c>
      <c r="Z83" s="253">
        <f t="shared" si="341"/>
        <v>-11603.112157225516</v>
      </c>
      <c r="AA83" s="253">
        <f t="shared" si="341"/>
        <v>-10663.023921931379</v>
      </c>
      <c r="AB83" s="253">
        <f t="shared" si="341"/>
        <v>-9722.9356866372655</v>
      </c>
      <c r="AC83" s="253">
        <f t="shared" si="341"/>
        <v>-8782.8474513431356</v>
      </c>
      <c r="AD83" s="253">
        <f t="shared" si="341"/>
        <v>-7842.7592160490267</v>
      </c>
      <c r="AE83" s="253">
        <f t="shared" si="341"/>
        <v>-6902.6709807549159</v>
      </c>
      <c r="AF83" s="253">
        <f t="shared" si="341"/>
        <v>-5962.5827454608007</v>
      </c>
      <c r="AG83" s="253">
        <f t="shared" si="341"/>
        <v>-5022.4945101666899</v>
      </c>
      <c r="AH83" s="253">
        <f t="shared" si="341"/>
        <v>-4082.4062748725632</v>
      </c>
      <c r="AI83" s="253">
        <f t="shared" si="341"/>
        <v>-3142.3180395784539</v>
      </c>
      <c r="AJ83" s="253">
        <f t="shared" si="341"/>
        <v>13937.035406499976</v>
      </c>
      <c r="AK83" s="253">
        <f t="shared" si="341"/>
        <v>21877.344230029401</v>
      </c>
      <c r="AL83" s="253">
        <f t="shared" si="341"/>
        <v>25167.653053558857</v>
      </c>
      <c r="AM83" s="253">
        <f t="shared" si="341"/>
        <v>28457.961877088197</v>
      </c>
      <c r="AN83" s="253">
        <f t="shared" si="341"/>
        <v>31748.270700617599</v>
      </c>
      <c r="AO83" s="253">
        <f t="shared" si="341"/>
        <v>35038.579524147055</v>
      </c>
      <c r="AP83" s="253">
        <f t="shared" si="341"/>
        <v>38328.888347676453</v>
      </c>
      <c r="AQ83" s="253">
        <f t="shared" si="341"/>
        <v>37993.599171205853</v>
      </c>
      <c r="AR83" s="253">
        <f t="shared" si="341"/>
        <v>42833.907994735251</v>
      </c>
      <c r="AS83" s="253">
        <f t="shared" si="341"/>
        <v>46124.216818264707</v>
      </c>
      <c r="AT83" s="253">
        <f t="shared" si="341"/>
        <v>49414.525641794164</v>
      </c>
      <c r="AU83" s="253">
        <f t="shared" si="341"/>
        <v>52704.834465323504</v>
      </c>
      <c r="AV83" s="253">
        <f t="shared" si="341"/>
        <v>61112.913748186314</v>
      </c>
      <c r="AW83" s="253">
        <f t="shared" si="341"/>
        <v>66423.266689362761</v>
      </c>
      <c r="AX83" s="253">
        <f t="shared" si="341"/>
        <v>70183.619630539208</v>
      </c>
      <c r="AY83" s="253">
        <f t="shared" si="341"/>
        <v>73943.972571715654</v>
      </c>
      <c r="AZ83" s="253">
        <f t="shared" si="341"/>
        <v>77704.325512892159</v>
      </c>
      <c r="BA83" s="253">
        <f t="shared" si="341"/>
        <v>77797.568494068633</v>
      </c>
      <c r="BB83" s="253">
        <f t="shared" si="341"/>
        <v>-64137.432940374856</v>
      </c>
      <c r="BC83" s="253">
        <f t="shared" si="341"/>
        <v>86868.274376421585</v>
      </c>
      <c r="BD83" s="253">
        <f t="shared" si="341"/>
        <v>90628.62731759809</v>
      </c>
      <c r="BE83" s="253">
        <f t="shared" si="341"/>
        <v>94388.980258774536</v>
      </c>
      <c r="BF83" s="253">
        <f t="shared" si="341"/>
        <v>98149.333199950983</v>
      </c>
      <c r="BG83" s="253">
        <f t="shared" si="341"/>
        <v>98242.576181127515</v>
      </c>
      <c r="BH83" s="253">
        <f t="shared" si="341"/>
        <v>110455.86781608581</v>
      </c>
      <c r="BI83" s="253">
        <f t="shared" si="341"/>
        <v>114686.26487490931</v>
      </c>
      <c r="BJ83" s="253">
        <f t="shared" si="341"/>
        <v>115207.20977453282</v>
      </c>
      <c r="BK83" s="253">
        <f t="shared" si="341"/>
        <v>120987.60683335632</v>
      </c>
      <c r="BL83" s="253">
        <f t="shared" si="341"/>
        <v>125218.00389217981</v>
      </c>
      <c r="BM83" s="253">
        <f t="shared" si="341"/>
        <v>129448.40095100348</v>
      </c>
      <c r="BN83" s="253">
        <f t="shared" si="341"/>
        <v>-152165.90156722715</v>
      </c>
      <c r="BO83" s="253">
        <f t="shared" si="341"/>
        <v>137909.19506865047</v>
      </c>
      <c r="BP83" s="253">
        <f t="shared" si="341"/>
        <v>138430.13996827404</v>
      </c>
      <c r="BQ83" s="253">
        <f t="shared" si="341"/>
        <v>144210.53702709754</v>
      </c>
      <c r="BR83" s="253">
        <f t="shared" si="341"/>
        <v>148440.93408592104</v>
      </c>
      <c r="BS83" s="253">
        <f t="shared" si="341"/>
        <v>152671.33114474453</v>
      </c>
      <c r="BT83" s="253">
        <f t="shared" si="341"/>
        <v>159904.48853509908</v>
      </c>
      <c r="BU83" s="253">
        <f t="shared" si="341"/>
        <v>166154.92971156968</v>
      </c>
      <c r="BV83" s="253">
        <f t="shared" si="341"/>
        <v>170855.37088804028</v>
      </c>
      <c r="BW83" s="253">
        <f t="shared" si="341"/>
        <v>175555.81206451089</v>
      </c>
      <c r="BX83" s="253">
        <f t="shared" si="341"/>
        <v>176503.6120385977</v>
      </c>
      <c r="BY83" s="253">
        <f t="shared" ref="BY83:CE83" si="342">SUM(BY79:BY82)+BY76</f>
        <v>182754.05321506807</v>
      </c>
      <c r="BZ83" s="253">
        <f t="shared" si="342"/>
        <v>-231468.82230067276</v>
      </c>
      <c r="CA83" s="253">
        <f t="shared" si="342"/>
        <v>192154.93556800939</v>
      </c>
      <c r="CB83" s="253">
        <f t="shared" si="342"/>
        <v>196855.37674447999</v>
      </c>
      <c r="CC83" s="253">
        <f t="shared" si="342"/>
        <v>197803.17671856645</v>
      </c>
      <c r="CD83" s="253">
        <f t="shared" si="342"/>
        <v>204053.61789503705</v>
      </c>
      <c r="CE83" s="253">
        <f t="shared" si="342"/>
        <v>208754.05907150777</v>
      </c>
    </row>
    <row r="84" spans="1:83" s="31" customFormat="1" ht="19.5" customHeight="1">
      <c r="A84" s="255" t="s">
        <v>32</v>
      </c>
      <c r="B84" s="255"/>
      <c r="C84" s="255">
        <f>B84+C83</f>
        <v>0</v>
      </c>
      <c r="D84" s="255">
        <f t="shared" ref="D84:J84" si="343">C84+D83</f>
        <v>0</v>
      </c>
      <c r="E84" s="255">
        <f t="shared" si="343"/>
        <v>-166575.81892410797</v>
      </c>
      <c r="F84" s="255">
        <f t="shared" si="343"/>
        <v>-267879.45892846107</v>
      </c>
      <c r="G84" s="255">
        <f t="shared" si="343"/>
        <v>155747.35830247996</v>
      </c>
      <c r="H84" s="255">
        <f t="shared" si="343"/>
        <v>987053.38334274141</v>
      </c>
      <c r="I84" s="255">
        <f t="shared" si="343"/>
        <v>2272552.9732122696</v>
      </c>
      <c r="J84" s="255">
        <f t="shared" si="343"/>
        <v>4072433.5833620853</v>
      </c>
      <c r="K84" s="20"/>
      <c r="L84" s="255">
        <f>L83</f>
        <v>28283.073529411766</v>
      </c>
      <c r="M84" s="255">
        <f>M83+L84</f>
        <v>13251.169117647059</v>
      </c>
      <c r="N84" s="255">
        <f t="shared" ref="N84:BY84" si="344">N83+M84</f>
        <v>-1545.7132352941153</v>
      </c>
      <c r="O84" s="255">
        <f t="shared" si="344"/>
        <v>-16107.573529411758</v>
      </c>
      <c r="P84" s="255">
        <f t="shared" si="344"/>
        <v>-30601.078431372545</v>
      </c>
      <c r="Q84" s="255">
        <f t="shared" si="344"/>
        <v>-46393.250392519622</v>
      </c>
      <c r="R84" s="255">
        <f t="shared" si="344"/>
        <v>-69594.56696150983</v>
      </c>
      <c r="S84" s="255">
        <f t="shared" si="344"/>
        <v>-89460.861471676501</v>
      </c>
      <c r="T84" s="255">
        <f t="shared" si="344"/>
        <v>-109092.13392301965</v>
      </c>
      <c r="U84" s="255">
        <f t="shared" si="344"/>
        <v>-128488.38431553927</v>
      </c>
      <c r="V84" s="255">
        <f t="shared" si="344"/>
        <v>-147649.61264923535</v>
      </c>
      <c r="W84" s="255">
        <f t="shared" si="344"/>
        <v>-166575.81892410791</v>
      </c>
      <c r="X84" s="255">
        <f t="shared" si="344"/>
        <v>-181609.10755192165</v>
      </c>
      <c r="Y84" s="255">
        <f t="shared" si="344"/>
        <v>-194152.30794444127</v>
      </c>
      <c r="Z84" s="255">
        <f t="shared" si="344"/>
        <v>-205755.42010166679</v>
      </c>
      <c r="AA84" s="255">
        <f t="shared" si="344"/>
        <v>-216418.44402359816</v>
      </c>
      <c r="AB84" s="255">
        <f t="shared" si="344"/>
        <v>-226141.37971023543</v>
      </c>
      <c r="AC84" s="255">
        <f t="shared" si="344"/>
        <v>-234924.22716157857</v>
      </c>
      <c r="AD84" s="255">
        <f t="shared" si="344"/>
        <v>-242766.98637762759</v>
      </c>
      <c r="AE84" s="255">
        <f t="shared" si="344"/>
        <v>-249669.65735838251</v>
      </c>
      <c r="AF84" s="255">
        <f t="shared" si="344"/>
        <v>-255632.2401038433</v>
      </c>
      <c r="AG84" s="255">
        <f t="shared" si="344"/>
        <v>-260654.73461401</v>
      </c>
      <c r="AH84" s="255">
        <f t="shared" si="344"/>
        <v>-264737.14088888257</v>
      </c>
      <c r="AI84" s="255">
        <f t="shared" si="344"/>
        <v>-267879.45892846101</v>
      </c>
      <c r="AJ84" s="255">
        <f t="shared" si="344"/>
        <v>-253942.42352196103</v>
      </c>
      <c r="AK84" s="255">
        <f t="shared" si="344"/>
        <v>-232065.07929193162</v>
      </c>
      <c r="AL84" s="255">
        <f t="shared" si="344"/>
        <v>-206897.42623837275</v>
      </c>
      <c r="AM84" s="255">
        <f t="shared" si="344"/>
        <v>-178439.46436128454</v>
      </c>
      <c r="AN84" s="255">
        <f t="shared" si="344"/>
        <v>-146691.19366066693</v>
      </c>
      <c r="AO84" s="255">
        <f t="shared" si="344"/>
        <v>-111652.61413651987</v>
      </c>
      <c r="AP84" s="255">
        <f t="shared" si="344"/>
        <v>-73323.725788843411</v>
      </c>
      <c r="AQ84" s="255">
        <f t="shared" si="344"/>
        <v>-35330.126617637558</v>
      </c>
      <c r="AR84" s="255">
        <f t="shared" si="344"/>
        <v>7503.7813770976936</v>
      </c>
      <c r="AS84" s="255">
        <f t="shared" si="344"/>
        <v>53627.998195362401</v>
      </c>
      <c r="AT84" s="255">
        <f t="shared" si="344"/>
        <v>103042.52383715656</v>
      </c>
      <c r="AU84" s="255">
        <f t="shared" si="344"/>
        <v>155747.35830248008</v>
      </c>
      <c r="AV84" s="255">
        <f t="shared" si="344"/>
        <v>216860.27205066639</v>
      </c>
      <c r="AW84" s="255">
        <f t="shared" si="344"/>
        <v>283283.53874002915</v>
      </c>
      <c r="AX84" s="255">
        <f t="shared" si="344"/>
        <v>353467.15837056836</v>
      </c>
      <c r="AY84" s="255">
        <f t="shared" si="344"/>
        <v>427411.13094228401</v>
      </c>
      <c r="AZ84" s="255">
        <f t="shared" si="344"/>
        <v>505115.45645517617</v>
      </c>
      <c r="BA84" s="255">
        <f t="shared" si="344"/>
        <v>582913.02494924481</v>
      </c>
      <c r="BB84" s="255">
        <f t="shared" si="344"/>
        <v>518775.59200886998</v>
      </c>
      <c r="BC84" s="255">
        <f t="shared" si="344"/>
        <v>605643.86638529156</v>
      </c>
      <c r="BD84" s="255">
        <f t="shared" si="344"/>
        <v>696272.49370288965</v>
      </c>
      <c r="BE84" s="255">
        <f t="shared" si="344"/>
        <v>790661.47396166413</v>
      </c>
      <c r="BF84" s="255">
        <f t="shared" si="344"/>
        <v>888810.80716161511</v>
      </c>
      <c r="BG84" s="255">
        <f t="shared" si="344"/>
        <v>987053.38334274269</v>
      </c>
      <c r="BH84" s="255">
        <f t="shared" si="344"/>
        <v>1097509.2511588284</v>
      </c>
      <c r="BI84" s="255">
        <f t="shared" si="344"/>
        <v>1212195.5160337377</v>
      </c>
      <c r="BJ84" s="255">
        <f t="shared" si="344"/>
        <v>1327402.7258082705</v>
      </c>
      <c r="BK84" s="255">
        <f t="shared" si="344"/>
        <v>1448390.3326416267</v>
      </c>
      <c r="BL84" s="255">
        <f t="shared" si="344"/>
        <v>1573608.3365338065</v>
      </c>
      <c r="BM84" s="255">
        <f t="shared" si="344"/>
        <v>1703056.7374848099</v>
      </c>
      <c r="BN84" s="255">
        <f t="shared" si="344"/>
        <v>1550890.8359175827</v>
      </c>
      <c r="BO84" s="255">
        <f t="shared" si="344"/>
        <v>1688800.0309862331</v>
      </c>
      <c r="BP84" s="255">
        <f t="shared" si="344"/>
        <v>1827230.1709545073</v>
      </c>
      <c r="BQ84" s="255">
        <f t="shared" si="344"/>
        <v>1971440.7079816048</v>
      </c>
      <c r="BR84" s="255">
        <f t="shared" si="344"/>
        <v>2119881.642067526</v>
      </c>
      <c r="BS84" s="255">
        <f t="shared" si="344"/>
        <v>2272552.9732122705</v>
      </c>
      <c r="BT84" s="255">
        <f t="shared" si="344"/>
        <v>2432457.4617473697</v>
      </c>
      <c r="BU84" s="255">
        <f t="shared" si="344"/>
        <v>2598612.3914589393</v>
      </c>
      <c r="BV84" s="255">
        <f t="shared" si="344"/>
        <v>2769467.7623469797</v>
      </c>
      <c r="BW84" s="255">
        <f t="shared" si="344"/>
        <v>2945023.5744114905</v>
      </c>
      <c r="BX84" s="255">
        <f t="shared" si="344"/>
        <v>3121527.1864500884</v>
      </c>
      <c r="BY84" s="255">
        <f t="shared" si="344"/>
        <v>3304281.2396651562</v>
      </c>
      <c r="BZ84" s="255">
        <f t="shared" ref="BZ84:CE84" si="345">BZ83+BY84</f>
        <v>3072812.4173644837</v>
      </c>
      <c r="CA84" s="255">
        <f t="shared" si="345"/>
        <v>3264967.3529324932</v>
      </c>
      <c r="CB84" s="255">
        <f t="shared" si="345"/>
        <v>3461822.7296769731</v>
      </c>
      <c r="CC84" s="255">
        <f t="shared" si="345"/>
        <v>3659625.9063955396</v>
      </c>
      <c r="CD84" s="255">
        <f t="shared" si="345"/>
        <v>3863679.5242905766</v>
      </c>
      <c r="CE84" s="255">
        <f t="shared" si="345"/>
        <v>4072433.5833620843</v>
      </c>
    </row>
    <row r="85" spans="1:83" ht="19.5" customHeight="1">
      <c r="A85" s="26"/>
      <c r="B85" s="27"/>
      <c r="C85" s="27"/>
      <c r="D85" s="27"/>
      <c r="E85" s="27"/>
      <c r="F85" s="27"/>
      <c r="G85" s="27"/>
      <c r="H85" s="27"/>
      <c r="I85" s="27"/>
      <c r="J85" s="27"/>
      <c r="K85" s="20"/>
      <c r="L85" s="220"/>
      <c r="M85" s="220"/>
      <c r="N85" s="220"/>
      <c r="O85" s="220"/>
      <c r="P85" s="220"/>
      <c r="Q85" s="220"/>
      <c r="R85" s="220"/>
      <c r="S85" s="220"/>
      <c r="T85" s="220"/>
      <c r="U85" s="220"/>
      <c r="V85" s="220"/>
      <c r="W85" s="220"/>
      <c r="X85" s="27"/>
      <c r="Y85" s="27"/>
      <c r="Z85" s="27"/>
      <c r="AA85" s="27"/>
      <c r="AB85" s="27"/>
      <c r="AC85" s="28"/>
      <c r="AD85" s="28"/>
      <c r="AE85" s="28"/>
      <c r="AF85" s="29"/>
      <c r="AG85" s="29"/>
      <c r="AH85" s="29"/>
      <c r="AI85" s="29"/>
      <c r="AJ85" s="220"/>
      <c r="AK85" s="220"/>
      <c r="AL85" s="220"/>
      <c r="AM85" s="220"/>
      <c r="AN85" s="220"/>
      <c r="AO85" s="220"/>
      <c r="AP85" s="220"/>
      <c r="AQ85" s="220"/>
      <c r="AR85" s="220"/>
      <c r="AS85" s="220"/>
      <c r="AT85" s="220"/>
      <c r="AU85" s="220"/>
      <c r="AV85" s="27"/>
      <c r="AW85" s="27"/>
      <c r="AX85" s="27"/>
      <c r="AY85" s="27"/>
      <c r="AZ85" s="27"/>
      <c r="BA85" s="28"/>
      <c r="BB85" s="28"/>
      <c r="BC85" s="28"/>
      <c r="BD85" s="29"/>
      <c r="BE85" s="29"/>
      <c r="BF85" s="29"/>
      <c r="BG85" s="29"/>
      <c r="BH85" s="220"/>
      <c r="BI85" s="220"/>
      <c r="BJ85" s="220"/>
      <c r="BK85" s="220"/>
      <c r="BL85" s="220"/>
      <c r="BM85" s="220"/>
      <c r="BN85" s="220"/>
      <c r="BO85" s="220"/>
      <c r="BP85" s="220"/>
      <c r="BQ85" s="220"/>
      <c r="BR85" s="220"/>
      <c r="BS85" s="220"/>
      <c r="BT85" s="27"/>
      <c r="BU85" s="27"/>
      <c r="BV85" s="27"/>
      <c r="BW85" s="27"/>
      <c r="BX85" s="27"/>
      <c r="BY85" s="28"/>
      <c r="BZ85" s="28"/>
      <c r="CA85" s="28"/>
      <c r="CB85" s="29"/>
      <c r="CC85" s="29"/>
      <c r="CD85" s="29"/>
      <c r="CE85" s="29"/>
    </row>
    <row r="86" spans="1:83" ht="19.5" customHeight="1">
      <c r="A86" s="24" t="s">
        <v>99</v>
      </c>
      <c r="B86" s="25"/>
      <c r="C86" s="25"/>
      <c r="D86" s="25">
        <f>D28-B28</f>
        <v>0</v>
      </c>
      <c r="E86" s="25">
        <f t="shared" ref="E86:J86" si="346">SUMIF($L$1:$CE$1,E$5,$L86:$CE86)</f>
        <v>270000</v>
      </c>
      <c r="F86" s="25">
        <f t="shared" si="346"/>
        <v>0</v>
      </c>
      <c r="G86" s="25">
        <f t="shared" si="346"/>
        <v>0</v>
      </c>
      <c r="H86" s="25">
        <f t="shared" si="346"/>
        <v>0</v>
      </c>
      <c r="I86" s="25">
        <f t="shared" si="346"/>
        <v>0</v>
      </c>
      <c r="J86" s="25">
        <f t="shared" si="346"/>
        <v>0</v>
      </c>
      <c r="K86" s="20"/>
      <c r="L86" s="141">
        <v>10000</v>
      </c>
      <c r="M86" s="141">
        <v>0</v>
      </c>
      <c r="N86" s="141">
        <v>0</v>
      </c>
      <c r="O86" s="141">
        <v>260000</v>
      </c>
      <c r="P86" s="141">
        <v>0</v>
      </c>
      <c r="Q86" s="141">
        <v>0</v>
      </c>
      <c r="R86" s="141">
        <v>0</v>
      </c>
      <c r="S86" s="141">
        <v>0</v>
      </c>
      <c r="T86" s="141">
        <v>0</v>
      </c>
      <c r="U86" s="141">
        <v>0</v>
      </c>
      <c r="V86" s="141">
        <v>0</v>
      </c>
      <c r="W86" s="141">
        <v>0</v>
      </c>
      <c r="X86" s="25">
        <v>0</v>
      </c>
      <c r="Y86" s="25">
        <v>0</v>
      </c>
      <c r="Z86" s="25">
        <v>0</v>
      </c>
      <c r="AA86" s="25">
        <v>0</v>
      </c>
      <c r="AB86" s="25">
        <v>0</v>
      </c>
      <c r="AC86" s="25">
        <v>0</v>
      </c>
      <c r="AD86" s="25">
        <v>0</v>
      </c>
      <c r="AE86" s="25">
        <v>0</v>
      </c>
      <c r="AF86" s="25">
        <v>0</v>
      </c>
      <c r="AG86" s="25"/>
      <c r="AH86" s="25"/>
      <c r="AI86" s="25"/>
      <c r="AJ86" s="141"/>
      <c r="AK86" s="141"/>
      <c r="AL86" s="141"/>
      <c r="AM86" s="141"/>
      <c r="AN86" s="141"/>
      <c r="AO86" s="141"/>
      <c r="AP86" s="141"/>
      <c r="AQ86" s="141"/>
      <c r="AR86" s="141"/>
      <c r="AS86" s="141"/>
      <c r="AT86" s="141"/>
      <c r="AU86" s="141"/>
      <c r="AV86" s="25"/>
      <c r="AW86" s="25"/>
      <c r="AX86" s="25"/>
      <c r="AY86" s="25"/>
      <c r="AZ86" s="25"/>
      <c r="BA86" s="25"/>
      <c r="BB86" s="25"/>
      <c r="BC86" s="25"/>
      <c r="BD86" s="25"/>
      <c r="BE86" s="25"/>
      <c r="BF86" s="25"/>
      <c r="BG86" s="25"/>
      <c r="BH86" s="141"/>
      <c r="BI86" s="141"/>
      <c r="BJ86" s="141"/>
      <c r="BK86" s="141"/>
      <c r="BL86" s="141"/>
      <c r="BM86" s="141"/>
      <c r="BN86" s="141"/>
      <c r="BO86" s="141"/>
      <c r="BP86" s="141"/>
      <c r="BQ86" s="141"/>
      <c r="BR86" s="141"/>
      <c r="BS86" s="141"/>
      <c r="BT86" s="25"/>
      <c r="BU86" s="25"/>
      <c r="BV86" s="25"/>
      <c r="BW86" s="25"/>
      <c r="BX86" s="25"/>
      <c r="BY86" s="25"/>
      <c r="BZ86" s="25"/>
      <c r="CA86" s="25"/>
      <c r="CB86" s="25"/>
      <c r="CC86" s="25"/>
      <c r="CD86" s="25"/>
      <c r="CE86" s="25"/>
    </row>
    <row r="87" spans="1:83" s="121" customFormat="1" ht="19.5" customHeight="1">
      <c r="A87" s="253" t="s">
        <v>33</v>
      </c>
      <c r="B87" s="253"/>
      <c r="C87" s="253">
        <f t="shared" ref="C87:J87" si="347">C83+C86</f>
        <v>0</v>
      </c>
      <c r="D87" s="253">
        <f t="shared" si="347"/>
        <v>0</v>
      </c>
      <c r="E87" s="253">
        <f>E83+E86</f>
        <v>103424.18107589203</v>
      </c>
      <c r="F87" s="253">
        <f>F83+F86</f>
        <v>-101303.64000435312</v>
      </c>
      <c r="G87" s="253">
        <f t="shared" si="347"/>
        <v>423626.81723094103</v>
      </c>
      <c r="H87" s="253">
        <f t="shared" si="347"/>
        <v>831306.02504026145</v>
      </c>
      <c r="I87" s="253">
        <f t="shared" si="347"/>
        <v>1285499.5898695281</v>
      </c>
      <c r="J87" s="253">
        <f t="shared" si="347"/>
        <v>1799880.6101498157</v>
      </c>
      <c r="K87" s="20"/>
      <c r="L87" s="253">
        <f>L83+L86</f>
        <v>38283.073529411762</v>
      </c>
      <c r="M87" s="253">
        <f>M83+M86</f>
        <v>-15031.904411764706</v>
      </c>
      <c r="N87" s="253">
        <f t="shared" ref="N87:BY87" si="348">N83+N86</f>
        <v>-14796.882352941175</v>
      </c>
      <c r="O87" s="253">
        <f t="shared" si="348"/>
        <v>245438.13970588235</v>
      </c>
      <c r="P87" s="253">
        <f t="shared" si="348"/>
        <v>-14493.504901960785</v>
      </c>
      <c r="Q87" s="253">
        <f t="shared" si="348"/>
        <v>-15792.171961147074</v>
      </c>
      <c r="R87" s="253">
        <f t="shared" si="348"/>
        <v>-23201.316568990205</v>
      </c>
      <c r="S87" s="253">
        <f t="shared" si="348"/>
        <v>-19866.294510166677</v>
      </c>
      <c r="T87" s="253">
        <f t="shared" si="348"/>
        <v>-19631.272451343146</v>
      </c>
      <c r="U87" s="253">
        <f t="shared" si="348"/>
        <v>-19396.250392519625</v>
      </c>
      <c r="V87" s="253">
        <f t="shared" si="348"/>
        <v>-19161.228333696097</v>
      </c>
      <c r="W87" s="253">
        <f t="shared" si="348"/>
        <v>-18926.206274872569</v>
      </c>
      <c r="X87" s="253">
        <f t="shared" si="348"/>
        <v>-15033.288627813736</v>
      </c>
      <c r="Y87" s="253">
        <f t="shared" si="348"/>
        <v>-12543.200392519626</v>
      </c>
      <c r="Z87" s="253">
        <f t="shared" si="348"/>
        <v>-11603.112157225516</v>
      </c>
      <c r="AA87" s="253">
        <f t="shared" si="348"/>
        <v>-10663.023921931379</v>
      </c>
      <c r="AB87" s="253">
        <f t="shared" si="348"/>
        <v>-9722.9356866372655</v>
      </c>
      <c r="AC87" s="253">
        <f t="shared" si="348"/>
        <v>-8782.8474513431356</v>
      </c>
      <c r="AD87" s="253">
        <f t="shared" si="348"/>
        <v>-7842.7592160490267</v>
      </c>
      <c r="AE87" s="253">
        <f t="shared" si="348"/>
        <v>-6902.6709807549159</v>
      </c>
      <c r="AF87" s="253">
        <f t="shared" si="348"/>
        <v>-5962.5827454608007</v>
      </c>
      <c r="AG87" s="253">
        <f t="shared" si="348"/>
        <v>-5022.4945101666899</v>
      </c>
      <c r="AH87" s="253">
        <f t="shared" si="348"/>
        <v>-4082.4062748725632</v>
      </c>
      <c r="AI87" s="253">
        <f t="shared" si="348"/>
        <v>-3142.3180395784539</v>
      </c>
      <c r="AJ87" s="253">
        <f t="shared" si="348"/>
        <v>13937.035406499976</v>
      </c>
      <c r="AK87" s="253">
        <f t="shared" si="348"/>
        <v>21877.344230029401</v>
      </c>
      <c r="AL87" s="253">
        <f t="shared" si="348"/>
        <v>25167.653053558857</v>
      </c>
      <c r="AM87" s="253">
        <f t="shared" si="348"/>
        <v>28457.961877088197</v>
      </c>
      <c r="AN87" s="253">
        <f t="shared" si="348"/>
        <v>31748.270700617599</v>
      </c>
      <c r="AO87" s="253">
        <f t="shared" si="348"/>
        <v>35038.579524147055</v>
      </c>
      <c r="AP87" s="253">
        <f t="shared" si="348"/>
        <v>38328.888347676453</v>
      </c>
      <c r="AQ87" s="253">
        <f t="shared" si="348"/>
        <v>37993.599171205853</v>
      </c>
      <c r="AR87" s="253">
        <f t="shared" si="348"/>
        <v>42833.907994735251</v>
      </c>
      <c r="AS87" s="253">
        <f t="shared" si="348"/>
        <v>46124.216818264707</v>
      </c>
      <c r="AT87" s="253">
        <f t="shared" si="348"/>
        <v>49414.525641794164</v>
      </c>
      <c r="AU87" s="253">
        <f t="shared" si="348"/>
        <v>52704.834465323504</v>
      </c>
      <c r="AV87" s="253">
        <f t="shared" si="348"/>
        <v>61112.913748186314</v>
      </c>
      <c r="AW87" s="253">
        <f t="shared" si="348"/>
        <v>66423.266689362761</v>
      </c>
      <c r="AX87" s="253">
        <f t="shared" si="348"/>
        <v>70183.619630539208</v>
      </c>
      <c r="AY87" s="253">
        <f t="shared" si="348"/>
        <v>73943.972571715654</v>
      </c>
      <c r="AZ87" s="253">
        <f t="shared" si="348"/>
        <v>77704.325512892159</v>
      </c>
      <c r="BA87" s="253">
        <f t="shared" si="348"/>
        <v>77797.568494068633</v>
      </c>
      <c r="BB87" s="253">
        <f t="shared" si="348"/>
        <v>-64137.432940374856</v>
      </c>
      <c r="BC87" s="253">
        <f t="shared" si="348"/>
        <v>86868.274376421585</v>
      </c>
      <c r="BD87" s="253">
        <f t="shared" si="348"/>
        <v>90628.62731759809</v>
      </c>
      <c r="BE87" s="253">
        <f t="shared" si="348"/>
        <v>94388.980258774536</v>
      </c>
      <c r="BF87" s="253">
        <f t="shared" si="348"/>
        <v>98149.333199950983</v>
      </c>
      <c r="BG87" s="253">
        <f t="shared" si="348"/>
        <v>98242.576181127515</v>
      </c>
      <c r="BH87" s="253">
        <f t="shared" si="348"/>
        <v>110455.86781608581</v>
      </c>
      <c r="BI87" s="253">
        <f t="shared" si="348"/>
        <v>114686.26487490931</v>
      </c>
      <c r="BJ87" s="253">
        <f t="shared" si="348"/>
        <v>115207.20977453282</v>
      </c>
      <c r="BK87" s="253">
        <f t="shared" si="348"/>
        <v>120987.60683335632</v>
      </c>
      <c r="BL87" s="253">
        <f t="shared" si="348"/>
        <v>125218.00389217981</v>
      </c>
      <c r="BM87" s="253">
        <f t="shared" si="348"/>
        <v>129448.40095100348</v>
      </c>
      <c r="BN87" s="253">
        <f t="shared" si="348"/>
        <v>-152165.90156722715</v>
      </c>
      <c r="BO87" s="253">
        <f t="shared" si="348"/>
        <v>137909.19506865047</v>
      </c>
      <c r="BP87" s="253">
        <f t="shared" si="348"/>
        <v>138430.13996827404</v>
      </c>
      <c r="BQ87" s="253">
        <f t="shared" si="348"/>
        <v>144210.53702709754</v>
      </c>
      <c r="BR87" s="253">
        <f t="shared" si="348"/>
        <v>148440.93408592104</v>
      </c>
      <c r="BS87" s="253">
        <f t="shared" si="348"/>
        <v>152671.33114474453</v>
      </c>
      <c r="BT87" s="253">
        <f t="shared" si="348"/>
        <v>159904.48853509908</v>
      </c>
      <c r="BU87" s="253">
        <f t="shared" si="348"/>
        <v>166154.92971156968</v>
      </c>
      <c r="BV87" s="253">
        <f t="shared" si="348"/>
        <v>170855.37088804028</v>
      </c>
      <c r="BW87" s="253">
        <f t="shared" si="348"/>
        <v>175555.81206451089</v>
      </c>
      <c r="BX87" s="253">
        <f t="shared" si="348"/>
        <v>176503.6120385977</v>
      </c>
      <c r="BY87" s="253">
        <f t="shared" si="348"/>
        <v>182754.05321506807</v>
      </c>
      <c r="BZ87" s="253">
        <f t="shared" ref="BZ87:CE87" si="349">BZ83+BZ86</f>
        <v>-231468.82230067276</v>
      </c>
      <c r="CA87" s="253">
        <f t="shared" si="349"/>
        <v>192154.93556800939</v>
      </c>
      <c r="CB87" s="253">
        <f t="shared" si="349"/>
        <v>196855.37674447999</v>
      </c>
      <c r="CC87" s="253">
        <f t="shared" si="349"/>
        <v>197803.17671856645</v>
      </c>
      <c r="CD87" s="253">
        <f t="shared" si="349"/>
        <v>204053.61789503705</v>
      </c>
      <c r="CE87" s="253">
        <f t="shared" si="349"/>
        <v>208754.05907150777</v>
      </c>
    </row>
    <row r="88" spans="1:83" s="31" customFormat="1" ht="19.5" customHeight="1">
      <c r="A88" s="255" t="s">
        <v>19</v>
      </c>
      <c r="B88" s="255">
        <f>B18</f>
        <v>0</v>
      </c>
      <c r="C88" s="255">
        <f>B88+C87</f>
        <v>0</v>
      </c>
      <c r="D88" s="255">
        <f t="shared" ref="D88:J88" si="350">C88+D87</f>
        <v>0</v>
      </c>
      <c r="E88" s="255">
        <f>D88+E87</f>
        <v>103424.18107589203</v>
      </c>
      <c r="F88" s="255">
        <f>E88+F87</f>
        <v>2120.5410715389153</v>
      </c>
      <c r="G88" s="255">
        <f t="shared" si="350"/>
        <v>425747.35830247996</v>
      </c>
      <c r="H88" s="255">
        <f t="shared" si="350"/>
        <v>1257053.3833427415</v>
      </c>
      <c r="I88" s="255">
        <f t="shared" si="350"/>
        <v>2542552.9732122696</v>
      </c>
      <c r="J88" s="255">
        <f t="shared" si="350"/>
        <v>4342433.5833620857</v>
      </c>
      <c r="K88" s="20"/>
      <c r="L88" s="255">
        <f>D88+L87</f>
        <v>38283.073529411762</v>
      </c>
      <c r="M88" s="255">
        <f>M87+L88</f>
        <v>23251.169117647056</v>
      </c>
      <c r="N88" s="255">
        <f t="shared" ref="N88:BY88" si="351">N87+M88</f>
        <v>8454.2867647058811</v>
      </c>
      <c r="O88" s="255">
        <f t="shared" si="351"/>
        <v>253892.42647058822</v>
      </c>
      <c r="P88" s="255">
        <f t="shared" si="351"/>
        <v>239398.92156862744</v>
      </c>
      <c r="Q88" s="255">
        <f t="shared" si="351"/>
        <v>223606.74960748036</v>
      </c>
      <c r="R88" s="255">
        <f t="shared" si="351"/>
        <v>200405.43303849016</v>
      </c>
      <c r="S88" s="255">
        <f t="shared" si="351"/>
        <v>180539.13852832347</v>
      </c>
      <c r="T88" s="255">
        <f t="shared" si="351"/>
        <v>160907.86607698031</v>
      </c>
      <c r="U88" s="255">
        <f t="shared" si="351"/>
        <v>141511.61568446067</v>
      </c>
      <c r="V88" s="255">
        <f t="shared" si="351"/>
        <v>122350.38735076458</v>
      </c>
      <c r="W88" s="255">
        <f t="shared" si="351"/>
        <v>103424.181075892</v>
      </c>
      <c r="X88" s="255">
        <f t="shared" si="351"/>
        <v>88390.892448078273</v>
      </c>
      <c r="Y88" s="255">
        <f t="shared" si="351"/>
        <v>75847.69205555864</v>
      </c>
      <c r="Z88" s="255">
        <f t="shared" si="351"/>
        <v>64244.579898333126</v>
      </c>
      <c r="AA88" s="255">
        <f t="shared" si="351"/>
        <v>53581.555976401745</v>
      </c>
      <c r="AB88" s="255">
        <f t="shared" si="351"/>
        <v>43858.620289764483</v>
      </c>
      <c r="AC88" s="255">
        <f t="shared" si="351"/>
        <v>35075.772838421348</v>
      </c>
      <c r="AD88" s="255">
        <f t="shared" si="351"/>
        <v>27233.01362237232</v>
      </c>
      <c r="AE88" s="255">
        <f t="shared" si="351"/>
        <v>20330.342641617404</v>
      </c>
      <c r="AF88" s="255">
        <f t="shared" si="351"/>
        <v>14367.759896156604</v>
      </c>
      <c r="AG88" s="255">
        <f t="shared" si="351"/>
        <v>9345.2653859899146</v>
      </c>
      <c r="AH88" s="255">
        <f t="shared" si="351"/>
        <v>5262.8591111173519</v>
      </c>
      <c r="AI88" s="255">
        <f t="shared" si="351"/>
        <v>2120.541071538898</v>
      </c>
      <c r="AJ88" s="255">
        <f t="shared" si="351"/>
        <v>16057.576478038874</v>
      </c>
      <c r="AK88" s="255">
        <f t="shared" si="351"/>
        <v>37934.920708068275</v>
      </c>
      <c r="AL88" s="255">
        <f t="shared" si="351"/>
        <v>63102.573761627136</v>
      </c>
      <c r="AM88" s="255">
        <f t="shared" si="351"/>
        <v>91560.53563871533</v>
      </c>
      <c r="AN88" s="255">
        <f t="shared" si="351"/>
        <v>123308.80633933292</v>
      </c>
      <c r="AO88" s="255">
        <f t="shared" si="351"/>
        <v>158347.38586347998</v>
      </c>
      <c r="AP88" s="255">
        <f t="shared" si="351"/>
        <v>196676.27421115644</v>
      </c>
      <c r="AQ88" s="255">
        <f t="shared" si="351"/>
        <v>234669.8733823623</v>
      </c>
      <c r="AR88" s="255">
        <f t="shared" si="351"/>
        <v>277503.78137709753</v>
      </c>
      <c r="AS88" s="255">
        <f t="shared" si="351"/>
        <v>323627.99819536222</v>
      </c>
      <c r="AT88" s="255">
        <f t="shared" si="351"/>
        <v>373042.52383715636</v>
      </c>
      <c r="AU88" s="255">
        <f t="shared" si="351"/>
        <v>425747.35830247984</v>
      </c>
      <c r="AV88" s="255">
        <f t="shared" si="351"/>
        <v>486860.27205066616</v>
      </c>
      <c r="AW88" s="255">
        <f t="shared" si="351"/>
        <v>553283.53874002886</v>
      </c>
      <c r="AX88" s="255">
        <f t="shared" si="351"/>
        <v>623467.15837056807</v>
      </c>
      <c r="AY88" s="255">
        <f t="shared" si="351"/>
        <v>697411.13094228366</v>
      </c>
      <c r="AZ88" s="255">
        <f t="shared" si="351"/>
        <v>775115.45645517576</v>
      </c>
      <c r="BA88" s="255">
        <f t="shared" si="351"/>
        <v>852913.02494924446</v>
      </c>
      <c r="BB88" s="255">
        <f t="shared" si="351"/>
        <v>788775.59200886963</v>
      </c>
      <c r="BC88" s="255">
        <f t="shared" si="351"/>
        <v>875643.86638529121</v>
      </c>
      <c r="BD88" s="255">
        <f t="shared" si="351"/>
        <v>966272.4937028893</v>
      </c>
      <c r="BE88" s="255">
        <f t="shared" si="351"/>
        <v>1060661.4739616639</v>
      </c>
      <c r="BF88" s="255">
        <f t="shared" si="351"/>
        <v>1158810.8071616148</v>
      </c>
      <c r="BG88" s="255">
        <f t="shared" si="351"/>
        <v>1257053.3833427422</v>
      </c>
      <c r="BH88" s="255">
        <f t="shared" si="351"/>
        <v>1367509.2511588279</v>
      </c>
      <c r="BI88" s="255">
        <f t="shared" si="351"/>
        <v>1482195.5160337372</v>
      </c>
      <c r="BJ88" s="255">
        <f t="shared" si="351"/>
        <v>1597402.72580827</v>
      </c>
      <c r="BK88" s="255">
        <f t="shared" si="351"/>
        <v>1718390.3326416262</v>
      </c>
      <c r="BL88" s="255">
        <f t="shared" si="351"/>
        <v>1843608.3365338061</v>
      </c>
      <c r="BM88" s="255">
        <f t="shared" si="351"/>
        <v>1973056.7374848095</v>
      </c>
      <c r="BN88" s="255">
        <f t="shared" si="351"/>
        <v>1820890.8359175823</v>
      </c>
      <c r="BO88" s="255">
        <f t="shared" si="351"/>
        <v>1958800.0309862327</v>
      </c>
      <c r="BP88" s="255">
        <f t="shared" si="351"/>
        <v>2097230.1709545068</v>
      </c>
      <c r="BQ88" s="255">
        <f t="shared" si="351"/>
        <v>2241440.7079816042</v>
      </c>
      <c r="BR88" s="255">
        <f t="shared" si="351"/>
        <v>2389881.6420675251</v>
      </c>
      <c r="BS88" s="255">
        <f t="shared" si="351"/>
        <v>2542552.9732122696</v>
      </c>
      <c r="BT88" s="255">
        <f t="shared" si="351"/>
        <v>2702457.4617473688</v>
      </c>
      <c r="BU88" s="255">
        <f t="shared" si="351"/>
        <v>2868612.3914589384</v>
      </c>
      <c r="BV88" s="255">
        <f t="shared" si="351"/>
        <v>3039467.7623469788</v>
      </c>
      <c r="BW88" s="255">
        <f t="shared" si="351"/>
        <v>3215023.5744114895</v>
      </c>
      <c r="BX88" s="255">
        <f t="shared" si="351"/>
        <v>3391527.1864500875</v>
      </c>
      <c r="BY88" s="255">
        <f t="shared" si="351"/>
        <v>3574281.2396651553</v>
      </c>
      <c r="BZ88" s="255">
        <f t="shared" ref="BZ88:CE88" si="352">BZ87+BY88</f>
        <v>3342812.4173644828</v>
      </c>
      <c r="CA88" s="255">
        <f t="shared" si="352"/>
        <v>3534967.3529324923</v>
      </c>
      <c r="CB88" s="255">
        <f t="shared" si="352"/>
        <v>3731822.7296769721</v>
      </c>
      <c r="CC88" s="255">
        <f t="shared" si="352"/>
        <v>3929625.9063955387</v>
      </c>
      <c r="CD88" s="255">
        <f t="shared" si="352"/>
        <v>4133679.5242905756</v>
      </c>
      <c r="CE88" s="255">
        <f t="shared" si="352"/>
        <v>4342433.5833620839</v>
      </c>
    </row>
    <row r="89" spans="1:83" s="22" customFormat="1" ht="39.950000000000003" customHeight="1">
      <c r="A89" s="19"/>
      <c r="B89" s="19"/>
      <c r="C89" s="19"/>
      <c r="D89" s="19"/>
      <c r="E89" s="19"/>
      <c r="F89" s="19"/>
      <c r="G89" s="19"/>
      <c r="H89" s="19"/>
      <c r="I89" s="19"/>
      <c r="J89" s="19"/>
      <c r="K89" s="20"/>
      <c r="L89" s="19"/>
      <c r="M89" s="19"/>
      <c r="N89" s="19"/>
      <c r="P89" s="19"/>
      <c r="Q89" s="19"/>
      <c r="R89" s="19"/>
      <c r="S89" s="19"/>
      <c r="T89" s="19"/>
      <c r="U89" s="19"/>
      <c r="V89" s="19"/>
      <c r="W89" s="19"/>
      <c r="X89" s="19"/>
      <c r="Y89" s="19"/>
      <c r="Z89" s="19"/>
      <c r="AA89" s="19"/>
      <c r="AB89" s="19"/>
      <c r="AC89" s="19"/>
      <c r="AD89" s="19"/>
      <c r="AE89" s="19"/>
      <c r="AF89" s="19"/>
      <c r="AG89" s="21"/>
      <c r="AH89" s="21"/>
      <c r="AI89" s="21"/>
      <c r="AJ89" s="19"/>
      <c r="AK89" s="19"/>
      <c r="AL89" s="19"/>
      <c r="AN89" s="19"/>
      <c r="AO89" s="19"/>
      <c r="AP89" s="19"/>
      <c r="AQ89" s="19"/>
      <c r="AR89" s="19"/>
      <c r="AS89" s="19"/>
      <c r="AT89" s="19"/>
      <c r="AU89" s="19"/>
      <c r="AV89" s="19"/>
      <c r="AW89" s="19"/>
      <c r="AX89" s="19"/>
      <c r="AY89" s="19"/>
      <c r="AZ89" s="19"/>
      <c r="BA89" s="19"/>
      <c r="BB89" s="19"/>
      <c r="BC89" s="19"/>
      <c r="BD89" s="19"/>
      <c r="BE89" s="21"/>
      <c r="BF89" s="21"/>
      <c r="BG89" s="21"/>
      <c r="BH89" s="19"/>
      <c r="BI89" s="19"/>
      <c r="BJ89" s="19"/>
      <c r="BL89" s="19"/>
      <c r="BM89" s="19"/>
      <c r="BN89" s="19"/>
      <c r="BO89" s="19"/>
      <c r="BP89" s="19"/>
      <c r="BQ89" s="19"/>
      <c r="BR89" s="19"/>
      <c r="BS89" s="19"/>
      <c r="BT89" s="19"/>
      <c r="BU89" s="19"/>
      <c r="BV89" s="19"/>
      <c r="BW89" s="19"/>
      <c r="BX89" s="19"/>
      <c r="BY89" s="19"/>
      <c r="BZ89" s="19"/>
      <c r="CA89" s="19"/>
      <c r="CB89" s="19"/>
      <c r="CC89" s="21"/>
      <c r="CD89" s="21"/>
      <c r="CE89" s="21"/>
    </row>
    <row r="90" spans="1:83" s="22" customFormat="1" ht="14.25">
      <c r="A90" s="24" t="s">
        <v>85</v>
      </c>
      <c r="B90" s="113">
        <f>MIN(L77:AF77)</f>
        <v>-278009.88088235294</v>
      </c>
      <c r="C90" s="142"/>
      <c r="D90" s="30"/>
      <c r="E90" s="30"/>
      <c r="F90" s="19"/>
      <c r="G90" s="19"/>
      <c r="H90" s="19"/>
      <c r="I90" s="19"/>
      <c r="J90" s="19"/>
      <c r="K90" s="20"/>
      <c r="L90" s="19"/>
      <c r="M90" s="19"/>
      <c r="N90" s="19"/>
      <c r="P90" s="19"/>
      <c r="Q90" s="33"/>
      <c r="R90" s="19"/>
      <c r="S90" s="19"/>
      <c r="T90" s="19"/>
      <c r="U90" s="19"/>
      <c r="V90" s="19"/>
      <c r="W90" s="19"/>
      <c r="X90" s="19"/>
      <c r="Y90" s="19"/>
      <c r="Z90" s="19"/>
      <c r="AA90" s="19"/>
      <c r="AB90" s="19"/>
      <c r="AC90" s="21"/>
      <c r="AD90" s="21"/>
      <c r="AE90" s="21"/>
      <c r="AJ90" s="19"/>
      <c r="AK90" s="19"/>
      <c r="AL90" s="19"/>
      <c r="AN90" s="19"/>
      <c r="AO90" s="33"/>
      <c r="AP90" s="19"/>
      <c r="AQ90" s="19"/>
      <c r="AR90" s="19"/>
      <c r="AS90" s="19"/>
      <c r="AT90" s="19"/>
      <c r="AU90" s="19"/>
      <c r="AV90" s="19"/>
      <c r="AW90" s="19"/>
      <c r="AX90" s="19"/>
      <c r="AY90" s="19"/>
      <c r="AZ90" s="19"/>
      <c r="BA90" s="21"/>
      <c r="BB90" s="21"/>
      <c r="BC90" s="21"/>
      <c r="BH90" s="19"/>
      <c r="BI90" s="19"/>
      <c r="BJ90" s="19"/>
      <c r="BL90" s="19"/>
      <c r="BM90" s="33"/>
      <c r="BN90" s="19"/>
      <c r="BO90" s="19"/>
      <c r="BP90" s="19"/>
      <c r="BQ90" s="19"/>
      <c r="BR90" s="19"/>
      <c r="BS90" s="19"/>
      <c r="BT90" s="19"/>
      <c r="BU90" s="19"/>
      <c r="BV90" s="19"/>
      <c r="BW90" s="19"/>
      <c r="BX90" s="19"/>
      <c r="BY90" s="21"/>
      <c r="BZ90" s="21"/>
      <c r="CA90" s="21"/>
    </row>
    <row r="91" spans="1:83" s="22" customFormat="1" ht="14.25">
      <c r="A91" s="24" t="s">
        <v>86</v>
      </c>
      <c r="B91" s="113">
        <f>MIN(L84:AF84)</f>
        <v>-255632.2401038433</v>
      </c>
      <c r="C91" s="142"/>
      <c r="H91" s="19"/>
      <c r="I91" s="19"/>
      <c r="J91" s="19"/>
      <c r="K91" s="20"/>
      <c r="L91" s="19"/>
      <c r="M91" s="19"/>
      <c r="N91" s="19"/>
      <c r="P91" s="19"/>
      <c r="Q91" s="19"/>
      <c r="R91" s="19"/>
      <c r="S91" s="19"/>
      <c r="T91" s="19"/>
      <c r="U91" s="19"/>
      <c r="V91" s="19"/>
      <c r="W91" s="19"/>
      <c r="X91" s="19"/>
      <c r="Y91" s="19"/>
      <c r="Z91" s="19"/>
      <c r="AA91" s="19"/>
      <c r="AB91" s="19"/>
      <c r="AC91" s="21"/>
      <c r="AD91" s="21"/>
      <c r="AE91" s="21"/>
      <c r="AJ91" s="19"/>
      <c r="AK91" s="19"/>
      <c r="AL91" s="19"/>
      <c r="AN91" s="19"/>
      <c r="AO91" s="19"/>
      <c r="AP91" s="19"/>
      <c r="AQ91" s="19"/>
      <c r="AR91" s="19"/>
      <c r="AS91" s="19"/>
      <c r="AT91" s="19"/>
      <c r="AU91" s="19"/>
      <c r="AV91" s="19"/>
      <c r="AW91" s="19"/>
      <c r="AX91" s="19"/>
      <c r="AY91" s="19"/>
      <c r="AZ91" s="19"/>
      <c r="BA91" s="21"/>
      <c r="BB91" s="21"/>
      <c r="BC91" s="21"/>
      <c r="BH91" s="19"/>
      <c r="BI91" s="19"/>
      <c r="BJ91" s="19"/>
      <c r="BL91" s="19"/>
      <c r="BM91" s="19"/>
      <c r="BN91" s="19"/>
      <c r="BO91" s="19"/>
      <c r="BP91" s="19"/>
      <c r="BQ91" s="19"/>
      <c r="BR91" s="19"/>
      <c r="BS91" s="19"/>
      <c r="BT91" s="19"/>
      <c r="BU91" s="19"/>
      <c r="BV91" s="19"/>
      <c r="BW91" s="19"/>
      <c r="BX91" s="19"/>
      <c r="BY91" s="21"/>
      <c r="BZ91" s="21"/>
      <c r="CA91" s="21"/>
    </row>
    <row r="92" spans="1:83" s="22" customFormat="1" ht="14.25">
      <c r="A92" s="125" t="s">
        <v>98</v>
      </c>
      <c r="B92" s="120">
        <f>MIN(L88:CE88)</f>
        <v>2120.541071538898</v>
      </c>
      <c r="C92" s="217"/>
      <c r="D92" s="30"/>
      <c r="E92" s="30"/>
      <c r="F92" s="19"/>
      <c r="G92" s="19"/>
      <c r="H92" s="19"/>
      <c r="I92" s="19"/>
      <c r="J92" s="19"/>
      <c r="K92" s="20"/>
      <c r="L92" s="19"/>
      <c r="M92" s="19"/>
      <c r="N92" s="19"/>
      <c r="P92" s="19"/>
      <c r="Q92" s="19"/>
      <c r="R92" s="19"/>
      <c r="S92" s="19"/>
      <c r="T92" s="19"/>
      <c r="U92" s="19"/>
      <c r="V92" s="19"/>
      <c r="W92" s="19"/>
      <c r="X92" s="19"/>
      <c r="Y92" s="19"/>
      <c r="Z92" s="19"/>
      <c r="AA92" s="19"/>
      <c r="AB92" s="19"/>
      <c r="AC92" s="21"/>
      <c r="AD92" s="21"/>
      <c r="AE92" s="21"/>
      <c r="AJ92" s="19"/>
      <c r="AK92" s="19"/>
      <c r="AL92" s="19"/>
      <c r="AN92" s="19"/>
      <c r="AO92" s="19"/>
      <c r="AP92" s="19"/>
      <c r="AQ92" s="19"/>
      <c r="AR92" s="19"/>
      <c r="AS92" s="19"/>
      <c r="AT92" s="19"/>
      <c r="AU92" s="19"/>
      <c r="AV92" s="19"/>
      <c r="AW92" s="19"/>
      <c r="AX92" s="19"/>
      <c r="AY92" s="19"/>
      <c r="AZ92" s="19"/>
      <c r="BA92" s="21"/>
      <c r="BB92" s="21"/>
      <c r="BC92" s="21"/>
      <c r="BH92" s="19"/>
      <c r="BI92" s="19"/>
      <c r="BJ92" s="19"/>
      <c r="BL92" s="19"/>
      <c r="BM92" s="19"/>
      <c r="BN92" s="19"/>
      <c r="BO92" s="19"/>
      <c r="BP92" s="19"/>
      <c r="BQ92" s="19"/>
      <c r="BR92" s="19"/>
      <c r="BS92" s="19"/>
      <c r="BT92" s="19"/>
      <c r="BU92" s="19"/>
      <c r="BV92" s="19"/>
      <c r="BW92" s="19"/>
      <c r="BX92" s="19"/>
      <c r="BY92" s="21"/>
      <c r="BZ92" s="21"/>
      <c r="CA92" s="21"/>
    </row>
    <row r="93" spans="1:83" s="22" customFormat="1">
      <c r="A93" s="19"/>
      <c r="B93" s="33"/>
      <c r="C93" s="33"/>
      <c r="D93" s="33"/>
      <c r="E93" s="33"/>
      <c r="F93" s="33"/>
      <c r="G93" s="19"/>
      <c r="H93" s="19"/>
      <c r="I93" s="19"/>
      <c r="J93" s="19"/>
      <c r="K93" s="20"/>
      <c r="L93" s="19"/>
      <c r="M93" s="19"/>
      <c r="N93" s="19"/>
      <c r="P93" s="19"/>
      <c r="Q93" s="33"/>
      <c r="R93" s="19"/>
      <c r="S93" s="19"/>
      <c r="T93" s="19"/>
      <c r="U93" s="19"/>
      <c r="V93" s="19"/>
      <c r="W93" s="19"/>
      <c r="X93" s="19"/>
      <c r="Y93" s="19"/>
      <c r="Z93" s="19"/>
      <c r="AA93" s="19"/>
      <c r="AB93" s="19"/>
      <c r="AC93" s="21"/>
      <c r="AD93" s="21"/>
      <c r="AE93" s="21"/>
      <c r="AJ93" s="19"/>
      <c r="AK93" s="19"/>
      <c r="AL93" s="19"/>
      <c r="AN93" s="19"/>
      <c r="AO93" s="33"/>
      <c r="AP93" s="19"/>
      <c r="AQ93" s="19"/>
      <c r="AR93" s="19"/>
      <c r="AS93" s="19"/>
      <c r="AT93" s="19"/>
      <c r="AU93" s="19"/>
      <c r="AV93" s="19"/>
      <c r="AW93" s="19"/>
      <c r="AX93" s="19"/>
      <c r="AY93" s="19"/>
      <c r="AZ93" s="19"/>
      <c r="BA93" s="21"/>
      <c r="BB93" s="21"/>
      <c r="BC93" s="21"/>
      <c r="BH93" s="19"/>
      <c r="BI93" s="19"/>
      <c r="BJ93" s="19"/>
      <c r="BL93" s="19"/>
      <c r="BM93" s="33"/>
      <c r="BN93" s="19"/>
      <c r="BO93" s="19"/>
      <c r="BP93" s="19"/>
      <c r="BQ93" s="19"/>
      <c r="BR93" s="19"/>
      <c r="BS93" s="19"/>
      <c r="BT93" s="19"/>
      <c r="BU93" s="19"/>
      <c r="BV93" s="19"/>
      <c r="BW93" s="19"/>
      <c r="BX93" s="19"/>
      <c r="BY93" s="21"/>
      <c r="BZ93" s="21"/>
      <c r="CA93" s="21"/>
    </row>
    <row r="94" spans="1:83" s="22" customFormat="1" ht="14.25">
      <c r="A94" s="24"/>
      <c r="B94" s="134"/>
      <c r="C94" s="218"/>
      <c r="D94" s="33"/>
      <c r="E94" s="33"/>
      <c r="F94" s="19"/>
      <c r="G94" s="19"/>
      <c r="H94" s="19"/>
      <c r="I94" s="19"/>
      <c r="J94" s="19"/>
      <c r="K94" s="20"/>
      <c r="L94" s="19"/>
      <c r="M94" s="19"/>
      <c r="N94" s="19"/>
      <c r="P94" s="19"/>
      <c r="Q94" s="19"/>
      <c r="R94" s="19"/>
      <c r="S94" s="19"/>
      <c r="T94" s="19"/>
      <c r="U94" s="19"/>
      <c r="V94" s="19"/>
      <c r="W94" s="19"/>
      <c r="X94" s="19"/>
      <c r="Y94" s="19"/>
      <c r="Z94" s="19"/>
      <c r="AA94" s="19"/>
      <c r="AB94" s="19"/>
      <c r="AC94" s="21"/>
      <c r="AD94" s="21"/>
      <c r="AE94" s="21"/>
      <c r="AJ94" s="19"/>
      <c r="AK94" s="19"/>
      <c r="AL94" s="19"/>
      <c r="AN94" s="19"/>
      <c r="AO94" s="19"/>
      <c r="AP94" s="19"/>
      <c r="AQ94" s="19"/>
      <c r="AR94" s="19"/>
      <c r="AS94" s="19"/>
      <c r="AT94" s="19"/>
      <c r="AU94" s="19"/>
      <c r="AV94" s="19"/>
      <c r="AW94" s="19"/>
      <c r="AX94" s="19"/>
      <c r="AY94" s="19"/>
      <c r="AZ94" s="19"/>
      <c r="BA94" s="21"/>
      <c r="BB94" s="21"/>
      <c r="BC94" s="21"/>
      <c r="BH94" s="19"/>
      <c r="BI94" s="19"/>
      <c r="BJ94" s="19"/>
      <c r="BL94" s="19"/>
      <c r="BM94" s="19"/>
      <c r="BN94" s="19"/>
      <c r="BO94" s="19"/>
      <c r="BP94" s="19"/>
      <c r="BQ94" s="19"/>
      <c r="BR94" s="19"/>
      <c r="BS94" s="19"/>
      <c r="BT94" s="19"/>
      <c r="BU94" s="19"/>
      <c r="BV94" s="19"/>
      <c r="BW94" s="19"/>
      <c r="BX94" s="19"/>
      <c r="BY94" s="21"/>
      <c r="BZ94" s="21"/>
      <c r="CA94" s="21"/>
    </row>
    <row r="95" spans="1:83" s="22" customFormat="1" ht="14.25">
      <c r="A95" s="24" t="s">
        <v>24</v>
      </c>
      <c r="B95" s="117">
        <v>0.25</v>
      </c>
      <c r="C95" s="146"/>
      <c r="D95" s="34"/>
      <c r="F95" s="19"/>
      <c r="G95" s="19"/>
      <c r="H95" s="19"/>
      <c r="I95" s="19"/>
      <c r="J95" s="19"/>
      <c r="K95" s="20"/>
      <c r="L95" s="19"/>
      <c r="M95" s="19"/>
      <c r="N95" s="19"/>
      <c r="P95" s="19"/>
      <c r="Q95" s="19"/>
      <c r="R95" s="19"/>
      <c r="S95" s="19"/>
      <c r="T95" s="19"/>
      <c r="U95" s="19"/>
      <c r="V95" s="19"/>
      <c r="W95" s="19"/>
      <c r="X95" s="19"/>
      <c r="Y95" s="19"/>
      <c r="Z95" s="19"/>
      <c r="AA95" s="19"/>
      <c r="AB95" s="19"/>
      <c r="AC95" s="21"/>
      <c r="AD95" s="21"/>
      <c r="AE95" s="21"/>
      <c r="AJ95" s="19"/>
      <c r="AK95" s="19"/>
      <c r="AL95" s="19"/>
      <c r="AN95" s="19"/>
      <c r="AO95" s="19"/>
      <c r="AP95" s="19"/>
      <c r="AQ95" s="19"/>
      <c r="AR95" s="19"/>
      <c r="AS95" s="19"/>
      <c r="AT95" s="19"/>
      <c r="AU95" s="19"/>
      <c r="AV95" s="19"/>
      <c r="AW95" s="19"/>
      <c r="AX95" s="19"/>
      <c r="AY95" s="19"/>
      <c r="AZ95" s="19"/>
      <c r="BA95" s="21"/>
      <c r="BB95" s="21"/>
      <c r="BC95" s="21"/>
      <c r="BH95" s="19"/>
      <c r="BI95" s="19"/>
      <c r="BJ95" s="19"/>
      <c r="BL95" s="19"/>
      <c r="BM95" s="19"/>
      <c r="BN95" s="19"/>
      <c r="BO95" s="19"/>
      <c r="BP95" s="19"/>
      <c r="BQ95" s="19"/>
      <c r="BR95" s="19"/>
      <c r="BS95" s="19"/>
      <c r="BT95" s="19"/>
      <c r="BU95" s="19"/>
      <c r="BV95" s="19"/>
      <c r="BW95" s="19"/>
      <c r="BX95" s="19"/>
      <c r="BY95" s="21"/>
      <c r="BZ95" s="21"/>
      <c r="CA95" s="21"/>
    </row>
    <row r="96" spans="1:83" s="22" customFormat="1" ht="14.25">
      <c r="A96" s="24" t="s">
        <v>136</v>
      </c>
      <c r="B96" s="24">
        <v>0</v>
      </c>
      <c r="C96" s="35"/>
      <c r="D96" s="35"/>
      <c r="E96" s="35"/>
      <c r="F96" s="35"/>
      <c r="H96" s="19"/>
      <c r="I96" s="19"/>
      <c r="J96" s="19"/>
      <c r="K96" s="20"/>
      <c r="L96" s="19"/>
      <c r="M96" s="19"/>
      <c r="N96" s="19"/>
      <c r="P96" s="19"/>
      <c r="Q96" s="19"/>
      <c r="R96" s="19"/>
      <c r="S96" s="19"/>
      <c r="T96" s="19"/>
      <c r="U96" s="19"/>
      <c r="V96" s="19"/>
      <c r="W96" s="19"/>
      <c r="X96" s="19"/>
      <c r="Y96" s="19"/>
      <c r="Z96" s="19"/>
      <c r="AA96" s="19"/>
      <c r="AB96" s="19"/>
      <c r="AC96" s="19"/>
      <c r="AD96" s="19"/>
      <c r="AE96" s="19"/>
      <c r="AF96" s="19"/>
      <c r="AG96" s="21"/>
      <c r="AH96" s="21"/>
      <c r="AI96" s="21"/>
      <c r="AJ96" s="19"/>
      <c r="AK96" s="19"/>
      <c r="AL96" s="19"/>
      <c r="AN96" s="19"/>
      <c r="AO96" s="19"/>
      <c r="AP96" s="19"/>
      <c r="AQ96" s="19"/>
      <c r="AR96" s="19"/>
      <c r="AS96" s="19"/>
      <c r="AT96" s="19"/>
      <c r="AU96" s="19"/>
      <c r="AV96" s="19"/>
      <c r="AW96" s="19"/>
      <c r="AX96" s="19"/>
      <c r="AY96" s="19"/>
      <c r="AZ96" s="19"/>
      <c r="BA96" s="19"/>
      <c r="BB96" s="19"/>
      <c r="BC96" s="19"/>
      <c r="BD96" s="19"/>
      <c r="BE96" s="21"/>
      <c r="BF96" s="21"/>
      <c r="BG96" s="21"/>
      <c r="BH96" s="19"/>
      <c r="BI96" s="19"/>
      <c r="BJ96" s="19"/>
      <c r="BL96" s="19"/>
      <c r="BM96" s="19"/>
      <c r="BN96" s="19"/>
      <c r="BO96" s="19"/>
      <c r="BP96" s="19"/>
      <c r="BQ96" s="19"/>
      <c r="BR96" s="19"/>
      <c r="BS96" s="19"/>
      <c r="BT96" s="19"/>
      <c r="BU96" s="19"/>
      <c r="BV96" s="19"/>
      <c r="BW96" s="19"/>
      <c r="BX96" s="19"/>
      <c r="BY96" s="19"/>
      <c r="BZ96" s="19"/>
      <c r="CA96" s="19"/>
      <c r="CB96" s="19"/>
      <c r="CC96" s="21"/>
      <c r="CD96" s="21"/>
      <c r="CE96" s="21"/>
    </row>
    <row r="97" spans="1:2010" s="22" customFormat="1" ht="14.25">
      <c r="A97" s="24" t="s">
        <v>92</v>
      </c>
      <c r="B97" s="24">
        <v>0</v>
      </c>
      <c r="C97" s="129"/>
      <c r="D97" s="35"/>
      <c r="E97" s="35"/>
      <c r="F97" s="35"/>
      <c r="H97" s="36"/>
      <c r="I97" s="36"/>
      <c r="J97" s="36"/>
      <c r="K97" s="20"/>
      <c r="L97" s="36"/>
      <c r="M97" s="36"/>
      <c r="N97" s="36"/>
      <c r="P97" s="19"/>
      <c r="Q97" s="19"/>
      <c r="R97" s="19"/>
      <c r="S97" s="19"/>
      <c r="T97" s="19"/>
      <c r="U97" s="19"/>
      <c r="V97" s="19"/>
      <c r="W97" s="19"/>
      <c r="X97" s="19"/>
      <c r="Y97" s="19"/>
      <c r="Z97" s="19"/>
      <c r="AA97" s="19"/>
      <c r="AB97" s="19"/>
      <c r="AC97" s="19"/>
      <c r="AD97" s="19"/>
      <c r="AE97" s="19"/>
      <c r="AF97" s="19"/>
      <c r="AG97" s="21"/>
      <c r="AH97" s="21"/>
      <c r="AI97" s="21"/>
      <c r="AJ97" s="36"/>
      <c r="AK97" s="36"/>
      <c r="AL97" s="36"/>
      <c r="AN97" s="19"/>
      <c r="AO97" s="19"/>
      <c r="AP97" s="19"/>
      <c r="AQ97" s="19"/>
      <c r="AR97" s="19"/>
      <c r="AS97" s="19"/>
      <c r="AT97" s="19"/>
      <c r="AU97" s="19"/>
      <c r="AV97" s="19"/>
      <c r="AW97" s="19"/>
      <c r="AX97" s="19"/>
      <c r="AY97" s="19"/>
      <c r="AZ97" s="19"/>
      <c r="BA97" s="19"/>
      <c r="BB97" s="19"/>
      <c r="BC97" s="19"/>
      <c r="BD97" s="19"/>
      <c r="BE97" s="21"/>
      <c r="BF97" s="21"/>
      <c r="BG97" s="21"/>
      <c r="BH97" s="36"/>
      <c r="BI97" s="36"/>
      <c r="BJ97" s="36"/>
      <c r="BL97" s="19"/>
      <c r="BM97" s="19"/>
      <c r="BN97" s="19"/>
      <c r="BO97" s="19"/>
      <c r="BP97" s="19"/>
      <c r="BQ97" s="19"/>
      <c r="BR97" s="19"/>
      <c r="BS97" s="19"/>
      <c r="BT97" s="19"/>
      <c r="BU97" s="19"/>
      <c r="BV97" s="19"/>
      <c r="BW97" s="19"/>
      <c r="BX97" s="19"/>
      <c r="BY97" s="19"/>
      <c r="BZ97" s="19"/>
      <c r="CA97" s="19"/>
      <c r="CB97" s="19"/>
      <c r="CC97" s="21"/>
      <c r="CD97" s="21"/>
      <c r="CE97" s="21"/>
    </row>
    <row r="98" spans="1:2010" s="22" customFormat="1" ht="14.25">
      <c r="A98" s="24" t="s">
        <v>91</v>
      </c>
      <c r="B98" s="24">
        <v>0</v>
      </c>
      <c r="C98" s="129"/>
      <c r="D98" s="19"/>
      <c r="E98" s="19"/>
      <c r="F98" s="19"/>
      <c r="G98" s="33"/>
      <c r="H98" s="33"/>
      <c r="I98" s="33"/>
      <c r="J98" s="33"/>
      <c r="K98" s="20"/>
      <c r="L98" s="19"/>
      <c r="M98" s="19"/>
      <c r="N98" s="19"/>
      <c r="P98" s="19"/>
      <c r="Q98" s="19"/>
      <c r="R98" s="19"/>
      <c r="S98" s="19"/>
      <c r="T98" s="19"/>
      <c r="U98" s="19"/>
      <c r="V98" s="19"/>
      <c r="W98" s="19"/>
      <c r="X98" s="19"/>
      <c r="Y98" s="19"/>
      <c r="Z98" s="19"/>
      <c r="AA98" s="19"/>
      <c r="AB98" s="19"/>
      <c r="AC98" s="19"/>
      <c r="AD98" s="19"/>
      <c r="AE98" s="19"/>
      <c r="AF98" s="19"/>
      <c r="AG98" s="21"/>
      <c r="AH98" s="21"/>
      <c r="AI98" s="21"/>
      <c r="AJ98" s="19"/>
      <c r="AK98" s="19"/>
      <c r="AL98" s="19"/>
      <c r="AN98" s="19"/>
      <c r="AO98" s="19"/>
      <c r="AP98" s="19"/>
      <c r="AQ98" s="19"/>
      <c r="AR98" s="19"/>
      <c r="AS98" s="19"/>
      <c r="AT98" s="19"/>
      <c r="AU98" s="19"/>
      <c r="AV98" s="19"/>
      <c r="AW98" s="19"/>
      <c r="AX98" s="19"/>
      <c r="AY98" s="19"/>
      <c r="AZ98" s="19"/>
      <c r="BA98" s="19"/>
      <c r="BB98" s="19"/>
      <c r="BC98" s="19"/>
      <c r="BD98" s="19"/>
      <c r="BE98" s="21"/>
      <c r="BF98" s="21"/>
      <c r="BG98" s="21"/>
      <c r="BH98" s="19"/>
      <c r="BI98" s="19"/>
      <c r="BJ98" s="19"/>
      <c r="BL98" s="19"/>
      <c r="BM98" s="19"/>
      <c r="BN98" s="19"/>
      <c r="BO98" s="19"/>
      <c r="BP98" s="19"/>
      <c r="BQ98" s="19"/>
      <c r="BR98" s="19"/>
      <c r="BS98" s="19"/>
      <c r="BT98" s="19"/>
      <c r="BU98" s="19"/>
      <c r="BV98" s="19"/>
      <c r="BW98" s="19"/>
      <c r="BX98" s="19"/>
      <c r="BY98" s="19"/>
      <c r="BZ98" s="19"/>
      <c r="CA98" s="19"/>
      <c r="CB98" s="19"/>
      <c r="CC98" s="21"/>
      <c r="CD98" s="21"/>
      <c r="CE98" s="21"/>
    </row>
    <row r="99" spans="1:2010" s="22" customFormat="1" ht="14.25">
      <c r="A99" s="24" t="s">
        <v>94</v>
      </c>
      <c r="B99" s="24">
        <v>0</v>
      </c>
      <c r="C99" s="129"/>
      <c r="D99" s="19"/>
      <c r="E99" s="19"/>
      <c r="F99" s="19"/>
      <c r="G99" s="30"/>
      <c r="H99" s="30"/>
      <c r="I99" s="30"/>
      <c r="J99" s="30"/>
      <c r="K99" s="20"/>
      <c r="L99" s="30"/>
      <c r="M99" s="30"/>
      <c r="N99" s="30"/>
      <c r="P99" s="19"/>
      <c r="Q99" s="19"/>
      <c r="R99" s="19"/>
      <c r="S99" s="19"/>
      <c r="T99" s="19"/>
      <c r="U99" s="19"/>
      <c r="V99" s="19"/>
      <c r="W99" s="19"/>
      <c r="X99" s="19"/>
      <c r="Y99" s="19"/>
      <c r="Z99" s="19"/>
      <c r="AA99" s="19"/>
      <c r="AB99" s="19"/>
      <c r="AC99" s="19"/>
      <c r="AD99" s="19"/>
      <c r="AE99" s="19"/>
      <c r="AF99" s="19"/>
      <c r="AG99" s="21"/>
      <c r="AH99" s="21"/>
      <c r="AI99" s="21"/>
      <c r="AJ99" s="30"/>
      <c r="AK99" s="30"/>
      <c r="AL99" s="30"/>
      <c r="AN99" s="19"/>
      <c r="AO99" s="19"/>
      <c r="AP99" s="19"/>
      <c r="AQ99" s="19"/>
      <c r="AR99" s="19"/>
      <c r="AS99" s="19"/>
      <c r="AT99" s="19"/>
      <c r="AU99" s="19"/>
      <c r="AV99" s="19"/>
      <c r="AW99" s="19"/>
      <c r="AX99" s="19"/>
      <c r="AY99" s="19"/>
      <c r="AZ99" s="19"/>
      <c r="BA99" s="19"/>
      <c r="BB99" s="19"/>
      <c r="BC99" s="19"/>
      <c r="BD99" s="19"/>
      <c r="BE99" s="21"/>
      <c r="BF99" s="21"/>
      <c r="BG99" s="21"/>
      <c r="BH99" s="30"/>
      <c r="BI99" s="30"/>
      <c r="BJ99" s="30"/>
      <c r="BL99" s="19"/>
      <c r="BM99" s="19"/>
      <c r="BN99" s="19"/>
      <c r="BO99" s="19"/>
      <c r="BP99" s="19"/>
      <c r="BQ99" s="19"/>
      <c r="BR99" s="19"/>
      <c r="BS99" s="19"/>
      <c r="BT99" s="19"/>
      <c r="BU99" s="19"/>
      <c r="BV99" s="19"/>
      <c r="BW99" s="19"/>
      <c r="BX99" s="19"/>
      <c r="BY99" s="19"/>
      <c r="BZ99" s="19"/>
      <c r="CA99" s="19"/>
      <c r="CB99" s="19"/>
      <c r="CC99" s="21"/>
      <c r="CD99" s="21"/>
      <c r="CE99" s="21"/>
    </row>
    <row r="100" spans="1:2010" s="22" customFormat="1">
      <c r="A100" s="19"/>
      <c r="B100" s="19"/>
      <c r="C100" s="19"/>
      <c r="D100" s="19"/>
      <c r="E100" s="19"/>
      <c r="F100" s="19"/>
      <c r="G100" s="19"/>
      <c r="H100" s="19"/>
      <c r="I100" s="19"/>
      <c r="J100" s="19"/>
      <c r="K100" s="20"/>
      <c r="L100" s="19"/>
      <c r="M100" s="19"/>
      <c r="N100" s="19"/>
      <c r="P100" s="19"/>
      <c r="Q100" s="19"/>
      <c r="R100" s="19"/>
      <c r="S100" s="19"/>
      <c r="T100" s="19"/>
      <c r="U100" s="19"/>
      <c r="V100" s="19"/>
      <c r="W100" s="19"/>
      <c r="X100" s="19"/>
      <c r="Y100" s="19"/>
      <c r="Z100" s="19"/>
      <c r="AA100" s="19"/>
      <c r="AB100" s="19"/>
      <c r="AC100" s="19"/>
      <c r="AD100" s="19"/>
      <c r="AE100" s="19"/>
      <c r="AF100" s="19"/>
      <c r="AG100" s="21"/>
      <c r="AH100" s="21"/>
      <c r="AI100" s="21"/>
      <c r="AJ100" s="19"/>
      <c r="AK100" s="19"/>
      <c r="AL100" s="19"/>
      <c r="AN100" s="19"/>
      <c r="AO100" s="19"/>
      <c r="AP100" s="19"/>
      <c r="AQ100" s="19"/>
      <c r="AR100" s="19"/>
      <c r="AS100" s="19"/>
      <c r="AT100" s="19"/>
      <c r="AU100" s="19"/>
      <c r="AV100" s="19"/>
      <c r="AW100" s="19"/>
      <c r="AX100" s="19"/>
      <c r="AY100" s="19"/>
      <c r="AZ100" s="19"/>
      <c r="BA100" s="19"/>
      <c r="BB100" s="19"/>
      <c r="BC100" s="19"/>
      <c r="BD100" s="19"/>
      <c r="BE100" s="21"/>
      <c r="BF100" s="21"/>
      <c r="BG100" s="21"/>
      <c r="BH100" s="19"/>
      <c r="BI100" s="19"/>
      <c r="BJ100" s="19"/>
      <c r="BL100" s="19"/>
      <c r="BM100" s="19"/>
      <c r="BN100" s="19"/>
      <c r="BO100" s="19"/>
      <c r="BP100" s="19"/>
      <c r="BQ100" s="19"/>
      <c r="BR100" s="19"/>
      <c r="BS100" s="19"/>
      <c r="BT100" s="19"/>
      <c r="BU100" s="19"/>
      <c r="BV100" s="19"/>
      <c r="BW100" s="19"/>
      <c r="BX100" s="19"/>
      <c r="BY100" s="19"/>
      <c r="BZ100" s="19"/>
      <c r="CA100" s="19"/>
      <c r="CB100" s="19"/>
      <c r="CC100" s="21"/>
      <c r="CD100" s="21"/>
      <c r="CE100" s="21"/>
    </row>
    <row r="101" spans="1:2010" s="22" customFormat="1">
      <c r="A101" s="19"/>
      <c r="B101" s="19"/>
      <c r="C101" s="19"/>
      <c r="D101" s="19"/>
      <c r="E101" s="19"/>
      <c r="F101" s="19"/>
      <c r="G101" s="19"/>
      <c r="H101" s="19"/>
      <c r="I101" s="19"/>
      <c r="J101" s="19"/>
      <c r="K101" s="20"/>
      <c r="L101" s="19"/>
      <c r="M101" s="33"/>
      <c r="N101" s="33"/>
      <c r="O101" s="33"/>
      <c r="P101" s="19"/>
      <c r="Q101" s="19"/>
      <c r="R101" s="19"/>
      <c r="S101" s="19"/>
      <c r="T101" s="19"/>
      <c r="U101" s="19"/>
      <c r="V101" s="19"/>
      <c r="W101" s="19"/>
      <c r="X101" s="19"/>
      <c r="Y101" s="19"/>
      <c r="Z101" s="19"/>
      <c r="AA101" s="19"/>
      <c r="AB101" s="19"/>
      <c r="AC101" s="19"/>
      <c r="AD101" s="19"/>
      <c r="AE101" s="19"/>
      <c r="AF101" s="19"/>
      <c r="AG101" s="21"/>
      <c r="AH101" s="21"/>
      <c r="AI101" s="21"/>
      <c r="AJ101" s="19"/>
      <c r="AK101" s="19"/>
      <c r="AL101" s="19"/>
      <c r="AN101" s="19"/>
      <c r="AO101" s="19"/>
      <c r="AP101" s="19"/>
      <c r="AQ101" s="19"/>
      <c r="AR101" s="19"/>
      <c r="AS101" s="19"/>
      <c r="AT101" s="19"/>
      <c r="AU101" s="19"/>
      <c r="AV101" s="19"/>
      <c r="AW101" s="19"/>
      <c r="AX101" s="19"/>
      <c r="AY101" s="19"/>
      <c r="AZ101" s="19"/>
      <c r="BA101" s="19"/>
      <c r="BB101" s="19"/>
      <c r="BC101" s="19"/>
      <c r="BD101" s="19"/>
      <c r="BE101" s="21"/>
      <c r="BF101" s="21"/>
      <c r="BG101" s="21"/>
      <c r="BH101" s="19"/>
      <c r="BI101" s="19"/>
      <c r="BJ101" s="19"/>
      <c r="BL101" s="19"/>
      <c r="BM101" s="19"/>
      <c r="BN101" s="19"/>
      <c r="BO101" s="19"/>
      <c r="BP101" s="19"/>
      <c r="BQ101" s="19"/>
      <c r="BR101" s="19"/>
      <c r="BS101" s="19"/>
      <c r="BT101" s="19"/>
      <c r="BU101" s="19"/>
      <c r="BV101" s="19"/>
      <c r="BW101" s="19"/>
      <c r="BX101" s="19"/>
      <c r="BY101" s="19"/>
      <c r="BZ101" s="19"/>
      <c r="CA101" s="19"/>
      <c r="CB101" s="19"/>
      <c r="CC101" s="21"/>
      <c r="CD101" s="21"/>
      <c r="CE101" s="21"/>
    </row>
    <row r="102" spans="1:2010" s="24" customFormat="1" ht="14.25">
      <c r="A102" s="24" t="s">
        <v>222</v>
      </c>
      <c r="B102" s="32">
        <f>-B9</f>
        <v>0</v>
      </c>
      <c r="C102" s="32">
        <f t="shared" ref="C102:D102" si="353">-C9</f>
        <v>0</v>
      </c>
      <c r="D102" s="32">
        <f t="shared" si="353"/>
        <v>0</v>
      </c>
      <c r="E102" s="32">
        <f t="shared" ref="E102:J102" si="354">D102-E63+E73</f>
        <v>-29586.040858256336</v>
      </c>
      <c r="F102" s="32">
        <f t="shared" si="354"/>
        <v>-20360.200278579556</v>
      </c>
      <c r="G102" s="32">
        <f t="shared" si="354"/>
        <v>147245.35437561999</v>
      </c>
      <c r="H102" s="32">
        <f t="shared" si="354"/>
        <v>285844.69957705401</v>
      </c>
      <c r="I102" s="32">
        <f t="shared" si="354"/>
        <v>418923.31669221143</v>
      </c>
      <c r="J102" s="32">
        <f t="shared" si="354"/>
        <v>568280.4582746888</v>
      </c>
      <c r="K102" s="20"/>
      <c r="L102" s="32">
        <f>D102-L63+L73</f>
        <v>-2375.064950980392</v>
      </c>
      <c r="M102" s="32">
        <f t="shared" ref="M102:AR102" si="355">L102-M63+M73</f>
        <v>-4654.9160539215682</v>
      </c>
      <c r="N102" s="32">
        <f t="shared" si="355"/>
        <v>-6902.0533088235279</v>
      </c>
      <c r="O102" s="32">
        <f t="shared" si="355"/>
        <v>-9116.4767156862727</v>
      </c>
      <c r="P102" s="32">
        <f t="shared" si="355"/>
        <v>-11339.852941176468</v>
      </c>
      <c r="Q102" s="32">
        <f t="shared" si="355"/>
        <v>-13530.515318627449</v>
      </c>
      <c r="R102" s="32">
        <f t="shared" si="355"/>
        <v>-16267.196190440871</v>
      </c>
      <c r="S102" s="32">
        <f t="shared" si="355"/>
        <v>-18979.578796369184</v>
      </c>
      <c r="T102" s="32">
        <f t="shared" si="355"/>
        <v>-21667.658861964017</v>
      </c>
      <c r="U102" s="32">
        <f t="shared" si="355"/>
        <v>-24331.432098528832</v>
      </c>
      <c r="V102" s="32">
        <f t="shared" si="355"/>
        <v>-26970.894203071439</v>
      </c>
      <c r="W102" s="32">
        <f t="shared" si="355"/>
        <v>-29586.040858256336</v>
      </c>
      <c r="X102" s="32">
        <f t="shared" si="355"/>
        <v>-29821.610015853636</v>
      </c>
      <c r="Y102" s="32">
        <f t="shared" si="355"/>
        <v>-29874.577599305481</v>
      </c>
      <c r="Z102" s="32">
        <f t="shared" si="355"/>
        <v>-29744.939247958944</v>
      </c>
      <c r="AA102" s="32">
        <f t="shared" si="355"/>
        <v>-29432.690586625587</v>
      </c>
      <c r="AB102" s="32">
        <f t="shared" si="355"/>
        <v>-28937.827225533019</v>
      </c>
      <c r="AC102" s="32">
        <f t="shared" si="355"/>
        <v>-28260.344760276264</v>
      </c>
      <c r="AD102" s="32">
        <f t="shared" si="355"/>
        <v>-27400.238771769007</v>
      </c>
      <c r="AE102" s="32">
        <f t="shared" si="355"/>
        <v>-26357.504826194636</v>
      </c>
      <c r="AF102" s="32">
        <f t="shared" si="355"/>
        <v>-25132.138474957159</v>
      </c>
      <c r="AG102" s="32">
        <f t="shared" si="355"/>
        <v>-23724.135254631921</v>
      </c>
      <c r="AH102" s="32">
        <f t="shared" si="355"/>
        <v>-22133.49068691619</v>
      </c>
      <c r="AI102" s="32">
        <f t="shared" si="355"/>
        <v>-20360.200278579556</v>
      </c>
      <c r="AJ102" s="32">
        <f t="shared" si="355"/>
        <v>-10119.684868718101</v>
      </c>
      <c r="AK102" s="32">
        <f t="shared" si="355"/>
        <v>838.30366026612865</v>
      </c>
      <c r="AL102" s="32">
        <f t="shared" si="355"/>
        <v>12513.769846685793</v>
      </c>
      <c r="AM102" s="32">
        <f t="shared" si="355"/>
        <v>24906.718243981228</v>
      </c>
      <c r="AN102" s="32">
        <f t="shared" si="355"/>
        <v>38017.153420770941</v>
      </c>
      <c r="AO102" s="32">
        <f t="shared" si="355"/>
        <v>51845.079960902171</v>
      </c>
      <c r="AP102" s="32">
        <f t="shared" si="355"/>
        <v>66390.502463501616</v>
      </c>
      <c r="AQ102" s="32">
        <f t="shared" si="355"/>
        <v>81126.45312635976</v>
      </c>
      <c r="AR102" s="32">
        <f t="shared" si="355"/>
        <v>96579.908995981925</v>
      </c>
      <c r="AS102" s="32">
        <f t="shared" ref="AS102:BX102" si="356">AR102-AS63+AS73</f>
        <v>112750.87471763958</v>
      </c>
      <c r="AT102" s="32">
        <f t="shared" si="356"/>
        <v>129639.35495208843</v>
      </c>
      <c r="AU102" s="32">
        <f t="shared" si="356"/>
        <v>147245.35437561997</v>
      </c>
      <c r="AV102" s="32">
        <f t="shared" si="356"/>
        <v>166842.79671473597</v>
      </c>
      <c r="AW102" s="32">
        <f t="shared" si="356"/>
        <v>187273.18139871556</v>
      </c>
      <c r="AX102" s="32">
        <f t="shared" si="356"/>
        <v>208536.5084275587</v>
      </c>
      <c r="AY102" s="32">
        <f t="shared" si="356"/>
        <v>230632.77780126539</v>
      </c>
      <c r="AZ102" s="32">
        <f t="shared" si="356"/>
        <v>253561.98951983565</v>
      </c>
      <c r="BA102" s="32">
        <f t="shared" si="356"/>
        <v>276786.79317660281</v>
      </c>
      <c r="BB102" s="32">
        <f t="shared" si="356"/>
        <v>153599.18480261354</v>
      </c>
      <c r="BC102" s="32">
        <f t="shared" si="356"/>
        <v>178489.87314910782</v>
      </c>
      <c r="BD102" s="32">
        <f t="shared" si="356"/>
        <v>204213.50384046568</v>
      </c>
      <c r="BE102" s="32">
        <f t="shared" si="356"/>
        <v>230770.07687668709</v>
      </c>
      <c r="BF102" s="32">
        <f t="shared" si="356"/>
        <v>258159.59225777205</v>
      </c>
      <c r="BG102" s="32">
        <f t="shared" si="356"/>
        <v>285844.69957705395</v>
      </c>
      <c r="BH102" s="32">
        <f t="shared" si="356"/>
        <v>316162.5636022453</v>
      </c>
      <c r="BI102" s="32">
        <f t="shared" si="356"/>
        <v>347430.17273017066</v>
      </c>
      <c r="BJ102" s="32">
        <f t="shared" si="356"/>
        <v>379099.59100436344</v>
      </c>
      <c r="BK102" s="32">
        <f t="shared" si="356"/>
        <v>411718.75438129029</v>
      </c>
      <c r="BL102" s="32">
        <f t="shared" si="356"/>
        <v>445287.66286095121</v>
      </c>
      <c r="BM102" s="32">
        <f t="shared" si="356"/>
        <v>479806.31644334627</v>
      </c>
      <c r="BN102" s="32">
        <f t="shared" si="356"/>
        <v>229446.1613847547</v>
      </c>
      <c r="BO102" s="32">
        <f t="shared" si="356"/>
        <v>265880.45100595121</v>
      </c>
      <c r="BP102" s="32">
        <f t="shared" si="356"/>
        <v>302716.54977341514</v>
      </c>
      <c r="BQ102" s="32">
        <f t="shared" si="356"/>
        <v>340502.39364361315</v>
      </c>
      <c r="BR102" s="32">
        <f t="shared" si="356"/>
        <v>379237.98261654523</v>
      </c>
      <c r="BS102" s="32">
        <f t="shared" si="356"/>
        <v>418923.31669221137</v>
      </c>
      <c r="BT102" s="32">
        <f t="shared" si="356"/>
        <v>460766.14072280249</v>
      </c>
      <c r="BU102" s="32">
        <f t="shared" si="356"/>
        <v>503701.5250419919</v>
      </c>
      <c r="BV102" s="32">
        <f t="shared" si="356"/>
        <v>547729.46964977949</v>
      </c>
      <c r="BW102" s="32">
        <f t="shared" si="356"/>
        <v>592849.97454616544</v>
      </c>
      <c r="BX102" s="32">
        <f t="shared" si="356"/>
        <v>638504.30651388702</v>
      </c>
      <c r="BY102" s="32">
        <f t="shared" ref="BY102:CE102" si="357">BX102-BY63+BY73</f>
        <v>685251.19877020677</v>
      </c>
      <c r="BZ102" s="32">
        <f t="shared" si="357"/>
        <v>314177.03253958002</v>
      </c>
      <c r="CA102" s="32">
        <f t="shared" si="357"/>
        <v>363128.44120642962</v>
      </c>
      <c r="CB102" s="32">
        <f t="shared" si="357"/>
        <v>413182.10807854409</v>
      </c>
      <c r="CC102" s="32">
        <f t="shared" si="357"/>
        <v>463779.29993866081</v>
      </c>
      <c r="CD102" s="32">
        <f t="shared" si="357"/>
        <v>515478.75000404241</v>
      </c>
      <c r="CE102" s="32">
        <f t="shared" si="357"/>
        <v>568280.45827468892</v>
      </c>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c r="IW102" s="22"/>
      <c r="IX102" s="22"/>
      <c r="IY102" s="22"/>
      <c r="IZ102" s="22"/>
      <c r="JA102" s="22"/>
      <c r="JB102" s="22"/>
      <c r="JC102" s="22"/>
      <c r="JD102" s="22"/>
      <c r="JE102" s="22"/>
      <c r="JF102" s="22"/>
      <c r="JG102" s="22"/>
      <c r="JH102" s="22"/>
      <c r="JI102" s="22"/>
      <c r="JJ102" s="22"/>
      <c r="JK102" s="22"/>
      <c r="JL102" s="22"/>
      <c r="JM102" s="22"/>
      <c r="JN102" s="22"/>
      <c r="JO102" s="22"/>
      <c r="JP102" s="22"/>
      <c r="JQ102" s="22"/>
      <c r="JR102" s="22"/>
      <c r="JS102" s="22"/>
      <c r="JT102" s="22"/>
      <c r="JU102" s="22"/>
      <c r="JV102" s="22"/>
      <c r="JW102" s="22"/>
      <c r="JX102" s="22"/>
      <c r="JY102" s="22"/>
      <c r="JZ102" s="22"/>
      <c r="KA102" s="22"/>
      <c r="KB102" s="22"/>
      <c r="KC102" s="22"/>
      <c r="KD102" s="22"/>
      <c r="KE102" s="22"/>
      <c r="KF102" s="22"/>
      <c r="KG102" s="22"/>
      <c r="KH102" s="22"/>
      <c r="KI102" s="22"/>
      <c r="KJ102" s="22"/>
      <c r="KK102" s="22"/>
      <c r="KL102" s="22"/>
      <c r="KM102" s="22"/>
      <c r="KN102" s="22"/>
      <c r="KO102" s="22"/>
      <c r="KP102" s="22"/>
      <c r="KQ102" s="22"/>
      <c r="KR102" s="22"/>
      <c r="KS102" s="22"/>
      <c r="KT102" s="22"/>
      <c r="KU102" s="22"/>
      <c r="KV102" s="22"/>
      <c r="KW102" s="22"/>
      <c r="KX102" s="22"/>
      <c r="KY102" s="22"/>
      <c r="KZ102" s="22"/>
      <c r="LA102" s="22"/>
      <c r="LB102" s="22"/>
      <c r="LC102" s="22"/>
      <c r="LD102" s="22"/>
      <c r="LE102" s="22"/>
      <c r="LF102" s="22"/>
      <c r="LG102" s="22"/>
      <c r="LH102" s="22"/>
      <c r="LI102" s="22"/>
      <c r="LJ102" s="22"/>
      <c r="LK102" s="22"/>
      <c r="LL102" s="22"/>
      <c r="LM102" s="22"/>
      <c r="LN102" s="22"/>
      <c r="LO102" s="22"/>
      <c r="LP102" s="22"/>
      <c r="LQ102" s="22"/>
      <c r="LR102" s="22"/>
      <c r="LS102" s="22"/>
      <c r="LT102" s="22"/>
      <c r="LU102" s="22"/>
      <c r="LV102" s="22"/>
      <c r="LW102" s="22"/>
      <c r="LX102" s="22"/>
      <c r="LY102" s="22"/>
      <c r="LZ102" s="22"/>
      <c r="MA102" s="22"/>
      <c r="MB102" s="22"/>
      <c r="MC102" s="22"/>
      <c r="MD102" s="22"/>
      <c r="ME102" s="22"/>
      <c r="MF102" s="22"/>
      <c r="MG102" s="22"/>
      <c r="MH102" s="22"/>
      <c r="MI102" s="22"/>
      <c r="MJ102" s="22"/>
      <c r="MK102" s="22"/>
      <c r="ML102" s="22"/>
      <c r="MM102" s="22"/>
      <c r="MN102" s="22"/>
      <c r="MO102" s="22"/>
      <c r="MP102" s="22"/>
      <c r="MQ102" s="22"/>
      <c r="MR102" s="22"/>
      <c r="MS102" s="22"/>
      <c r="MT102" s="22"/>
      <c r="MU102" s="22"/>
      <c r="MV102" s="22"/>
      <c r="MW102" s="22"/>
      <c r="MX102" s="22"/>
      <c r="MY102" s="22"/>
      <c r="MZ102" s="22"/>
      <c r="NA102" s="22"/>
      <c r="NB102" s="22"/>
      <c r="NC102" s="22"/>
      <c r="ND102" s="22"/>
      <c r="NE102" s="22"/>
      <c r="NF102" s="22"/>
      <c r="NG102" s="22"/>
      <c r="NH102" s="22"/>
      <c r="NI102" s="22"/>
      <c r="NJ102" s="22"/>
      <c r="NK102" s="22"/>
      <c r="NL102" s="22"/>
      <c r="NM102" s="22"/>
      <c r="NN102" s="22"/>
      <c r="NO102" s="22"/>
      <c r="NP102" s="22"/>
      <c r="NQ102" s="22"/>
      <c r="NR102" s="22"/>
      <c r="NS102" s="22"/>
      <c r="NT102" s="22"/>
      <c r="NU102" s="22"/>
      <c r="NV102" s="22"/>
      <c r="NW102" s="22"/>
      <c r="NX102" s="22"/>
      <c r="NY102" s="22"/>
      <c r="NZ102" s="22"/>
      <c r="OA102" s="22"/>
      <c r="OB102" s="22"/>
      <c r="OC102" s="22"/>
      <c r="OD102" s="22"/>
      <c r="OE102" s="22"/>
      <c r="OF102" s="22"/>
      <c r="OG102" s="22"/>
      <c r="OH102" s="22"/>
      <c r="OI102" s="22"/>
      <c r="OJ102" s="22"/>
      <c r="OK102" s="22"/>
      <c r="OL102" s="22"/>
      <c r="OM102" s="22"/>
      <c r="ON102" s="22"/>
      <c r="OO102" s="22"/>
      <c r="OP102" s="22"/>
      <c r="OQ102" s="22"/>
      <c r="OR102" s="22"/>
      <c r="OS102" s="22"/>
      <c r="OT102" s="22"/>
      <c r="OU102" s="22"/>
      <c r="OV102" s="22"/>
      <c r="OW102" s="22"/>
      <c r="OX102" s="22"/>
      <c r="OY102" s="22"/>
      <c r="OZ102" s="22"/>
      <c r="PA102" s="22"/>
      <c r="PB102" s="22"/>
      <c r="PC102" s="22"/>
      <c r="PD102" s="22"/>
      <c r="PE102" s="22"/>
      <c r="PF102" s="22"/>
      <c r="PG102" s="22"/>
      <c r="PH102" s="22"/>
      <c r="PI102" s="22"/>
      <c r="PJ102" s="22"/>
      <c r="PK102" s="22"/>
      <c r="PL102" s="22"/>
      <c r="PM102" s="22"/>
      <c r="PN102" s="22"/>
      <c r="PO102" s="22"/>
      <c r="PP102" s="22"/>
      <c r="PQ102" s="22"/>
      <c r="PR102" s="22"/>
      <c r="PS102" s="22"/>
      <c r="PT102" s="22"/>
      <c r="PU102" s="22"/>
      <c r="PV102" s="22"/>
      <c r="PW102" s="22"/>
      <c r="PX102" s="22"/>
      <c r="PY102" s="22"/>
      <c r="PZ102" s="22"/>
      <c r="QA102" s="22"/>
      <c r="QB102" s="22"/>
      <c r="QC102" s="22"/>
      <c r="QD102" s="22"/>
      <c r="QE102" s="22"/>
      <c r="QF102" s="22"/>
      <c r="QG102" s="22"/>
      <c r="QH102" s="22"/>
      <c r="QI102" s="22"/>
      <c r="QJ102" s="22"/>
      <c r="QK102" s="22"/>
      <c r="QL102" s="22"/>
      <c r="QM102" s="22"/>
      <c r="QN102" s="22"/>
      <c r="QO102" s="22"/>
      <c r="QP102" s="22"/>
      <c r="QQ102" s="22"/>
      <c r="QR102" s="22"/>
      <c r="QS102" s="22"/>
      <c r="QT102" s="22"/>
      <c r="QU102" s="22"/>
      <c r="QV102" s="22"/>
      <c r="QW102" s="22"/>
      <c r="QX102" s="22"/>
      <c r="QY102" s="22"/>
      <c r="QZ102" s="22"/>
      <c r="RA102" s="22"/>
      <c r="RB102" s="22"/>
      <c r="RC102" s="22"/>
      <c r="RD102" s="22"/>
      <c r="RE102" s="22"/>
      <c r="RF102" s="22"/>
      <c r="RG102" s="22"/>
      <c r="RH102" s="22"/>
      <c r="RI102" s="22"/>
      <c r="RJ102" s="22"/>
      <c r="RK102" s="22"/>
      <c r="RL102" s="22"/>
      <c r="RM102" s="22"/>
      <c r="RN102" s="22"/>
      <c r="RO102" s="22"/>
      <c r="RP102" s="22"/>
      <c r="RQ102" s="22"/>
      <c r="RR102" s="22"/>
      <c r="RS102" s="22"/>
      <c r="RT102" s="22"/>
      <c r="RU102" s="22"/>
      <c r="RV102" s="22"/>
      <c r="RW102" s="22"/>
      <c r="RX102" s="22"/>
      <c r="RY102" s="22"/>
      <c r="RZ102" s="22"/>
      <c r="SA102" s="22"/>
      <c r="SB102" s="22"/>
      <c r="SC102" s="22"/>
      <c r="SD102" s="22"/>
      <c r="SE102" s="22"/>
      <c r="SF102" s="22"/>
      <c r="SG102" s="22"/>
      <c r="SH102" s="22"/>
      <c r="SI102" s="22"/>
      <c r="SJ102" s="22"/>
      <c r="SK102" s="22"/>
      <c r="SL102" s="22"/>
      <c r="SM102" s="22"/>
      <c r="SN102" s="22"/>
      <c r="SO102" s="22"/>
      <c r="SP102" s="22"/>
      <c r="SQ102" s="22"/>
      <c r="SR102" s="22"/>
      <c r="SS102" s="22"/>
      <c r="ST102" s="22"/>
      <c r="SU102" s="22"/>
      <c r="SV102" s="22"/>
      <c r="SW102" s="22"/>
      <c r="SX102" s="22"/>
      <c r="SY102" s="22"/>
      <c r="SZ102" s="22"/>
      <c r="TA102" s="22"/>
      <c r="TB102" s="22"/>
      <c r="TC102" s="22"/>
      <c r="TD102" s="22"/>
      <c r="TE102" s="22"/>
      <c r="TF102" s="22"/>
      <c r="TG102" s="22"/>
      <c r="TH102" s="22"/>
      <c r="TI102" s="22"/>
      <c r="TJ102" s="22"/>
      <c r="TK102" s="22"/>
      <c r="TL102" s="22"/>
      <c r="TM102" s="22"/>
      <c r="TN102" s="22"/>
      <c r="TO102" s="22"/>
      <c r="TP102" s="22"/>
      <c r="TQ102" s="22"/>
      <c r="TR102" s="22"/>
      <c r="TS102" s="22"/>
      <c r="TT102" s="22"/>
      <c r="TU102" s="22"/>
      <c r="TV102" s="22"/>
      <c r="TW102" s="22"/>
      <c r="TX102" s="22"/>
      <c r="TY102" s="22"/>
      <c r="TZ102" s="22"/>
      <c r="UA102" s="22"/>
      <c r="UB102" s="22"/>
      <c r="UC102" s="22"/>
      <c r="UD102" s="22"/>
      <c r="UE102" s="22"/>
      <c r="UF102" s="22"/>
      <c r="UG102" s="22"/>
      <c r="UH102" s="22"/>
      <c r="UI102" s="22"/>
      <c r="UJ102" s="22"/>
      <c r="UK102" s="22"/>
      <c r="UL102" s="22"/>
      <c r="UM102" s="22"/>
      <c r="UN102" s="22"/>
      <c r="UO102" s="22"/>
      <c r="UP102" s="22"/>
      <c r="UQ102" s="22"/>
      <c r="UR102" s="22"/>
      <c r="US102" s="22"/>
      <c r="UT102" s="22"/>
      <c r="UU102" s="22"/>
      <c r="UV102" s="22"/>
      <c r="UW102" s="22"/>
      <c r="UX102" s="22"/>
      <c r="UY102" s="22"/>
      <c r="UZ102" s="22"/>
      <c r="VA102" s="22"/>
      <c r="VB102" s="22"/>
      <c r="VC102" s="22"/>
      <c r="VD102" s="22"/>
      <c r="VE102" s="22"/>
      <c r="VF102" s="22"/>
      <c r="VG102" s="22"/>
      <c r="VH102" s="22"/>
      <c r="VI102" s="22"/>
      <c r="VJ102" s="22"/>
      <c r="VK102" s="22"/>
      <c r="VL102" s="22"/>
      <c r="VM102" s="22"/>
      <c r="VN102" s="22"/>
      <c r="VO102" s="22"/>
      <c r="VP102" s="22"/>
      <c r="VQ102" s="22"/>
      <c r="VR102" s="22"/>
      <c r="VS102" s="22"/>
      <c r="VT102" s="22"/>
      <c r="VU102" s="22"/>
      <c r="VV102" s="22"/>
      <c r="VW102" s="22"/>
      <c r="VX102" s="22"/>
      <c r="VY102" s="22"/>
      <c r="VZ102" s="22"/>
      <c r="WA102" s="22"/>
      <c r="WB102" s="22"/>
      <c r="WC102" s="22"/>
      <c r="WD102" s="22"/>
      <c r="WE102" s="22"/>
      <c r="WF102" s="22"/>
      <c r="WG102" s="22"/>
      <c r="WH102" s="22"/>
      <c r="WI102" s="22"/>
      <c r="WJ102" s="22"/>
      <c r="WK102" s="22"/>
      <c r="WL102" s="22"/>
      <c r="WM102" s="22"/>
      <c r="WN102" s="22"/>
      <c r="WO102" s="22"/>
      <c r="WP102" s="22"/>
      <c r="WQ102" s="22"/>
      <c r="WR102" s="22"/>
      <c r="WS102" s="22"/>
      <c r="WT102" s="22"/>
      <c r="WU102" s="22"/>
      <c r="WV102" s="22"/>
      <c r="WW102" s="22"/>
      <c r="WX102" s="22"/>
      <c r="WY102" s="22"/>
      <c r="WZ102" s="22"/>
      <c r="XA102" s="22"/>
      <c r="XB102" s="22"/>
      <c r="XC102" s="22"/>
      <c r="XD102" s="22"/>
      <c r="XE102" s="22"/>
      <c r="XF102" s="22"/>
      <c r="XG102" s="22"/>
      <c r="XH102" s="22"/>
      <c r="XI102" s="22"/>
      <c r="XJ102" s="22"/>
      <c r="XK102" s="22"/>
      <c r="XL102" s="22"/>
      <c r="XM102" s="22"/>
      <c r="XN102" s="22"/>
      <c r="XO102" s="22"/>
      <c r="XP102" s="22"/>
      <c r="XQ102" s="22"/>
      <c r="XR102" s="22"/>
      <c r="XS102" s="22"/>
      <c r="XT102" s="22"/>
      <c r="XU102" s="22"/>
      <c r="XV102" s="22"/>
      <c r="XW102" s="22"/>
      <c r="XX102" s="22"/>
      <c r="XY102" s="22"/>
      <c r="XZ102" s="22"/>
      <c r="YA102" s="22"/>
      <c r="YB102" s="22"/>
      <c r="YC102" s="22"/>
      <c r="YD102" s="22"/>
      <c r="YE102" s="22"/>
      <c r="YF102" s="22"/>
      <c r="YG102" s="22"/>
      <c r="YH102" s="22"/>
      <c r="YI102" s="22"/>
      <c r="YJ102" s="22"/>
      <c r="YK102" s="22"/>
      <c r="YL102" s="22"/>
      <c r="YM102" s="22"/>
      <c r="YN102" s="22"/>
      <c r="YO102" s="22"/>
      <c r="YP102" s="22"/>
      <c r="YQ102" s="22"/>
      <c r="YR102" s="22"/>
      <c r="YS102" s="22"/>
      <c r="YT102" s="22"/>
      <c r="YU102" s="22"/>
      <c r="YV102" s="22"/>
      <c r="YW102" s="22"/>
      <c r="YX102" s="22"/>
      <c r="YY102" s="22"/>
      <c r="YZ102" s="22"/>
      <c r="ZA102" s="22"/>
      <c r="ZB102" s="22"/>
      <c r="ZC102" s="22"/>
      <c r="ZD102" s="22"/>
      <c r="ZE102" s="22"/>
      <c r="ZF102" s="22"/>
      <c r="ZG102" s="22"/>
      <c r="ZH102" s="22"/>
      <c r="ZI102" s="22"/>
      <c r="ZJ102" s="22"/>
      <c r="ZK102" s="22"/>
      <c r="ZL102" s="22"/>
      <c r="ZM102" s="22"/>
      <c r="ZN102" s="22"/>
      <c r="ZO102" s="22"/>
      <c r="ZP102" s="22"/>
      <c r="ZQ102" s="22"/>
      <c r="ZR102" s="22"/>
      <c r="ZS102" s="22"/>
      <c r="ZT102" s="22"/>
      <c r="ZU102" s="22"/>
      <c r="ZV102" s="22"/>
      <c r="ZW102" s="22"/>
      <c r="ZX102" s="22"/>
      <c r="ZY102" s="22"/>
      <c r="ZZ102" s="22"/>
      <c r="AAA102" s="22"/>
      <c r="AAB102" s="22"/>
      <c r="AAC102" s="22"/>
      <c r="AAD102" s="22"/>
      <c r="AAE102" s="22"/>
      <c r="AAF102" s="22"/>
      <c r="AAG102" s="22"/>
      <c r="AAH102" s="22"/>
      <c r="AAI102" s="22"/>
      <c r="AAJ102" s="22"/>
      <c r="AAK102" s="22"/>
      <c r="AAL102" s="22"/>
      <c r="AAM102" s="22"/>
      <c r="AAN102" s="22"/>
      <c r="AAO102" s="22"/>
      <c r="AAP102" s="22"/>
      <c r="AAQ102" s="22"/>
      <c r="AAR102" s="22"/>
      <c r="AAS102" s="22"/>
      <c r="AAT102" s="22"/>
      <c r="AAU102" s="22"/>
      <c r="AAV102" s="22"/>
      <c r="AAW102" s="22"/>
      <c r="AAX102" s="22"/>
      <c r="AAY102" s="22"/>
      <c r="AAZ102" s="22"/>
      <c r="ABA102" s="22"/>
      <c r="ABB102" s="22"/>
      <c r="ABC102" s="22"/>
      <c r="ABD102" s="22"/>
      <c r="ABE102" s="22"/>
      <c r="ABF102" s="22"/>
      <c r="ABG102" s="22"/>
      <c r="ABH102" s="22"/>
      <c r="ABI102" s="22"/>
      <c r="ABJ102" s="22"/>
      <c r="ABK102" s="22"/>
      <c r="ABL102" s="22"/>
      <c r="ABM102" s="22"/>
      <c r="ABN102" s="22"/>
      <c r="ABO102" s="22"/>
      <c r="ABP102" s="22"/>
      <c r="ABQ102" s="22"/>
      <c r="ABR102" s="22"/>
      <c r="ABS102" s="22"/>
      <c r="ABT102" s="22"/>
      <c r="ABU102" s="22"/>
      <c r="ABV102" s="22"/>
      <c r="ABW102" s="22"/>
      <c r="ABX102" s="22"/>
      <c r="ABY102" s="22"/>
      <c r="ABZ102" s="22"/>
      <c r="ACA102" s="22"/>
      <c r="ACB102" s="22"/>
      <c r="ACC102" s="22"/>
      <c r="ACD102" s="22"/>
      <c r="ACE102" s="22"/>
      <c r="ACF102" s="22"/>
      <c r="ACG102" s="22"/>
      <c r="ACH102" s="22"/>
      <c r="ACI102" s="22"/>
      <c r="ACJ102" s="22"/>
      <c r="ACK102" s="22"/>
      <c r="ACL102" s="22"/>
      <c r="ACM102" s="22"/>
      <c r="ACN102" s="22"/>
      <c r="ACO102" s="22"/>
      <c r="ACP102" s="22"/>
      <c r="ACQ102" s="22"/>
      <c r="ACR102" s="22"/>
      <c r="ACS102" s="22"/>
      <c r="ACT102" s="22"/>
      <c r="ACU102" s="22"/>
      <c r="ACV102" s="22"/>
      <c r="ACW102" s="22"/>
      <c r="ACX102" s="22"/>
      <c r="ACY102" s="22"/>
      <c r="ACZ102" s="22"/>
      <c r="ADA102" s="22"/>
      <c r="ADB102" s="22"/>
      <c r="ADC102" s="22"/>
      <c r="ADD102" s="22"/>
      <c r="ADE102" s="22"/>
      <c r="ADF102" s="22"/>
      <c r="ADG102" s="22"/>
      <c r="ADH102" s="22"/>
      <c r="ADI102" s="22"/>
      <c r="ADJ102" s="22"/>
      <c r="ADK102" s="22"/>
      <c r="ADL102" s="22"/>
      <c r="ADM102" s="22"/>
      <c r="ADN102" s="22"/>
      <c r="ADO102" s="22"/>
      <c r="ADP102" s="22"/>
      <c r="ADQ102" s="22"/>
      <c r="ADR102" s="22"/>
      <c r="ADS102" s="22"/>
      <c r="ADT102" s="22"/>
      <c r="ADU102" s="22"/>
      <c r="ADV102" s="22"/>
      <c r="ADW102" s="22"/>
      <c r="ADX102" s="22"/>
      <c r="ADY102" s="22"/>
      <c r="ADZ102" s="22"/>
      <c r="AEA102" s="22"/>
      <c r="AEB102" s="22"/>
      <c r="AEC102" s="22"/>
      <c r="AED102" s="22"/>
      <c r="AEE102" s="22"/>
      <c r="AEF102" s="22"/>
      <c r="AEG102" s="22"/>
      <c r="AEH102" s="22"/>
      <c r="AEI102" s="22"/>
      <c r="AEJ102" s="22"/>
      <c r="AEK102" s="22"/>
      <c r="AEL102" s="22"/>
      <c r="AEM102" s="22"/>
      <c r="AEN102" s="22"/>
      <c r="AEO102" s="22"/>
      <c r="AEP102" s="22"/>
      <c r="AEQ102" s="22"/>
      <c r="AER102" s="22"/>
      <c r="AES102" s="22"/>
      <c r="AET102" s="22"/>
      <c r="AEU102" s="22"/>
      <c r="AEV102" s="22"/>
      <c r="AEW102" s="22"/>
      <c r="AEX102" s="22"/>
      <c r="AEY102" s="22"/>
      <c r="AEZ102" s="22"/>
      <c r="AFA102" s="22"/>
      <c r="AFB102" s="22"/>
      <c r="AFC102" s="22"/>
      <c r="AFD102" s="22"/>
      <c r="AFE102" s="22"/>
      <c r="AFF102" s="22"/>
      <c r="AFG102" s="22"/>
      <c r="AFH102" s="22"/>
      <c r="AFI102" s="22"/>
      <c r="AFJ102" s="22"/>
      <c r="AFK102" s="22"/>
      <c r="AFL102" s="22"/>
      <c r="AFM102" s="22"/>
      <c r="AFN102" s="22"/>
      <c r="AFO102" s="22"/>
      <c r="AFP102" s="22"/>
      <c r="AFQ102" s="22"/>
      <c r="AFR102" s="22"/>
      <c r="AFS102" s="22"/>
      <c r="AFT102" s="22"/>
      <c r="AFU102" s="22"/>
      <c r="AFV102" s="22"/>
      <c r="AFW102" s="22"/>
      <c r="AFX102" s="22"/>
      <c r="AFY102" s="22"/>
      <c r="AFZ102" s="22"/>
      <c r="AGA102" s="22"/>
      <c r="AGB102" s="22"/>
      <c r="AGC102" s="22"/>
      <c r="AGD102" s="22"/>
      <c r="AGE102" s="22"/>
      <c r="AGF102" s="22"/>
      <c r="AGG102" s="22"/>
      <c r="AGH102" s="22"/>
      <c r="AGI102" s="22"/>
      <c r="AGJ102" s="22"/>
      <c r="AGK102" s="22"/>
      <c r="AGL102" s="22"/>
      <c r="AGM102" s="22"/>
      <c r="AGN102" s="22"/>
      <c r="AGO102" s="22"/>
      <c r="AGP102" s="22"/>
      <c r="AGQ102" s="22"/>
      <c r="AGR102" s="22"/>
      <c r="AGS102" s="22"/>
      <c r="AGT102" s="22"/>
      <c r="AGU102" s="22"/>
      <c r="AGV102" s="22"/>
      <c r="AGW102" s="22"/>
      <c r="AGX102" s="22"/>
      <c r="AGY102" s="22"/>
      <c r="AGZ102" s="22"/>
      <c r="AHA102" s="22"/>
      <c r="AHB102" s="22"/>
      <c r="AHC102" s="22"/>
      <c r="AHD102" s="22"/>
      <c r="AHE102" s="22"/>
      <c r="AHF102" s="22"/>
      <c r="AHG102" s="22"/>
      <c r="AHH102" s="22"/>
      <c r="AHI102" s="22"/>
      <c r="AHJ102" s="22"/>
      <c r="AHK102" s="22"/>
      <c r="AHL102" s="22"/>
      <c r="AHM102" s="22"/>
      <c r="AHN102" s="22"/>
      <c r="AHO102" s="22"/>
      <c r="AHP102" s="22"/>
      <c r="AHQ102" s="22"/>
      <c r="AHR102" s="22"/>
      <c r="AHS102" s="22"/>
      <c r="AHT102" s="22"/>
      <c r="AHU102" s="22"/>
      <c r="AHV102" s="22"/>
      <c r="AHW102" s="22"/>
      <c r="AHX102" s="22"/>
      <c r="AHY102" s="22"/>
      <c r="AHZ102" s="22"/>
      <c r="AIA102" s="22"/>
      <c r="AIB102" s="22"/>
      <c r="AIC102" s="22"/>
      <c r="AID102" s="22"/>
      <c r="AIE102" s="22"/>
      <c r="AIF102" s="22"/>
      <c r="AIG102" s="22"/>
      <c r="AIH102" s="22"/>
      <c r="AII102" s="22"/>
      <c r="AIJ102" s="22"/>
      <c r="AIK102" s="22"/>
      <c r="AIL102" s="22"/>
      <c r="AIM102" s="22"/>
      <c r="AIN102" s="22"/>
      <c r="AIO102" s="22"/>
      <c r="AIP102" s="22"/>
      <c r="AIQ102" s="22"/>
      <c r="AIR102" s="22"/>
      <c r="AIS102" s="22"/>
      <c r="AIT102" s="22"/>
      <c r="AIU102" s="22"/>
      <c r="AIV102" s="22"/>
      <c r="AIW102" s="22"/>
      <c r="AIX102" s="22"/>
      <c r="AIY102" s="22"/>
      <c r="AIZ102" s="22"/>
      <c r="AJA102" s="22"/>
      <c r="AJB102" s="22"/>
      <c r="AJC102" s="22"/>
      <c r="AJD102" s="22"/>
      <c r="AJE102" s="22"/>
      <c r="AJF102" s="22"/>
      <c r="AJG102" s="22"/>
      <c r="AJH102" s="22"/>
      <c r="AJI102" s="22"/>
      <c r="AJJ102" s="22"/>
      <c r="AJK102" s="22"/>
      <c r="AJL102" s="22"/>
      <c r="AJM102" s="22"/>
      <c r="AJN102" s="22"/>
      <c r="AJO102" s="22"/>
      <c r="AJP102" s="22"/>
      <c r="AJQ102" s="22"/>
      <c r="AJR102" s="22"/>
      <c r="AJS102" s="22"/>
      <c r="AJT102" s="22"/>
      <c r="AJU102" s="22"/>
      <c r="AJV102" s="22"/>
      <c r="AJW102" s="22"/>
      <c r="AJX102" s="22"/>
      <c r="AJY102" s="22"/>
      <c r="AJZ102" s="22"/>
      <c r="AKA102" s="22"/>
      <c r="AKB102" s="22"/>
      <c r="AKC102" s="22"/>
      <c r="AKD102" s="22"/>
      <c r="AKE102" s="22"/>
      <c r="AKF102" s="22"/>
      <c r="AKG102" s="22"/>
      <c r="AKH102" s="22"/>
      <c r="AKI102" s="22"/>
      <c r="AKJ102" s="22"/>
      <c r="AKK102" s="22"/>
      <c r="AKL102" s="22"/>
      <c r="AKM102" s="22"/>
      <c r="AKN102" s="22"/>
      <c r="AKO102" s="22"/>
      <c r="AKP102" s="22"/>
      <c r="AKQ102" s="22"/>
      <c r="AKR102" s="22"/>
      <c r="AKS102" s="22"/>
      <c r="AKT102" s="22"/>
      <c r="AKU102" s="22"/>
      <c r="AKV102" s="22"/>
      <c r="AKW102" s="22"/>
      <c r="AKX102" s="22"/>
      <c r="AKY102" s="22"/>
      <c r="AKZ102" s="22"/>
      <c r="ALA102" s="22"/>
      <c r="ALB102" s="22"/>
      <c r="ALC102" s="22"/>
      <c r="ALD102" s="22"/>
      <c r="ALE102" s="22"/>
      <c r="ALF102" s="22"/>
      <c r="ALG102" s="22"/>
      <c r="ALH102" s="22"/>
      <c r="ALI102" s="22"/>
      <c r="ALJ102" s="22"/>
      <c r="ALK102" s="22"/>
      <c r="ALL102" s="22"/>
      <c r="ALM102" s="22"/>
      <c r="ALN102" s="22"/>
      <c r="ALO102" s="22"/>
      <c r="ALP102" s="22"/>
      <c r="ALQ102" s="22"/>
      <c r="ALR102" s="22"/>
      <c r="ALS102" s="22"/>
      <c r="ALT102" s="22"/>
      <c r="ALU102" s="22"/>
      <c r="ALV102" s="22"/>
      <c r="ALW102" s="22"/>
      <c r="ALX102" s="22"/>
      <c r="ALY102" s="22"/>
      <c r="ALZ102" s="22"/>
      <c r="AMA102" s="22"/>
      <c r="AMB102" s="22"/>
      <c r="AMC102" s="22"/>
      <c r="AMD102" s="22"/>
      <c r="AME102" s="22"/>
      <c r="AMF102" s="22"/>
      <c r="AMG102" s="22"/>
      <c r="AMH102" s="22"/>
      <c r="AMI102" s="22"/>
      <c r="AMJ102" s="22"/>
      <c r="AMK102" s="22"/>
      <c r="AML102" s="22"/>
      <c r="AMM102" s="22"/>
      <c r="AMN102" s="22"/>
      <c r="AMO102" s="22"/>
      <c r="AMP102" s="22"/>
      <c r="AMQ102" s="22"/>
      <c r="AMR102" s="22"/>
      <c r="AMS102" s="22"/>
      <c r="AMT102" s="22"/>
      <c r="AMU102" s="22"/>
      <c r="AMV102" s="22"/>
      <c r="AMW102" s="22"/>
      <c r="AMX102" s="22"/>
      <c r="AMY102" s="22"/>
      <c r="AMZ102" s="22"/>
      <c r="ANA102" s="22"/>
      <c r="ANB102" s="22"/>
      <c r="ANC102" s="22"/>
      <c r="AND102" s="22"/>
      <c r="ANE102" s="22"/>
      <c r="ANF102" s="22"/>
      <c r="ANG102" s="22"/>
      <c r="ANH102" s="22"/>
      <c r="ANI102" s="22"/>
      <c r="ANJ102" s="22"/>
      <c r="ANK102" s="22"/>
      <c r="ANL102" s="22"/>
      <c r="ANM102" s="22"/>
      <c r="ANN102" s="22"/>
      <c r="ANO102" s="22"/>
      <c r="ANP102" s="22"/>
      <c r="ANQ102" s="22"/>
      <c r="ANR102" s="22"/>
      <c r="ANS102" s="22"/>
      <c r="ANT102" s="22"/>
      <c r="ANU102" s="22"/>
      <c r="ANV102" s="22"/>
      <c r="ANW102" s="22"/>
      <c r="ANX102" s="22"/>
      <c r="ANY102" s="22"/>
      <c r="ANZ102" s="22"/>
      <c r="AOA102" s="22"/>
      <c r="AOB102" s="22"/>
      <c r="AOC102" s="22"/>
      <c r="AOD102" s="22"/>
      <c r="AOE102" s="22"/>
      <c r="AOF102" s="22"/>
      <c r="AOG102" s="22"/>
      <c r="AOH102" s="22"/>
      <c r="AOI102" s="22"/>
      <c r="AOJ102" s="22"/>
      <c r="AOK102" s="22"/>
      <c r="AOL102" s="22"/>
      <c r="AOM102" s="22"/>
      <c r="AON102" s="22"/>
      <c r="AOO102" s="22"/>
      <c r="AOP102" s="22"/>
      <c r="AOQ102" s="22"/>
      <c r="AOR102" s="22"/>
      <c r="AOS102" s="22"/>
      <c r="AOT102" s="22"/>
      <c r="AOU102" s="22"/>
      <c r="AOV102" s="22"/>
      <c r="AOW102" s="22"/>
      <c r="AOX102" s="22"/>
      <c r="AOY102" s="22"/>
      <c r="AOZ102" s="22"/>
      <c r="APA102" s="22"/>
      <c r="APB102" s="22"/>
      <c r="APC102" s="22"/>
      <c r="APD102" s="22"/>
      <c r="APE102" s="22"/>
      <c r="APF102" s="22"/>
      <c r="APG102" s="22"/>
      <c r="APH102" s="22"/>
      <c r="API102" s="22"/>
      <c r="APJ102" s="22"/>
      <c r="APK102" s="22"/>
      <c r="APL102" s="22"/>
      <c r="APM102" s="22"/>
      <c r="APN102" s="22"/>
      <c r="APO102" s="22"/>
      <c r="APP102" s="22"/>
      <c r="APQ102" s="22"/>
      <c r="APR102" s="22"/>
      <c r="APS102" s="22"/>
      <c r="APT102" s="22"/>
      <c r="APU102" s="22"/>
      <c r="APV102" s="22"/>
      <c r="APW102" s="22"/>
      <c r="APX102" s="22"/>
      <c r="APY102" s="22"/>
      <c r="APZ102" s="22"/>
      <c r="AQA102" s="22"/>
      <c r="AQB102" s="22"/>
      <c r="AQC102" s="22"/>
      <c r="AQD102" s="22"/>
      <c r="AQE102" s="22"/>
      <c r="AQF102" s="22"/>
      <c r="AQG102" s="22"/>
      <c r="AQH102" s="22"/>
      <c r="AQI102" s="22"/>
      <c r="AQJ102" s="22"/>
      <c r="AQK102" s="22"/>
      <c r="AQL102" s="22"/>
      <c r="AQM102" s="22"/>
      <c r="AQN102" s="22"/>
      <c r="AQO102" s="22"/>
      <c r="AQP102" s="22"/>
      <c r="AQQ102" s="22"/>
      <c r="AQR102" s="22"/>
      <c r="AQS102" s="22"/>
      <c r="AQT102" s="22"/>
      <c r="AQU102" s="22"/>
      <c r="AQV102" s="22"/>
      <c r="AQW102" s="22"/>
      <c r="AQX102" s="22"/>
      <c r="AQY102" s="22"/>
      <c r="AQZ102" s="22"/>
      <c r="ARA102" s="22"/>
      <c r="ARB102" s="22"/>
      <c r="ARC102" s="22"/>
      <c r="ARD102" s="22"/>
      <c r="ARE102" s="22"/>
      <c r="ARF102" s="22"/>
      <c r="ARG102" s="22"/>
      <c r="ARH102" s="22"/>
      <c r="ARI102" s="22"/>
      <c r="ARJ102" s="22"/>
      <c r="ARK102" s="22"/>
      <c r="ARL102" s="22"/>
      <c r="ARM102" s="22"/>
      <c r="ARN102" s="22"/>
      <c r="ARO102" s="22"/>
      <c r="ARP102" s="22"/>
      <c r="ARQ102" s="22"/>
      <c r="ARR102" s="22"/>
      <c r="ARS102" s="22"/>
      <c r="ART102" s="22"/>
      <c r="ARU102" s="22"/>
      <c r="ARV102" s="22"/>
      <c r="ARW102" s="22"/>
      <c r="ARX102" s="22"/>
      <c r="ARY102" s="22"/>
      <c r="ARZ102" s="22"/>
      <c r="ASA102" s="22"/>
      <c r="ASB102" s="22"/>
      <c r="ASC102" s="22"/>
      <c r="ASD102" s="22"/>
      <c r="ASE102" s="22"/>
      <c r="ASF102" s="22"/>
      <c r="ASG102" s="22"/>
      <c r="ASH102" s="22"/>
      <c r="ASI102" s="22"/>
      <c r="ASJ102" s="22"/>
      <c r="ASK102" s="22"/>
      <c r="ASL102" s="22"/>
      <c r="ASM102" s="22"/>
      <c r="ASN102" s="22"/>
      <c r="ASO102" s="22"/>
      <c r="ASP102" s="22"/>
      <c r="ASQ102" s="22"/>
      <c r="ASR102" s="22"/>
      <c r="ASS102" s="22"/>
      <c r="AST102" s="22"/>
      <c r="ASU102" s="22"/>
      <c r="ASV102" s="22"/>
      <c r="ASW102" s="22"/>
      <c r="ASX102" s="22"/>
      <c r="ASY102" s="22"/>
      <c r="ASZ102" s="22"/>
      <c r="ATA102" s="22"/>
      <c r="ATB102" s="22"/>
      <c r="ATC102" s="22"/>
      <c r="ATD102" s="22"/>
      <c r="ATE102" s="22"/>
      <c r="ATF102" s="22"/>
      <c r="ATG102" s="22"/>
      <c r="ATH102" s="22"/>
      <c r="ATI102" s="22"/>
      <c r="ATJ102" s="22"/>
      <c r="ATK102" s="22"/>
      <c r="ATL102" s="22"/>
      <c r="ATM102" s="22"/>
      <c r="ATN102" s="22"/>
      <c r="ATO102" s="22"/>
      <c r="ATP102" s="22"/>
      <c r="ATQ102" s="22"/>
      <c r="ATR102" s="22"/>
      <c r="ATS102" s="22"/>
      <c r="ATT102" s="22"/>
      <c r="ATU102" s="22"/>
      <c r="ATV102" s="22"/>
      <c r="ATW102" s="22"/>
      <c r="ATX102" s="22"/>
      <c r="ATY102" s="22"/>
      <c r="ATZ102" s="22"/>
      <c r="AUA102" s="22"/>
      <c r="AUB102" s="22"/>
      <c r="AUC102" s="22"/>
      <c r="AUD102" s="22"/>
      <c r="AUE102" s="22"/>
      <c r="AUF102" s="22"/>
      <c r="AUG102" s="22"/>
      <c r="AUH102" s="22"/>
      <c r="AUI102" s="22"/>
      <c r="AUJ102" s="22"/>
      <c r="AUK102" s="22"/>
      <c r="AUL102" s="22"/>
      <c r="AUM102" s="22"/>
      <c r="AUN102" s="22"/>
      <c r="AUO102" s="22"/>
      <c r="AUP102" s="22"/>
      <c r="AUQ102" s="22"/>
      <c r="AUR102" s="22"/>
      <c r="AUS102" s="22"/>
      <c r="AUT102" s="22"/>
      <c r="AUU102" s="22"/>
      <c r="AUV102" s="22"/>
      <c r="AUW102" s="22"/>
      <c r="AUX102" s="22"/>
      <c r="AUY102" s="22"/>
      <c r="AUZ102" s="22"/>
      <c r="AVA102" s="22"/>
      <c r="AVB102" s="22"/>
      <c r="AVC102" s="22"/>
      <c r="AVD102" s="22"/>
      <c r="AVE102" s="22"/>
      <c r="AVF102" s="22"/>
      <c r="AVG102" s="22"/>
      <c r="AVH102" s="22"/>
      <c r="AVI102" s="22"/>
      <c r="AVJ102" s="22"/>
      <c r="AVK102" s="22"/>
      <c r="AVL102" s="22"/>
      <c r="AVM102" s="22"/>
      <c r="AVN102" s="22"/>
      <c r="AVO102" s="22"/>
      <c r="AVP102" s="22"/>
      <c r="AVQ102" s="22"/>
      <c r="AVR102" s="22"/>
      <c r="AVS102" s="22"/>
      <c r="AVT102" s="22"/>
      <c r="AVU102" s="22"/>
      <c r="AVV102" s="22"/>
      <c r="AVW102" s="22"/>
      <c r="AVX102" s="22"/>
      <c r="AVY102" s="22"/>
      <c r="AVZ102" s="22"/>
      <c r="AWA102" s="22"/>
      <c r="AWB102" s="22"/>
      <c r="AWC102" s="22"/>
      <c r="AWD102" s="22"/>
      <c r="AWE102" s="22"/>
      <c r="AWF102" s="22"/>
      <c r="AWG102" s="22"/>
      <c r="AWH102" s="22"/>
      <c r="AWI102" s="22"/>
      <c r="AWJ102" s="22"/>
      <c r="AWK102" s="22"/>
      <c r="AWL102" s="22"/>
      <c r="AWM102" s="22"/>
      <c r="AWN102" s="22"/>
      <c r="AWO102" s="22"/>
      <c r="AWP102" s="22"/>
      <c r="AWQ102" s="22"/>
      <c r="AWR102" s="22"/>
      <c r="AWS102" s="22"/>
      <c r="AWT102" s="22"/>
      <c r="AWU102" s="22"/>
      <c r="AWV102" s="22"/>
      <c r="AWW102" s="22"/>
      <c r="AWX102" s="22"/>
      <c r="AWY102" s="22"/>
      <c r="AWZ102" s="22"/>
      <c r="AXA102" s="22"/>
      <c r="AXB102" s="22"/>
      <c r="AXC102" s="22"/>
      <c r="AXD102" s="22"/>
      <c r="AXE102" s="22"/>
      <c r="AXF102" s="22"/>
      <c r="AXG102" s="22"/>
      <c r="AXH102" s="22"/>
      <c r="AXI102" s="22"/>
      <c r="AXJ102" s="22"/>
      <c r="AXK102" s="22"/>
      <c r="AXL102" s="22"/>
      <c r="AXM102" s="22"/>
      <c r="AXN102" s="22"/>
      <c r="AXO102" s="22"/>
      <c r="AXP102" s="22"/>
      <c r="AXQ102" s="22"/>
      <c r="AXR102" s="22"/>
      <c r="AXS102" s="22"/>
      <c r="AXT102" s="22"/>
      <c r="AXU102" s="22"/>
      <c r="AXV102" s="22"/>
      <c r="AXW102" s="22"/>
      <c r="AXX102" s="22"/>
      <c r="AXY102" s="22"/>
      <c r="AXZ102" s="22"/>
      <c r="AYA102" s="22"/>
      <c r="AYB102" s="22"/>
      <c r="AYC102" s="22"/>
      <c r="AYD102" s="22"/>
      <c r="AYE102" s="22"/>
      <c r="AYF102" s="22"/>
      <c r="AYG102" s="22"/>
      <c r="AYH102" s="22"/>
      <c r="AYI102" s="22"/>
      <c r="AYJ102" s="22"/>
      <c r="AYK102" s="22"/>
      <c r="AYL102" s="22"/>
      <c r="AYM102" s="22"/>
      <c r="AYN102" s="22"/>
      <c r="AYO102" s="22"/>
      <c r="AYP102" s="22"/>
      <c r="AYQ102" s="22"/>
      <c r="AYR102" s="22"/>
      <c r="AYS102" s="22"/>
      <c r="AYT102" s="22"/>
      <c r="AYU102" s="22"/>
      <c r="AYV102" s="22"/>
      <c r="AYW102" s="22"/>
      <c r="AYX102" s="22"/>
      <c r="AYY102" s="22"/>
      <c r="AYZ102" s="22"/>
      <c r="AZA102" s="22"/>
      <c r="AZB102" s="22"/>
      <c r="AZC102" s="22"/>
      <c r="AZD102" s="22"/>
      <c r="AZE102" s="22"/>
      <c r="AZF102" s="22"/>
      <c r="AZG102" s="22"/>
      <c r="AZH102" s="22"/>
      <c r="AZI102" s="22"/>
      <c r="AZJ102" s="22"/>
      <c r="AZK102" s="22"/>
      <c r="AZL102" s="22"/>
      <c r="AZM102" s="22"/>
      <c r="AZN102" s="22"/>
      <c r="AZO102" s="22"/>
      <c r="AZP102" s="22"/>
      <c r="AZQ102" s="22"/>
      <c r="AZR102" s="22"/>
      <c r="AZS102" s="22"/>
      <c r="AZT102" s="22"/>
      <c r="AZU102" s="22"/>
      <c r="AZV102" s="22"/>
      <c r="AZW102" s="22"/>
      <c r="AZX102" s="22"/>
      <c r="AZY102" s="22"/>
      <c r="AZZ102" s="22"/>
      <c r="BAA102" s="22"/>
      <c r="BAB102" s="22"/>
      <c r="BAC102" s="22"/>
      <c r="BAD102" s="22"/>
      <c r="BAE102" s="22"/>
      <c r="BAF102" s="22"/>
      <c r="BAG102" s="22"/>
      <c r="BAH102" s="22"/>
      <c r="BAI102" s="22"/>
      <c r="BAJ102" s="22"/>
      <c r="BAK102" s="22"/>
      <c r="BAL102" s="22"/>
      <c r="BAM102" s="22"/>
      <c r="BAN102" s="22"/>
      <c r="BAO102" s="22"/>
      <c r="BAP102" s="22"/>
      <c r="BAQ102" s="22"/>
      <c r="BAR102" s="22"/>
      <c r="BAS102" s="22"/>
      <c r="BAT102" s="22"/>
      <c r="BAU102" s="22"/>
      <c r="BAV102" s="22"/>
      <c r="BAW102" s="22"/>
      <c r="BAX102" s="22"/>
      <c r="BAY102" s="22"/>
      <c r="BAZ102" s="22"/>
      <c r="BBA102" s="22"/>
      <c r="BBB102" s="22"/>
      <c r="BBC102" s="22"/>
      <c r="BBD102" s="22"/>
      <c r="BBE102" s="22"/>
      <c r="BBF102" s="22"/>
      <c r="BBG102" s="22"/>
      <c r="BBH102" s="22"/>
      <c r="BBI102" s="22"/>
      <c r="BBJ102" s="22"/>
      <c r="BBK102" s="22"/>
      <c r="BBL102" s="22"/>
      <c r="BBM102" s="22"/>
      <c r="BBN102" s="22"/>
      <c r="BBO102" s="22"/>
      <c r="BBP102" s="22"/>
      <c r="BBQ102" s="22"/>
      <c r="BBR102" s="22"/>
      <c r="BBS102" s="22"/>
      <c r="BBT102" s="22"/>
      <c r="BBU102" s="22"/>
      <c r="BBV102" s="22"/>
      <c r="BBW102" s="22"/>
      <c r="BBX102" s="22"/>
      <c r="BBY102" s="22"/>
      <c r="BBZ102" s="22"/>
      <c r="BCA102" s="22"/>
      <c r="BCB102" s="22"/>
      <c r="BCC102" s="22"/>
      <c r="BCD102" s="22"/>
      <c r="BCE102" s="22"/>
      <c r="BCF102" s="22"/>
      <c r="BCG102" s="22"/>
      <c r="BCH102" s="22"/>
      <c r="BCI102" s="22"/>
      <c r="BCJ102" s="22"/>
      <c r="BCK102" s="22"/>
      <c r="BCL102" s="22"/>
      <c r="BCM102" s="22"/>
      <c r="BCN102" s="22"/>
      <c r="BCO102" s="22"/>
      <c r="BCP102" s="22"/>
      <c r="BCQ102" s="22"/>
      <c r="BCR102" s="22"/>
      <c r="BCS102" s="22"/>
      <c r="BCT102" s="22"/>
      <c r="BCU102" s="22"/>
      <c r="BCV102" s="22"/>
      <c r="BCW102" s="22"/>
      <c r="BCX102" s="22"/>
      <c r="BCY102" s="22"/>
      <c r="BCZ102" s="22"/>
      <c r="BDA102" s="22"/>
      <c r="BDB102" s="22"/>
      <c r="BDC102" s="22"/>
      <c r="BDD102" s="22"/>
      <c r="BDE102" s="22"/>
      <c r="BDF102" s="22"/>
      <c r="BDG102" s="22"/>
      <c r="BDH102" s="22"/>
      <c r="BDI102" s="22"/>
      <c r="BDJ102" s="22"/>
      <c r="BDK102" s="22"/>
      <c r="BDL102" s="22"/>
      <c r="BDM102" s="22"/>
      <c r="BDN102" s="22"/>
      <c r="BDO102" s="22"/>
      <c r="BDP102" s="22"/>
      <c r="BDQ102" s="22"/>
      <c r="BDR102" s="22"/>
      <c r="BDS102" s="22"/>
      <c r="BDT102" s="22"/>
      <c r="BDU102" s="22"/>
      <c r="BDV102" s="22"/>
      <c r="BDW102" s="22"/>
      <c r="BDX102" s="22"/>
      <c r="BDY102" s="22"/>
      <c r="BDZ102" s="22"/>
      <c r="BEA102" s="22"/>
      <c r="BEB102" s="22"/>
      <c r="BEC102" s="22"/>
      <c r="BED102" s="22"/>
      <c r="BEE102" s="22"/>
      <c r="BEF102" s="22"/>
      <c r="BEG102" s="22"/>
      <c r="BEH102" s="22"/>
      <c r="BEI102" s="22"/>
      <c r="BEJ102" s="22"/>
      <c r="BEK102" s="22"/>
      <c r="BEL102" s="22"/>
      <c r="BEM102" s="22"/>
      <c r="BEN102" s="22"/>
      <c r="BEO102" s="22"/>
      <c r="BEP102" s="22"/>
      <c r="BEQ102" s="22"/>
      <c r="BER102" s="22"/>
      <c r="BES102" s="22"/>
      <c r="BET102" s="22"/>
      <c r="BEU102" s="22"/>
      <c r="BEV102" s="22"/>
      <c r="BEW102" s="22"/>
      <c r="BEX102" s="22"/>
      <c r="BEY102" s="22"/>
      <c r="BEZ102" s="22"/>
      <c r="BFA102" s="22"/>
      <c r="BFB102" s="22"/>
      <c r="BFC102" s="22"/>
      <c r="BFD102" s="22"/>
      <c r="BFE102" s="22"/>
      <c r="BFF102" s="22"/>
      <c r="BFG102" s="22"/>
      <c r="BFH102" s="22"/>
      <c r="BFI102" s="22"/>
      <c r="BFJ102" s="22"/>
      <c r="BFK102" s="22"/>
      <c r="BFL102" s="22"/>
      <c r="BFM102" s="22"/>
      <c r="BFN102" s="22"/>
      <c r="BFO102" s="22"/>
      <c r="BFP102" s="22"/>
      <c r="BFQ102" s="22"/>
      <c r="BFR102" s="22"/>
      <c r="BFS102" s="22"/>
      <c r="BFT102" s="22"/>
      <c r="BFU102" s="22"/>
      <c r="BFV102" s="22"/>
      <c r="BFW102" s="22"/>
      <c r="BFX102" s="22"/>
      <c r="BFY102" s="22"/>
      <c r="BFZ102" s="22"/>
      <c r="BGA102" s="22"/>
      <c r="BGB102" s="22"/>
      <c r="BGC102" s="22"/>
      <c r="BGD102" s="22"/>
      <c r="BGE102" s="22"/>
      <c r="BGF102" s="22"/>
      <c r="BGG102" s="22"/>
      <c r="BGH102" s="22"/>
      <c r="BGI102" s="22"/>
      <c r="BGJ102" s="22"/>
      <c r="BGK102" s="22"/>
      <c r="BGL102" s="22"/>
      <c r="BGM102" s="22"/>
      <c r="BGN102" s="22"/>
      <c r="BGO102" s="22"/>
      <c r="BGP102" s="22"/>
      <c r="BGQ102" s="22"/>
      <c r="BGR102" s="22"/>
      <c r="BGS102" s="22"/>
      <c r="BGT102" s="22"/>
      <c r="BGU102" s="22"/>
      <c r="BGV102" s="22"/>
      <c r="BGW102" s="22"/>
      <c r="BGX102" s="22"/>
      <c r="BGY102" s="22"/>
      <c r="BGZ102" s="22"/>
      <c r="BHA102" s="22"/>
      <c r="BHB102" s="22"/>
      <c r="BHC102" s="22"/>
      <c r="BHD102" s="22"/>
      <c r="BHE102" s="22"/>
      <c r="BHF102" s="22"/>
      <c r="BHG102" s="22"/>
      <c r="BHH102" s="22"/>
      <c r="BHI102" s="22"/>
      <c r="BHJ102" s="22"/>
      <c r="BHK102" s="22"/>
      <c r="BHL102" s="22"/>
      <c r="BHM102" s="22"/>
      <c r="BHN102" s="22"/>
      <c r="BHO102" s="22"/>
      <c r="BHP102" s="22"/>
      <c r="BHQ102" s="22"/>
      <c r="BHR102" s="22"/>
      <c r="BHS102" s="22"/>
      <c r="BHT102" s="22"/>
      <c r="BHU102" s="22"/>
      <c r="BHV102" s="22"/>
      <c r="BHW102" s="22"/>
      <c r="BHX102" s="22"/>
      <c r="BHY102" s="22"/>
      <c r="BHZ102" s="22"/>
      <c r="BIA102" s="22"/>
      <c r="BIB102" s="22"/>
      <c r="BIC102" s="22"/>
      <c r="BID102" s="22"/>
      <c r="BIE102" s="22"/>
      <c r="BIF102" s="22"/>
      <c r="BIG102" s="22"/>
      <c r="BIH102" s="22"/>
      <c r="BII102" s="22"/>
      <c r="BIJ102" s="22"/>
      <c r="BIK102" s="22"/>
      <c r="BIL102" s="22"/>
      <c r="BIM102" s="22"/>
      <c r="BIN102" s="22"/>
      <c r="BIO102" s="22"/>
      <c r="BIP102" s="22"/>
      <c r="BIQ102" s="22"/>
      <c r="BIR102" s="22"/>
      <c r="BIS102" s="22"/>
      <c r="BIT102" s="22"/>
      <c r="BIU102" s="22"/>
      <c r="BIV102" s="22"/>
      <c r="BIW102" s="22"/>
      <c r="BIX102" s="22"/>
      <c r="BIY102" s="22"/>
      <c r="BIZ102" s="22"/>
      <c r="BJA102" s="22"/>
      <c r="BJB102" s="22"/>
      <c r="BJC102" s="22"/>
      <c r="BJD102" s="22"/>
      <c r="BJE102" s="22"/>
      <c r="BJF102" s="22"/>
      <c r="BJG102" s="22"/>
      <c r="BJH102" s="22"/>
      <c r="BJI102" s="22"/>
      <c r="BJJ102" s="22"/>
      <c r="BJK102" s="22"/>
      <c r="BJL102" s="22"/>
      <c r="BJM102" s="22"/>
      <c r="BJN102" s="22"/>
      <c r="BJO102" s="22"/>
      <c r="BJP102" s="22"/>
      <c r="BJQ102" s="22"/>
      <c r="BJR102" s="22"/>
      <c r="BJS102" s="22"/>
      <c r="BJT102" s="22"/>
      <c r="BJU102" s="22"/>
      <c r="BJV102" s="22"/>
      <c r="BJW102" s="22"/>
      <c r="BJX102" s="22"/>
      <c r="BJY102" s="22"/>
      <c r="BJZ102" s="22"/>
      <c r="BKA102" s="22"/>
      <c r="BKB102" s="22"/>
      <c r="BKC102" s="22"/>
      <c r="BKD102" s="22"/>
      <c r="BKE102" s="22"/>
      <c r="BKF102" s="22"/>
      <c r="BKG102" s="22"/>
      <c r="BKH102" s="22"/>
      <c r="BKI102" s="22"/>
      <c r="BKJ102" s="22"/>
      <c r="BKK102" s="22"/>
      <c r="BKL102" s="22"/>
      <c r="BKM102" s="22"/>
      <c r="BKN102" s="22"/>
      <c r="BKO102" s="22"/>
      <c r="BKP102" s="22"/>
      <c r="BKQ102" s="22"/>
      <c r="BKR102" s="22"/>
      <c r="BKS102" s="22"/>
      <c r="BKT102" s="22"/>
      <c r="BKU102" s="22"/>
      <c r="BKV102" s="22"/>
      <c r="BKW102" s="22"/>
      <c r="BKX102" s="22"/>
      <c r="BKY102" s="22"/>
      <c r="BKZ102" s="22"/>
      <c r="BLA102" s="22"/>
      <c r="BLB102" s="22"/>
      <c r="BLC102" s="22"/>
      <c r="BLD102" s="22"/>
      <c r="BLE102" s="22"/>
      <c r="BLF102" s="22"/>
      <c r="BLG102" s="22"/>
      <c r="BLH102" s="22"/>
      <c r="BLI102" s="22"/>
      <c r="BLJ102" s="22"/>
      <c r="BLK102" s="22"/>
      <c r="BLL102" s="22"/>
      <c r="BLM102" s="22"/>
      <c r="BLN102" s="22"/>
      <c r="BLO102" s="22"/>
      <c r="BLP102" s="22"/>
      <c r="BLQ102" s="22"/>
      <c r="BLR102" s="22"/>
      <c r="BLS102" s="22"/>
      <c r="BLT102" s="22"/>
      <c r="BLU102" s="22"/>
      <c r="BLV102" s="22"/>
      <c r="BLW102" s="22"/>
      <c r="BLX102" s="22"/>
      <c r="BLY102" s="22"/>
      <c r="BLZ102" s="22"/>
      <c r="BMA102" s="22"/>
      <c r="BMB102" s="22"/>
      <c r="BMC102" s="22"/>
      <c r="BMD102" s="22"/>
      <c r="BME102" s="22"/>
      <c r="BMF102" s="22"/>
      <c r="BMG102" s="22"/>
      <c r="BMH102" s="22"/>
      <c r="BMI102" s="22"/>
      <c r="BMJ102" s="22"/>
      <c r="BMK102" s="22"/>
      <c r="BML102" s="22"/>
      <c r="BMM102" s="22"/>
      <c r="BMN102" s="22"/>
      <c r="BMO102" s="22"/>
      <c r="BMP102" s="22"/>
      <c r="BMQ102" s="22"/>
      <c r="BMR102" s="22"/>
      <c r="BMS102" s="22"/>
      <c r="BMT102" s="22"/>
      <c r="BMU102" s="22"/>
      <c r="BMV102" s="22"/>
      <c r="BMW102" s="22"/>
      <c r="BMX102" s="22"/>
      <c r="BMY102" s="22"/>
      <c r="BMZ102" s="22"/>
      <c r="BNA102" s="22"/>
      <c r="BNB102" s="22"/>
      <c r="BNC102" s="22"/>
      <c r="BND102" s="22"/>
      <c r="BNE102" s="22"/>
      <c r="BNF102" s="22"/>
      <c r="BNG102" s="22"/>
      <c r="BNH102" s="22"/>
      <c r="BNI102" s="22"/>
      <c r="BNJ102" s="22"/>
      <c r="BNK102" s="22"/>
      <c r="BNL102" s="22"/>
      <c r="BNM102" s="22"/>
      <c r="BNN102" s="22"/>
      <c r="BNO102" s="22"/>
      <c r="BNP102" s="22"/>
      <c r="BNQ102" s="22"/>
      <c r="BNR102" s="22"/>
      <c r="BNS102" s="22"/>
      <c r="BNT102" s="22"/>
      <c r="BNU102" s="22"/>
      <c r="BNV102" s="22"/>
      <c r="BNW102" s="22"/>
      <c r="BNX102" s="22"/>
      <c r="BNY102" s="22"/>
      <c r="BNZ102" s="22"/>
      <c r="BOA102" s="22"/>
      <c r="BOB102" s="22"/>
      <c r="BOC102" s="22"/>
      <c r="BOD102" s="22"/>
      <c r="BOE102" s="22"/>
      <c r="BOF102" s="22"/>
      <c r="BOG102" s="22"/>
      <c r="BOH102" s="22"/>
      <c r="BOI102" s="22"/>
      <c r="BOJ102" s="22"/>
      <c r="BOK102" s="22"/>
      <c r="BOL102" s="22"/>
      <c r="BOM102" s="22"/>
      <c r="BON102" s="22"/>
      <c r="BOO102" s="22"/>
      <c r="BOP102" s="22"/>
      <c r="BOQ102" s="22"/>
      <c r="BOR102" s="22"/>
      <c r="BOS102" s="22"/>
      <c r="BOT102" s="22"/>
      <c r="BOU102" s="22"/>
      <c r="BOV102" s="22"/>
      <c r="BOW102" s="22"/>
      <c r="BOX102" s="22"/>
      <c r="BOY102" s="22"/>
      <c r="BOZ102" s="22"/>
      <c r="BPA102" s="22"/>
      <c r="BPB102" s="22"/>
      <c r="BPC102" s="22"/>
      <c r="BPD102" s="22"/>
      <c r="BPE102" s="22"/>
      <c r="BPF102" s="22"/>
      <c r="BPG102" s="22"/>
      <c r="BPH102" s="22"/>
      <c r="BPI102" s="22"/>
      <c r="BPJ102" s="22"/>
      <c r="BPK102" s="22"/>
      <c r="BPL102" s="22"/>
      <c r="BPM102" s="22"/>
      <c r="BPN102" s="22"/>
      <c r="BPO102" s="22"/>
      <c r="BPP102" s="22"/>
      <c r="BPQ102" s="22"/>
      <c r="BPR102" s="22"/>
      <c r="BPS102" s="22"/>
      <c r="BPT102" s="22"/>
      <c r="BPU102" s="22"/>
      <c r="BPV102" s="22"/>
      <c r="BPW102" s="22"/>
      <c r="BPX102" s="22"/>
      <c r="BPY102" s="22"/>
      <c r="BPZ102" s="22"/>
      <c r="BQA102" s="22"/>
      <c r="BQB102" s="22"/>
      <c r="BQC102" s="22"/>
      <c r="BQD102" s="22"/>
      <c r="BQE102" s="22"/>
      <c r="BQF102" s="22"/>
      <c r="BQG102" s="22"/>
      <c r="BQH102" s="22"/>
      <c r="BQI102" s="22"/>
      <c r="BQJ102" s="22"/>
      <c r="BQK102" s="22"/>
      <c r="BQL102" s="22"/>
      <c r="BQM102" s="22"/>
      <c r="BQN102" s="22"/>
      <c r="BQO102" s="22"/>
      <c r="BQP102" s="22"/>
      <c r="BQQ102" s="22"/>
      <c r="BQR102" s="22"/>
      <c r="BQS102" s="22"/>
      <c r="BQT102" s="22"/>
      <c r="BQU102" s="22"/>
      <c r="BQV102" s="22"/>
      <c r="BQW102" s="22"/>
      <c r="BQX102" s="22"/>
      <c r="BQY102" s="22"/>
      <c r="BQZ102" s="22"/>
      <c r="BRA102" s="22"/>
      <c r="BRB102" s="22"/>
      <c r="BRC102" s="22"/>
      <c r="BRD102" s="22"/>
      <c r="BRE102" s="22"/>
      <c r="BRF102" s="22"/>
      <c r="BRG102" s="22"/>
      <c r="BRH102" s="22"/>
      <c r="BRI102" s="22"/>
      <c r="BRJ102" s="22"/>
      <c r="BRK102" s="22"/>
      <c r="BRL102" s="22"/>
      <c r="BRM102" s="22"/>
      <c r="BRN102" s="22"/>
      <c r="BRO102" s="22"/>
      <c r="BRP102" s="22"/>
      <c r="BRQ102" s="22"/>
      <c r="BRR102" s="22"/>
      <c r="BRS102" s="22"/>
      <c r="BRT102" s="22"/>
      <c r="BRU102" s="22"/>
      <c r="BRV102" s="22"/>
      <c r="BRW102" s="22"/>
      <c r="BRX102" s="22"/>
      <c r="BRY102" s="22"/>
      <c r="BRZ102" s="22"/>
      <c r="BSA102" s="22"/>
      <c r="BSB102" s="22"/>
      <c r="BSC102" s="22"/>
      <c r="BSD102" s="22"/>
      <c r="BSE102" s="22"/>
      <c r="BSF102" s="22"/>
      <c r="BSG102" s="22"/>
      <c r="BSH102" s="22"/>
      <c r="BSI102" s="22"/>
      <c r="BSJ102" s="22"/>
      <c r="BSK102" s="22"/>
      <c r="BSL102" s="22"/>
      <c r="BSM102" s="22"/>
      <c r="BSN102" s="22"/>
      <c r="BSO102" s="22"/>
      <c r="BSP102" s="22"/>
      <c r="BSQ102" s="22"/>
      <c r="BSR102" s="22"/>
      <c r="BSS102" s="22"/>
      <c r="BST102" s="22"/>
      <c r="BSU102" s="22"/>
      <c r="BSV102" s="22"/>
      <c r="BSW102" s="22"/>
      <c r="BSX102" s="22"/>
      <c r="BSY102" s="22"/>
      <c r="BSZ102" s="22"/>
      <c r="BTA102" s="22"/>
      <c r="BTB102" s="22"/>
      <c r="BTC102" s="22"/>
      <c r="BTD102" s="22"/>
      <c r="BTE102" s="22"/>
      <c r="BTF102" s="22"/>
      <c r="BTG102" s="22"/>
      <c r="BTH102" s="22"/>
      <c r="BTI102" s="22"/>
      <c r="BTJ102" s="22"/>
      <c r="BTK102" s="22"/>
      <c r="BTL102" s="22"/>
      <c r="BTM102" s="22"/>
      <c r="BTN102" s="22"/>
      <c r="BTO102" s="22"/>
      <c r="BTP102" s="22"/>
      <c r="BTQ102" s="22"/>
      <c r="BTR102" s="22"/>
      <c r="BTS102" s="22"/>
      <c r="BTT102" s="22"/>
      <c r="BTU102" s="22"/>
      <c r="BTV102" s="22"/>
      <c r="BTW102" s="22"/>
      <c r="BTX102" s="22"/>
      <c r="BTY102" s="22"/>
      <c r="BTZ102" s="22"/>
      <c r="BUA102" s="22"/>
      <c r="BUB102" s="22"/>
      <c r="BUC102" s="22"/>
      <c r="BUD102" s="22"/>
      <c r="BUE102" s="22"/>
      <c r="BUF102" s="22"/>
      <c r="BUG102" s="22"/>
      <c r="BUH102" s="22"/>
      <c r="BUI102" s="22"/>
      <c r="BUJ102" s="22"/>
      <c r="BUK102" s="22"/>
      <c r="BUL102" s="22"/>
      <c r="BUM102" s="22"/>
      <c r="BUN102" s="22"/>
      <c r="BUO102" s="22"/>
      <c r="BUP102" s="22"/>
      <c r="BUQ102" s="22"/>
      <c r="BUR102" s="22"/>
      <c r="BUS102" s="22"/>
      <c r="BUT102" s="22"/>
      <c r="BUU102" s="22"/>
      <c r="BUV102" s="22"/>
      <c r="BUW102" s="22"/>
      <c r="BUX102" s="22"/>
      <c r="BUY102" s="22"/>
      <c r="BUZ102" s="22"/>
      <c r="BVA102" s="22"/>
      <c r="BVB102" s="22"/>
      <c r="BVC102" s="22"/>
      <c r="BVD102" s="22"/>
      <c r="BVE102" s="22"/>
      <c r="BVF102" s="22"/>
      <c r="BVG102" s="22"/>
      <c r="BVH102" s="22"/>
      <c r="BVI102" s="22"/>
      <c r="BVJ102" s="22"/>
      <c r="BVK102" s="22"/>
      <c r="BVL102" s="22"/>
      <c r="BVM102" s="22"/>
      <c r="BVN102" s="22"/>
      <c r="BVO102" s="22"/>
      <c r="BVP102" s="22"/>
      <c r="BVQ102" s="22"/>
      <c r="BVR102" s="22"/>
      <c r="BVS102" s="22"/>
      <c r="BVT102" s="22"/>
      <c r="BVU102" s="22"/>
      <c r="BVV102" s="22"/>
      <c r="BVW102" s="22"/>
      <c r="BVX102" s="22"/>
      <c r="BVY102" s="22"/>
      <c r="BVZ102" s="22"/>
      <c r="BWA102" s="22"/>
      <c r="BWB102" s="22"/>
      <c r="BWC102" s="22"/>
      <c r="BWD102" s="22"/>
      <c r="BWE102" s="22"/>
      <c r="BWF102" s="22"/>
      <c r="BWG102" s="22"/>
      <c r="BWH102" s="22"/>
      <c r="BWI102" s="22"/>
      <c r="BWJ102" s="22"/>
      <c r="BWK102" s="22"/>
      <c r="BWL102" s="22"/>
      <c r="BWM102" s="22"/>
      <c r="BWN102" s="22"/>
      <c r="BWO102" s="22"/>
      <c r="BWP102" s="22"/>
      <c r="BWQ102" s="22"/>
      <c r="BWR102" s="22"/>
      <c r="BWS102" s="22"/>
      <c r="BWT102" s="22"/>
      <c r="BWU102" s="22"/>
      <c r="BWV102" s="22"/>
      <c r="BWW102" s="22"/>
      <c r="BWX102" s="22"/>
      <c r="BWY102" s="22"/>
      <c r="BWZ102" s="22"/>
      <c r="BXA102" s="22"/>
      <c r="BXB102" s="22"/>
      <c r="BXC102" s="22"/>
      <c r="BXD102" s="22"/>
      <c r="BXE102" s="22"/>
      <c r="BXF102" s="22"/>
      <c r="BXG102" s="22"/>
      <c r="BXH102" s="22"/>
      <c r="BXI102" s="22"/>
      <c r="BXJ102" s="22"/>
      <c r="BXK102" s="22"/>
      <c r="BXL102" s="22"/>
      <c r="BXM102" s="22"/>
      <c r="BXN102" s="22"/>
      <c r="BXO102" s="22"/>
      <c r="BXP102" s="22"/>
      <c r="BXQ102" s="22"/>
      <c r="BXR102" s="22"/>
      <c r="BXS102" s="22"/>
      <c r="BXT102" s="22"/>
      <c r="BXU102" s="22"/>
      <c r="BXV102" s="22"/>
      <c r="BXW102" s="22"/>
      <c r="BXX102" s="22"/>
      <c r="BXY102" s="22"/>
      <c r="BXZ102" s="22"/>
      <c r="BYA102" s="22"/>
      <c r="BYB102" s="22"/>
      <c r="BYC102" s="22"/>
      <c r="BYD102" s="22"/>
      <c r="BYE102" s="22"/>
      <c r="BYF102" s="22"/>
      <c r="BYG102" s="22"/>
      <c r="BYH102" s="22"/>
    </row>
    <row r="103" spans="1:2010" s="22" customFormat="1">
      <c r="A103" s="19"/>
      <c r="B103" s="19"/>
      <c r="C103" s="19"/>
      <c r="D103" s="19"/>
      <c r="E103" s="19"/>
      <c r="F103" s="19"/>
      <c r="G103" s="19"/>
      <c r="H103" s="19"/>
      <c r="I103" s="19"/>
      <c r="J103" s="19"/>
      <c r="K103" s="20"/>
      <c r="L103" s="19"/>
      <c r="M103" s="19"/>
      <c r="N103" s="19"/>
      <c r="P103" s="19"/>
      <c r="Q103" s="19"/>
      <c r="R103" s="19"/>
      <c r="S103" s="19"/>
      <c r="T103" s="19"/>
      <c r="U103" s="19"/>
      <c r="V103" s="19"/>
      <c r="W103" s="19"/>
      <c r="X103" s="19"/>
      <c r="Y103" s="19"/>
      <c r="Z103" s="19"/>
      <c r="AA103" s="19"/>
      <c r="AB103" s="19"/>
      <c r="AC103" s="19"/>
      <c r="AD103" s="19"/>
      <c r="AE103" s="19"/>
      <c r="AF103" s="19"/>
      <c r="AG103" s="21"/>
      <c r="AH103" s="21"/>
      <c r="AI103" s="21"/>
      <c r="AJ103" s="19"/>
      <c r="AK103" s="19"/>
      <c r="AL103" s="19"/>
      <c r="AN103" s="19"/>
      <c r="AO103" s="19"/>
      <c r="AP103" s="19"/>
      <c r="AQ103" s="19"/>
      <c r="AR103" s="19"/>
      <c r="AS103" s="19"/>
      <c r="AT103" s="19"/>
      <c r="AU103" s="19"/>
      <c r="AV103" s="19"/>
      <c r="AW103" s="19"/>
      <c r="AX103" s="19"/>
      <c r="AY103" s="19"/>
      <c r="AZ103" s="19"/>
      <c r="BA103" s="19"/>
      <c r="BB103" s="19"/>
      <c r="BC103" s="19"/>
      <c r="BD103" s="19"/>
      <c r="BE103" s="21"/>
      <c r="BF103" s="21"/>
      <c r="BG103" s="21"/>
      <c r="BH103" s="19"/>
      <c r="BI103" s="19"/>
      <c r="BJ103" s="19"/>
      <c r="BL103" s="19"/>
      <c r="BM103" s="19"/>
      <c r="BN103" s="19"/>
      <c r="BO103" s="19"/>
      <c r="BP103" s="19"/>
      <c r="BQ103" s="19"/>
      <c r="BR103" s="19"/>
      <c r="BS103" s="19"/>
      <c r="BT103" s="19"/>
      <c r="BU103" s="19"/>
      <c r="BV103" s="19"/>
      <c r="BW103" s="19"/>
      <c r="BX103" s="19"/>
      <c r="BY103" s="19"/>
      <c r="BZ103" s="19"/>
      <c r="CA103" s="19"/>
      <c r="CB103" s="19"/>
      <c r="CC103" s="21"/>
      <c r="CD103" s="21"/>
      <c r="CE103" s="21"/>
    </row>
    <row r="104" spans="1:2010" s="24" customFormat="1" ht="14.25">
      <c r="A104" s="24" t="s">
        <v>34</v>
      </c>
      <c r="B104" s="32">
        <f>SUM(B14:B17)-SUM(B40:B42)</f>
        <v>0</v>
      </c>
      <c r="C104" s="32">
        <f t="shared" ref="C104:J104" si="358">SUM(C14:C17)-SUM(C40:C42)</f>
        <v>0</v>
      </c>
      <c r="D104" s="32">
        <f t="shared" si="358"/>
        <v>0</v>
      </c>
      <c r="E104" s="32">
        <f t="shared" si="358"/>
        <v>0</v>
      </c>
      <c r="F104" s="32">
        <f>SUM(F14:F17)-SUM(F40:F42)</f>
        <v>0</v>
      </c>
      <c r="G104" s="32">
        <f t="shared" si="358"/>
        <v>0</v>
      </c>
      <c r="H104" s="32">
        <f t="shared" si="358"/>
        <v>0</v>
      </c>
      <c r="I104" s="32">
        <f t="shared" si="358"/>
        <v>0</v>
      </c>
      <c r="J104" s="32">
        <f t="shared" si="358"/>
        <v>0</v>
      </c>
      <c r="K104" s="20"/>
      <c r="L104" s="32">
        <f>SUM(L14:L17)-SUM(L40:L42)</f>
        <v>0</v>
      </c>
      <c r="M104" s="32">
        <f t="shared" ref="M104:BX104" si="359">SUM(M14:M17)-SUM(M40:M42)</f>
        <v>0</v>
      </c>
      <c r="N104" s="32">
        <f t="shared" si="359"/>
        <v>0</v>
      </c>
      <c r="O104" s="32">
        <f t="shared" si="359"/>
        <v>0</v>
      </c>
      <c r="P104" s="32">
        <f t="shared" si="359"/>
        <v>0</v>
      </c>
      <c r="Q104" s="32">
        <f t="shared" si="359"/>
        <v>0</v>
      </c>
      <c r="R104" s="32">
        <f t="shared" si="359"/>
        <v>0</v>
      </c>
      <c r="S104" s="32">
        <f t="shared" si="359"/>
        <v>0</v>
      </c>
      <c r="T104" s="32">
        <f t="shared" si="359"/>
        <v>0</v>
      </c>
      <c r="U104" s="32">
        <f t="shared" si="359"/>
        <v>0</v>
      </c>
      <c r="V104" s="32">
        <f t="shared" si="359"/>
        <v>0</v>
      </c>
      <c r="W104" s="32">
        <f t="shared" si="359"/>
        <v>0</v>
      </c>
      <c r="X104" s="32">
        <f t="shared" si="359"/>
        <v>0</v>
      </c>
      <c r="Y104" s="32">
        <f t="shared" si="359"/>
        <v>0</v>
      </c>
      <c r="Z104" s="32">
        <f t="shared" si="359"/>
        <v>0</v>
      </c>
      <c r="AA104" s="32">
        <f t="shared" si="359"/>
        <v>0</v>
      </c>
      <c r="AB104" s="32">
        <f t="shared" si="359"/>
        <v>0</v>
      </c>
      <c r="AC104" s="32">
        <f t="shared" si="359"/>
        <v>0</v>
      </c>
      <c r="AD104" s="32">
        <f t="shared" si="359"/>
        <v>0</v>
      </c>
      <c r="AE104" s="32">
        <f t="shared" si="359"/>
        <v>0</v>
      </c>
      <c r="AF104" s="32">
        <f t="shared" si="359"/>
        <v>0</v>
      </c>
      <c r="AG104" s="32">
        <f t="shared" si="359"/>
        <v>0</v>
      </c>
      <c r="AH104" s="32">
        <f t="shared" si="359"/>
        <v>0</v>
      </c>
      <c r="AI104" s="32">
        <f t="shared" si="359"/>
        <v>0</v>
      </c>
      <c r="AJ104" s="32">
        <f t="shared" si="359"/>
        <v>0</v>
      </c>
      <c r="AK104" s="32">
        <f t="shared" si="359"/>
        <v>0</v>
      </c>
      <c r="AL104" s="32">
        <f t="shared" si="359"/>
        <v>0</v>
      </c>
      <c r="AM104" s="32">
        <f t="shared" si="359"/>
        <v>0</v>
      </c>
      <c r="AN104" s="32">
        <f t="shared" si="359"/>
        <v>0</v>
      </c>
      <c r="AO104" s="32">
        <f t="shared" si="359"/>
        <v>0</v>
      </c>
      <c r="AP104" s="32">
        <f t="shared" si="359"/>
        <v>0</v>
      </c>
      <c r="AQ104" s="32">
        <f t="shared" si="359"/>
        <v>0</v>
      </c>
      <c r="AR104" s="32">
        <f t="shared" si="359"/>
        <v>0</v>
      </c>
      <c r="AS104" s="32">
        <f t="shared" si="359"/>
        <v>0</v>
      </c>
      <c r="AT104" s="32">
        <f t="shared" si="359"/>
        <v>0</v>
      </c>
      <c r="AU104" s="32">
        <f t="shared" si="359"/>
        <v>0</v>
      </c>
      <c r="AV104" s="32">
        <f t="shared" si="359"/>
        <v>0</v>
      </c>
      <c r="AW104" s="32">
        <f t="shared" si="359"/>
        <v>0</v>
      </c>
      <c r="AX104" s="32">
        <f t="shared" si="359"/>
        <v>0</v>
      </c>
      <c r="AY104" s="32">
        <f t="shared" si="359"/>
        <v>0</v>
      </c>
      <c r="AZ104" s="32">
        <f t="shared" si="359"/>
        <v>0</v>
      </c>
      <c r="BA104" s="32">
        <f t="shared" si="359"/>
        <v>0</v>
      </c>
      <c r="BB104" s="32">
        <f t="shared" si="359"/>
        <v>0</v>
      </c>
      <c r="BC104" s="32">
        <f t="shared" si="359"/>
        <v>0</v>
      </c>
      <c r="BD104" s="32">
        <f t="shared" si="359"/>
        <v>0</v>
      </c>
      <c r="BE104" s="32">
        <f t="shared" si="359"/>
        <v>0</v>
      </c>
      <c r="BF104" s="32">
        <f t="shared" si="359"/>
        <v>0</v>
      </c>
      <c r="BG104" s="32">
        <f t="shared" si="359"/>
        <v>0</v>
      </c>
      <c r="BH104" s="32">
        <f t="shared" si="359"/>
        <v>0</v>
      </c>
      <c r="BI104" s="32">
        <f t="shared" si="359"/>
        <v>0</v>
      </c>
      <c r="BJ104" s="32">
        <f t="shared" si="359"/>
        <v>0</v>
      </c>
      <c r="BK104" s="32">
        <f t="shared" si="359"/>
        <v>0</v>
      </c>
      <c r="BL104" s="32">
        <f t="shared" si="359"/>
        <v>0</v>
      </c>
      <c r="BM104" s="32">
        <f t="shared" si="359"/>
        <v>0</v>
      </c>
      <c r="BN104" s="32">
        <f t="shared" si="359"/>
        <v>0</v>
      </c>
      <c r="BO104" s="32">
        <f t="shared" si="359"/>
        <v>0</v>
      </c>
      <c r="BP104" s="32">
        <f t="shared" si="359"/>
        <v>0</v>
      </c>
      <c r="BQ104" s="32">
        <f t="shared" si="359"/>
        <v>0</v>
      </c>
      <c r="BR104" s="32">
        <f t="shared" si="359"/>
        <v>0</v>
      </c>
      <c r="BS104" s="32">
        <f t="shared" si="359"/>
        <v>0</v>
      </c>
      <c r="BT104" s="32">
        <f t="shared" si="359"/>
        <v>0</v>
      </c>
      <c r="BU104" s="32">
        <f t="shared" si="359"/>
        <v>0</v>
      </c>
      <c r="BV104" s="32">
        <f t="shared" si="359"/>
        <v>0</v>
      </c>
      <c r="BW104" s="32">
        <f t="shared" si="359"/>
        <v>0</v>
      </c>
      <c r="BX104" s="32">
        <f t="shared" si="359"/>
        <v>0</v>
      </c>
      <c r="BY104" s="32">
        <f t="shared" ref="BY104:CE104" si="360">SUM(BY14:BY17)-SUM(BY40:BY42)</f>
        <v>0</v>
      </c>
      <c r="BZ104" s="32">
        <f t="shared" si="360"/>
        <v>0</v>
      </c>
      <c r="CA104" s="32">
        <f t="shared" si="360"/>
        <v>0</v>
      </c>
      <c r="CB104" s="32">
        <f t="shared" si="360"/>
        <v>0</v>
      </c>
      <c r="CC104" s="32">
        <f t="shared" si="360"/>
        <v>0</v>
      </c>
      <c r="CD104" s="32">
        <f t="shared" si="360"/>
        <v>0</v>
      </c>
      <c r="CE104" s="32">
        <f t="shared" si="360"/>
        <v>0</v>
      </c>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c r="IR104" s="22"/>
      <c r="IS104" s="22"/>
      <c r="IT104" s="22"/>
      <c r="IU104" s="22"/>
      <c r="IV104" s="22"/>
      <c r="IW104" s="22"/>
      <c r="IX104" s="22"/>
      <c r="IY104" s="22"/>
      <c r="IZ104" s="22"/>
      <c r="JA104" s="22"/>
      <c r="JB104" s="22"/>
      <c r="JC104" s="22"/>
      <c r="JD104" s="22"/>
      <c r="JE104" s="22"/>
      <c r="JF104" s="22"/>
      <c r="JG104" s="22"/>
      <c r="JH104" s="22"/>
      <c r="JI104" s="22"/>
      <c r="JJ104" s="22"/>
      <c r="JK104" s="22"/>
      <c r="JL104" s="22"/>
      <c r="JM104" s="22"/>
      <c r="JN104" s="22"/>
      <c r="JO104" s="22"/>
      <c r="JP104" s="22"/>
      <c r="JQ104" s="22"/>
      <c r="JR104" s="22"/>
      <c r="JS104" s="22"/>
      <c r="JT104" s="22"/>
      <c r="JU104" s="22"/>
      <c r="JV104" s="22"/>
      <c r="JW104" s="22"/>
      <c r="JX104" s="22"/>
      <c r="JY104" s="22"/>
      <c r="JZ104" s="22"/>
      <c r="KA104" s="22"/>
      <c r="KB104" s="22"/>
      <c r="KC104" s="22"/>
      <c r="KD104" s="22"/>
      <c r="KE104" s="22"/>
      <c r="KF104" s="22"/>
      <c r="KG104" s="22"/>
      <c r="KH104" s="22"/>
      <c r="KI104" s="22"/>
      <c r="KJ104" s="22"/>
      <c r="KK104" s="22"/>
      <c r="KL104" s="22"/>
      <c r="KM104" s="22"/>
      <c r="KN104" s="22"/>
      <c r="KO104" s="22"/>
      <c r="KP104" s="22"/>
      <c r="KQ104" s="22"/>
      <c r="KR104" s="22"/>
      <c r="KS104" s="22"/>
      <c r="KT104" s="22"/>
      <c r="KU104" s="22"/>
      <c r="KV104" s="22"/>
      <c r="KW104" s="22"/>
      <c r="KX104" s="22"/>
      <c r="KY104" s="22"/>
      <c r="KZ104" s="22"/>
      <c r="LA104" s="22"/>
      <c r="LB104" s="22"/>
      <c r="LC104" s="22"/>
      <c r="LD104" s="22"/>
      <c r="LE104" s="22"/>
      <c r="LF104" s="22"/>
      <c r="LG104" s="22"/>
      <c r="LH104" s="22"/>
      <c r="LI104" s="22"/>
      <c r="LJ104" s="22"/>
      <c r="LK104" s="22"/>
      <c r="LL104" s="22"/>
      <c r="LM104" s="22"/>
      <c r="LN104" s="22"/>
      <c r="LO104" s="22"/>
      <c r="LP104" s="22"/>
      <c r="LQ104" s="22"/>
      <c r="LR104" s="22"/>
      <c r="LS104" s="22"/>
      <c r="LT104" s="22"/>
      <c r="LU104" s="22"/>
      <c r="LV104" s="22"/>
      <c r="LW104" s="22"/>
      <c r="LX104" s="22"/>
      <c r="LY104" s="22"/>
      <c r="LZ104" s="22"/>
      <c r="MA104" s="22"/>
      <c r="MB104" s="22"/>
      <c r="MC104" s="22"/>
      <c r="MD104" s="22"/>
      <c r="ME104" s="22"/>
      <c r="MF104" s="22"/>
      <c r="MG104" s="22"/>
      <c r="MH104" s="22"/>
      <c r="MI104" s="22"/>
      <c r="MJ104" s="22"/>
      <c r="MK104" s="22"/>
      <c r="ML104" s="22"/>
      <c r="MM104" s="22"/>
      <c r="MN104" s="22"/>
      <c r="MO104" s="22"/>
      <c r="MP104" s="22"/>
      <c r="MQ104" s="22"/>
      <c r="MR104" s="22"/>
      <c r="MS104" s="22"/>
      <c r="MT104" s="22"/>
      <c r="MU104" s="22"/>
      <c r="MV104" s="22"/>
      <c r="MW104" s="22"/>
      <c r="MX104" s="22"/>
      <c r="MY104" s="22"/>
      <c r="MZ104" s="22"/>
      <c r="NA104" s="22"/>
      <c r="NB104" s="22"/>
      <c r="NC104" s="22"/>
      <c r="ND104" s="22"/>
      <c r="NE104" s="22"/>
      <c r="NF104" s="22"/>
      <c r="NG104" s="22"/>
      <c r="NH104" s="22"/>
      <c r="NI104" s="22"/>
      <c r="NJ104" s="22"/>
      <c r="NK104" s="22"/>
      <c r="NL104" s="22"/>
      <c r="NM104" s="22"/>
      <c r="NN104" s="22"/>
      <c r="NO104" s="22"/>
      <c r="NP104" s="22"/>
      <c r="NQ104" s="22"/>
      <c r="NR104" s="22"/>
      <c r="NS104" s="22"/>
      <c r="NT104" s="22"/>
      <c r="NU104" s="22"/>
      <c r="NV104" s="22"/>
      <c r="NW104" s="22"/>
      <c r="NX104" s="22"/>
      <c r="NY104" s="22"/>
      <c r="NZ104" s="22"/>
      <c r="OA104" s="22"/>
      <c r="OB104" s="22"/>
      <c r="OC104" s="22"/>
      <c r="OD104" s="22"/>
      <c r="OE104" s="22"/>
      <c r="OF104" s="22"/>
      <c r="OG104" s="22"/>
      <c r="OH104" s="22"/>
      <c r="OI104" s="22"/>
      <c r="OJ104" s="22"/>
      <c r="OK104" s="22"/>
      <c r="OL104" s="22"/>
      <c r="OM104" s="22"/>
      <c r="ON104" s="22"/>
      <c r="OO104" s="22"/>
      <c r="OP104" s="22"/>
      <c r="OQ104" s="22"/>
      <c r="OR104" s="22"/>
      <c r="OS104" s="22"/>
      <c r="OT104" s="22"/>
      <c r="OU104" s="22"/>
      <c r="OV104" s="22"/>
      <c r="OW104" s="22"/>
      <c r="OX104" s="22"/>
      <c r="OY104" s="22"/>
      <c r="OZ104" s="22"/>
      <c r="PA104" s="22"/>
      <c r="PB104" s="22"/>
      <c r="PC104" s="22"/>
      <c r="PD104" s="22"/>
      <c r="PE104" s="22"/>
      <c r="PF104" s="22"/>
      <c r="PG104" s="22"/>
      <c r="PH104" s="22"/>
      <c r="PI104" s="22"/>
      <c r="PJ104" s="22"/>
      <c r="PK104" s="22"/>
      <c r="PL104" s="22"/>
      <c r="PM104" s="22"/>
      <c r="PN104" s="22"/>
      <c r="PO104" s="22"/>
      <c r="PP104" s="22"/>
      <c r="PQ104" s="22"/>
      <c r="PR104" s="22"/>
      <c r="PS104" s="22"/>
      <c r="PT104" s="22"/>
      <c r="PU104" s="22"/>
      <c r="PV104" s="22"/>
      <c r="PW104" s="22"/>
      <c r="PX104" s="22"/>
      <c r="PY104" s="22"/>
      <c r="PZ104" s="22"/>
      <c r="QA104" s="22"/>
      <c r="QB104" s="22"/>
      <c r="QC104" s="22"/>
      <c r="QD104" s="22"/>
      <c r="QE104" s="22"/>
      <c r="QF104" s="22"/>
      <c r="QG104" s="22"/>
      <c r="QH104" s="22"/>
      <c r="QI104" s="22"/>
      <c r="QJ104" s="22"/>
      <c r="QK104" s="22"/>
      <c r="QL104" s="22"/>
      <c r="QM104" s="22"/>
      <c r="QN104" s="22"/>
      <c r="QO104" s="22"/>
      <c r="QP104" s="22"/>
      <c r="QQ104" s="22"/>
      <c r="QR104" s="22"/>
      <c r="QS104" s="22"/>
      <c r="QT104" s="22"/>
      <c r="QU104" s="22"/>
      <c r="QV104" s="22"/>
      <c r="QW104" s="22"/>
      <c r="QX104" s="22"/>
      <c r="QY104" s="22"/>
      <c r="QZ104" s="22"/>
      <c r="RA104" s="22"/>
      <c r="RB104" s="22"/>
      <c r="RC104" s="22"/>
      <c r="RD104" s="22"/>
      <c r="RE104" s="22"/>
      <c r="RF104" s="22"/>
      <c r="RG104" s="22"/>
      <c r="RH104" s="22"/>
      <c r="RI104" s="22"/>
      <c r="RJ104" s="22"/>
      <c r="RK104" s="22"/>
      <c r="RL104" s="22"/>
      <c r="RM104" s="22"/>
      <c r="RN104" s="22"/>
      <c r="RO104" s="22"/>
      <c r="RP104" s="22"/>
      <c r="RQ104" s="22"/>
      <c r="RR104" s="22"/>
      <c r="RS104" s="22"/>
      <c r="RT104" s="22"/>
      <c r="RU104" s="22"/>
      <c r="RV104" s="22"/>
      <c r="RW104" s="22"/>
      <c r="RX104" s="22"/>
      <c r="RY104" s="22"/>
      <c r="RZ104" s="22"/>
      <c r="SA104" s="22"/>
      <c r="SB104" s="22"/>
      <c r="SC104" s="22"/>
      <c r="SD104" s="22"/>
      <c r="SE104" s="22"/>
      <c r="SF104" s="22"/>
      <c r="SG104" s="22"/>
      <c r="SH104" s="22"/>
      <c r="SI104" s="22"/>
      <c r="SJ104" s="22"/>
      <c r="SK104" s="22"/>
      <c r="SL104" s="22"/>
      <c r="SM104" s="22"/>
      <c r="SN104" s="22"/>
      <c r="SO104" s="22"/>
      <c r="SP104" s="22"/>
      <c r="SQ104" s="22"/>
      <c r="SR104" s="22"/>
      <c r="SS104" s="22"/>
      <c r="ST104" s="22"/>
      <c r="SU104" s="22"/>
      <c r="SV104" s="22"/>
      <c r="SW104" s="22"/>
      <c r="SX104" s="22"/>
      <c r="SY104" s="22"/>
      <c r="SZ104" s="22"/>
      <c r="TA104" s="22"/>
      <c r="TB104" s="22"/>
      <c r="TC104" s="22"/>
      <c r="TD104" s="22"/>
      <c r="TE104" s="22"/>
      <c r="TF104" s="22"/>
      <c r="TG104" s="22"/>
      <c r="TH104" s="22"/>
      <c r="TI104" s="22"/>
      <c r="TJ104" s="22"/>
      <c r="TK104" s="22"/>
      <c r="TL104" s="22"/>
      <c r="TM104" s="22"/>
      <c r="TN104" s="22"/>
      <c r="TO104" s="22"/>
      <c r="TP104" s="22"/>
      <c r="TQ104" s="22"/>
      <c r="TR104" s="22"/>
      <c r="TS104" s="22"/>
      <c r="TT104" s="22"/>
      <c r="TU104" s="22"/>
      <c r="TV104" s="22"/>
      <c r="TW104" s="22"/>
      <c r="TX104" s="22"/>
      <c r="TY104" s="22"/>
      <c r="TZ104" s="22"/>
      <c r="UA104" s="22"/>
      <c r="UB104" s="22"/>
      <c r="UC104" s="22"/>
      <c r="UD104" s="22"/>
      <c r="UE104" s="22"/>
      <c r="UF104" s="22"/>
      <c r="UG104" s="22"/>
      <c r="UH104" s="22"/>
      <c r="UI104" s="22"/>
      <c r="UJ104" s="22"/>
      <c r="UK104" s="22"/>
      <c r="UL104" s="22"/>
      <c r="UM104" s="22"/>
      <c r="UN104" s="22"/>
      <c r="UO104" s="22"/>
      <c r="UP104" s="22"/>
      <c r="UQ104" s="22"/>
      <c r="UR104" s="22"/>
      <c r="US104" s="22"/>
      <c r="UT104" s="22"/>
      <c r="UU104" s="22"/>
      <c r="UV104" s="22"/>
      <c r="UW104" s="22"/>
      <c r="UX104" s="22"/>
      <c r="UY104" s="22"/>
      <c r="UZ104" s="22"/>
      <c r="VA104" s="22"/>
      <c r="VB104" s="22"/>
      <c r="VC104" s="22"/>
      <c r="VD104" s="22"/>
      <c r="VE104" s="22"/>
      <c r="VF104" s="22"/>
      <c r="VG104" s="22"/>
      <c r="VH104" s="22"/>
      <c r="VI104" s="22"/>
      <c r="VJ104" s="22"/>
      <c r="VK104" s="22"/>
      <c r="VL104" s="22"/>
      <c r="VM104" s="22"/>
      <c r="VN104" s="22"/>
      <c r="VO104" s="22"/>
      <c r="VP104" s="22"/>
      <c r="VQ104" s="22"/>
      <c r="VR104" s="22"/>
      <c r="VS104" s="22"/>
      <c r="VT104" s="22"/>
      <c r="VU104" s="22"/>
      <c r="VV104" s="22"/>
      <c r="VW104" s="22"/>
      <c r="VX104" s="22"/>
      <c r="VY104" s="22"/>
      <c r="VZ104" s="22"/>
      <c r="WA104" s="22"/>
      <c r="WB104" s="22"/>
      <c r="WC104" s="22"/>
      <c r="WD104" s="22"/>
      <c r="WE104" s="22"/>
      <c r="WF104" s="22"/>
      <c r="WG104" s="22"/>
      <c r="WH104" s="22"/>
      <c r="WI104" s="22"/>
      <c r="WJ104" s="22"/>
      <c r="WK104" s="22"/>
      <c r="WL104" s="22"/>
      <c r="WM104" s="22"/>
      <c r="WN104" s="22"/>
      <c r="WO104" s="22"/>
      <c r="WP104" s="22"/>
      <c r="WQ104" s="22"/>
      <c r="WR104" s="22"/>
      <c r="WS104" s="22"/>
      <c r="WT104" s="22"/>
      <c r="WU104" s="22"/>
      <c r="WV104" s="22"/>
      <c r="WW104" s="22"/>
      <c r="WX104" s="22"/>
      <c r="WY104" s="22"/>
      <c r="WZ104" s="22"/>
      <c r="XA104" s="22"/>
      <c r="XB104" s="22"/>
      <c r="XC104" s="22"/>
      <c r="XD104" s="22"/>
      <c r="XE104" s="22"/>
      <c r="XF104" s="22"/>
      <c r="XG104" s="22"/>
      <c r="XH104" s="22"/>
      <c r="XI104" s="22"/>
      <c r="XJ104" s="22"/>
      <c r="XK104" s="22"/>
      <c r="XL104" s="22"/>
      <c r="XM104" s="22"/>
      <c r="XN104" s="22"/>
      <c r="XO104" s="22"/>
      <c r="XP104" s="22"/>
      <c r="XQ104" s="22"/>
      <c r="XR104" s="22"/>
      <c r="XS104" s="22"/>
      <c r="XT104" s="22"/>
      <c r="XU104" s="22"/>
      <c r="XV104" s="22"/>
      <c r="XW104" s="22"/>
      <c r="XX104" s="22"/>
      <c r="XY104" s="22"/>
      <c r="XZ104" s="22"/>
      <c r="YA104" s="22"/>
      <c r="YB104" s="22"/>
      <c r="YC104" s="22"/>
      <c r="YD104" s="22"/>
      <c r="YE104" s="22"/>
      <c r="YF104" s="22"/>
      <c r="YG104" s="22"/>
      <c r="YH104" s="22"/>
      <c r="YI104" s="22"/>
      <c r="YJ104" s="22"/>
      <c r="YK104" s="22"/>
      <c r="YL104" s="22"/>
      <c r="YM104" s="22"/>
      <c r="YN104" s="22"/>
      <c r="YO104" s="22"/>
      <c r="YP104" s="22"/>
      <c r="YQ104" s="22"/>
      <c r="YR104" s="22"/>
      <c r="YS104" s="22"/>
      <c r="YT104" s="22"/>
      <c r="YU104" s="22"/>
      <c r="YV104" s="22"/>
      <c r="YW104" s="22"/>
      <c r="YX104" s="22"/>
      <c r="YY104" s="22"/>
      <c r="YZ104" s="22"/>
      <c r="ZA104" s="22"/>
      <c r="ZB104" s="22"/>
      <c r="ZC104" s="22"/>
      <c r="ZD104" s="22"/>
      <c r="ZE104" s="22"/>
      <c r="ZF104" s="22"/>
      <c r="ZG104" s="22"/>
      <c r="ZH104" s="22"/>
      <c r="ZI104" s="22"/>
      <c r="ZJ104" s="22"/>
      <c r="ZK104" s="22"/>
      <c r="ZL104" s="22"/>
      <c r="ZM104" s="22"/>
      <c r="ZN104" s="22"/>
      <c r="ZO104" s="22"/>
      <c r="ZP104" s="22"/>
      <c r="ZQ104" s="22"/>
      <c r="ZR104" s="22"/>
      <c r="ZS104" s="22"/>
      <c r="ZT104" s="22"/>
      <c r="ZU104" s="22"/>
      <c r="ZV104" s="22"/>
      <c r="ZW104" s="22"/>
      <c r="ZX104" s="22"/>
      <c r="ZY104" s="22"/>
      <c r="ZZ104" s="22"/>
      <c r="AAA104" s="22"/>
      <c r="AAB104" s="22"/>
      <c r="AAC104" s="22"/>
      <c r="AAD104" s="22"/>
      <c r="AAE104" s="22"/>
      <c r="AAF104" s="22"/>
      <c r="AAG104" s="22"/>
      <c r="AAH104" s="22"/>
      <c r="AAI104" s="22"/>
      <c r="AAJ104" s="22"/>
      <c r="AAK104" s="22"/>
      <c r="AAL104" s="22"/>
      <c r="AAM104" s="22"/>
      <c r="AAN104" s="22"/>
      <c r="AAO104" s="22"/>
      <c r="AAP104" s="22"/>
      <c r="AAQ104" s="22"/>
      <c r="AAR104" s="22"/>
      <c r="AAS104" s="22"/>
      <c r="AAT104" s="22"/>
      <c r="AAU104" s="22"/>
      <c r="AAV104" s="22"/>
      <c r="AAW104" s="22"/>
      <c r="AAX104" s="22"/>
      <c r="AAY104" s="22"/>
      <c r="AAZ104" s="22"/>
      <c r="ABA104" s="22"/>
      <c r="ABB104" s="22"/>
      <c r="ABC104" s="22"/>
      <c r="ABD104" s="22"/>
      <c r="ABE104" s="22"/>
      <c r="ABF104" s="22"/>
      <c r="ABG104" s="22"/>
      <c r="ABH104" s="22"/>
      <c r="ABI104" s="22"/>
      <c r="ABJ104" s="22"/>
      <c r="ABK104" s="22"/>
      <c r="ABL104" s="22"/>
      <c r="ABM104" s="22"/>
      <c r="ABN104" s="22"/>
      <c r="ABO104" s="22"/>
      <c r="ABP104" s="22"/>
      <c r="ABQ104" s="22"/>
      <c r="ABR104" s="22"/>
      <c r="ABS104" s="22"/>
      <c r="ABT104" s="22"/>
      <c r="ABU104" s="22"/>
      <c r="ABV104" s="22"/>
      <c r="ABW104" s="22"/>
      <c r="ABX104" s="22"/>
      <c r="ABY104" s="22"/>
      <c r="ABZ104" s="22"/>
      <c r="ACA104" s="22"/>
      <c r="ACB104" s="22"/>
      <c r="ACC104" s="22"/>
      <c r="ACD104" s="22"/>
      <c r="ACE104" s="22"/>
      <c r="ACF104" s="22"/>
      <c r="ACG104" s="22"/>
      <c r="ACH104" s="22"/>
      <c r="ACI104" s="22"/>
      <c r="ACJ104" s="22"/>
      <c r="ACK104" s="22"/>
      <c r="ACL104" s="22"/>
      <c r="ACM104" s="22"/>
      <c r="ACN104" s="22"/>
      <c r="ACO104" s="22"/>
      <c r="ACP104" s="22"/>
      <c r="ACQ104" s="22"/>
      <c r="ACR104" s="22"/>
      <c r="ACS104" s="22"/>
      <c r="ACT104" s="22"/>
      <c r="ACU104" s="22"/>
      <c r="ACV104" s="22"/>
      <c r="ACW104" s="22"/>
      <c r="ACX104" s="22"/>
      <c r="ACY104" s="22"/>
      <c r="ACZ104" s="22"/>
      <c r="ADA104" s="22"/>
      <c r="ADB104" s="22"/>
      <c r="ADC104" s="22"/>
      <c r="ADD104" s="22"/>
      <c r="ADE104" s="22"/>
      <c r="ADF104" s="22"/>
      <c r="ADG104" s="22"/>
      <c r="ADH104" s="22"/>
      <c r="ADI104" s="22"/>
      <c r="ADJ104" s="22"/>
      <c r="ADK104" s="22"/>
      <c r="ADL104" s="22"/>
      <c r="ADM104" s="22"/>
      <c r="ADN104" s="22"/>
      <c r="ADO104" s="22"/>
      <c r="ADP104" s="22"/>
      <c r="ADQ104" s="22"/>
      <c r="ADR104" s="22"/>
      <c r="ADS104" s="22"/>
      <c r="ADT104" s="22"/>
      <c r="ADU104" s="22"/>
      <c r="ADV104" s="22"/>
      <c r="ADW104" s="22"/>
      <c r="ADX104" s="22"/>
      <c r="ADY104" s="22"/>
      <c r="ADZ104" s="22"/>
      <c r="AEA104" s="22"/>
      <c r="AEB104" s="22"/>
      <c r="AEC104" s="22"/>
      <c r="AED104" s="22"/>
      <c r="AEE104" s="22"/>
      <c r="AEF104" s="22"/>
      <c r="AEG104" s="22"/>
      <c r="AEH104" s="22"/>
      <c r="AEI104" s="22"/>
      <c r="AEJ104" s="22"/>
      <c r="AEK104" s="22"/>
      <c r="AEL104" s="22"/>
      <c r="AEM104" s="22"/>
      <c r="AEN104" s="22"/>
      <c r="AEO104" s="22"/>
      <c r="AEP104" s="22"/>
      <c r="AEQ104" s="22"/>
      <c r="AER104" s="22"/>
      <c r="AES104" s="22"/>
      <c r="AET104" s="22"/>
      <c r="AEU104" s="22"/>
      <c r="AEV104" s="22"/>
      <c r="AEW104" s="22"/>
      <c r="AEX104" s="22"/>
      <c r="AEY104" s="22"/>
      <c r="AEZ104" s="22"/>
      <c r="AFA104" s="22"/>
      <c r="AFB104" s="22"/>
      <c r="AFC104" s="22"/>
      <c r="AFD104" s="22"/>
      <c r="AFE104" s="22"/>
      <c r="AFF104" s="22"/>
      <c r="AFG104" s="22"/>
      <c r="AFH104" s="22"/>
      <c r="AFI104" s="22"/>
      <c r="AFJ104" s="22"/>
      <c r="AFK104" s="22"/>
      <c r="AFL104" s="22"/>
      <c r="AFM104" s="22"/>
      <c r="AFN104" s="22"/>
      <c r="AFO104" s="22"/>
      <c r="AFP104" s="22"/>
      <c r="AFQ104" s="22"/>
      <c r="AFR104" s="22"/>
      <c r="AFS104" s="22"/>
      <c r="AFT104" s="22"/>
      <c r="AFU104" s="22"/>
      <c r="AFV104" s="22"/>
      <c r="AFW104" s="22"/>
      <c r="AFX104" s="22"/>
      <c r="AFY104" s="22"/>
      <c r="AFZ104" s="22"/>
      <c r="AGA104" s="22"/>
      <c r="AGB104" s="22"/>
      <c r="AGC104" s="22"/>
      <c r="AGD104" s="22"/>
      <c r="AGE104" s="22"/>
      <c r="AGF104" s="22"/>
      <c r="AGG104" s="22"/>
      <c r="AGH104" s="22"/>
      <c r="AGI104" s="22"/>
      <c r="AGJ104" s="22"/>
      <c r="AGK104" s="22"/>
      <c r="AGL104" s="22"/>
      <c r="AGM104" s="22"/>
      <c r="AGN104" s="22"/>
      <c r="AGO104" s="22"/>
      <c r="AGP104" s="22"/>
      <c r="AGQ104" s="22"/>
      <c r="AGR104" s="22"/>
      <c r="AGS104" s="22"/>
      <c r="AGT104" s="22"/>
      <c r="AGU104" s="22"/>
      <c r="AGV104" s="22"/>
      <c r="AGW104" s="22"/>
      <c r="AGX104" s="22"/>
      <c r="AGY104" s="22"/>
      <c r="AGZ104" s="22"/>
      <c r="AHA104" s="22"/>
      <c r="AHB104" s="22"/>
      <c r="AHC104" s="22"/>
      <c r="AHD104" s="22"/>
      <c r="AHE104" s="22"/>
      <c r="AHF104" s="22"/>
      <c r="AHG104" s="22"/>
      <c r="AHH104" s="22"/>
      <c r="AHI104" s="22"/>
      <c r="AHJ104" s="22"/>
      <c r="AHK104" s="22"/>
      <c r="AHL104" s="22"/>
      <c r="AHM104" s="22"/>
      <c r="AHN104" s="22"/>
      <c r="AHO104" s="22"/>
      <c r="AHP104" s="22"/>
      <c r="AHQ104" s="22"/>
      <c r="AHR104" s="22"/>
      <c r="AHS104" s="22"/>
      <c r="AHT104" s="22"/>
      <c r="AHU104" s="22"/>
      <c r="AHV104" s="22"/>
      <c r="AHW104" s="22"/>
      <c r="AHX104" s="22"/>
      <c r="AHY104" s="22"/>
      <c r="AHZ104" s="22"/>
      <c r="AIA104" s="22"/>
      <c r="AIB104" s="22"/>
      <c r="AIC104" s="22"/>
      <c r="AID104" s="22"/>
      <c r="AIE104" s="22"/>
      <c r="AIF104" s="22"/>
      <c r="AIG104" s="22"/>
      <c r="AIH104" s="22"/>
      <c r="AII104" s="22"/>
      <c r="AIJ104" s="22"/>
      <c r="AIK104" s="22"/>
      <c r="AIL104" s="22"/>
      <c r="AIM104" s="22"/>
      <c r="AIN104" s="22"/>
      <c r="AIO104" s="22"/>
      <c r="AIP104" s="22"/>
      <c r="AIQ104" s="22"/>
      <c r="AIR104" s="22"/>
      <c r="AIS104" s="22"/>
      <c r="AIT104" s="22"/>
      <c r="AIU104" s="22"/>
      <c r="AIV104" s="22"/>
      <c r="AIW104" s="22"/>
      <c r="AIX104" s="22"/>
      <c r="AIY104" s="22"/>
      <c r="AIZ104" s="22"/>
      <c r="AJA104" s="22"/>
      <c r="AJB104" s="22"/>
      <c r="AJC104" s="22"/>
      <c r="AJD104" s="22"/>
      <c r="AJE104" s="22"/>
      <c r="AJF104" s="22"/>
      <c r="AJG104" s="22"/>
      <c r="AJH104" s="22"/>
      <c r="AJI104" s="22"/>
      <c r="AJJ104" s="22"/>
      <c r="AJK104" s="22"/>
      <c r="AJL104" s="22"/>
      <c r="AJM104" s="22"/>
      <c r="AJN104" s="22"/>
      <c r="AJO104" s="22"/>
      <c r="AJP104" s="22"/>
      <c r="AJQ104" s="22"/>
      <c r="AJR104" s="22"/>
      <c r="AJS104" s="22"/>
      <c r="AJT104" s="22"/>
      <c r="AJU104" s="22"/>
      <c r="AJV104" s="22"/>
      <c r="AJW104" s="22"/>
      <c r="AJX104" s="22"/>
      <c r="AJY104" s="22"/>
      <c r="AJZ104" s="22"/>
      <c r="AKA104" s="22"/>
      <c r="AKB104" s="22"/>
      <c r="AKC104" s="22"/>
      <c r="AKD104" s="22"/>
      <c r="AKE104" s="22"/>
      <c r="AKF104" s="22"/>
      <c r="AKG104" s="22"/>
      <c r="AKH104" s="22"/>
      <c r="AKI104" s="22"/>
      <c r="AKJ104" s="22"/>
      <c r="AKK104" s="22"/>
      <c r="AKL104" s="22"/>
      <c r="AKM104" s="22"/>
      <c r="AKN104" s="22"/>
      <c r="AKO104" s="22"/>
      <c r="AKP104" s="22"/>
      <c r="AKQ104" s="22"/>
      <c r="AKR104" s="22"/>
      <c r="AKS104" s="22"/>
      <c r="AKT104" s="22"/>
      <c r="AKU104" s="22"/>
      <c r="AKV104" s="22"/>
      <c r="AKW104" s="22"/>
      <c r="AKX104" s="22"/>
      <c r="AKY104" s="22"/>
      <c r="AKZ104" s="22"/>
      <c r="ALA104" s="22"/>
      <c r="ALB104" s="22"/>
      <c r="ALC104" s="22"/>
      <c r="ALD104" s="22"/>
      <c r="ALE104" s="22"/>
      <c r="ALF104" s="22"/>
      <c r="ALG104" s="22"/>
      <c r="ALH104" s="22"/>
      <c r="ALI104" s="22"/>
      <c r="ALJ104" s="22"/>
      <c r="ALK104" s="22"/>
      <c r="ALL104" s="22"/>
      <c r="ALM104" s="22"/>
      <c r="ALN104" s="22"/>
      <c r="ALO104" s="22"/>
      <c r="ALP104" s="22"/>
      <c r="ALQ104" s="22"/>
      <c r="ALR104" s="22"/>
      <c r="ALS104" s="22"/>
      <c r="ALT104" s="22"/>
      <c r="ALU104" s="22"/>
      <c r="ALV104" s="22"/>
      <c r="ALW104" s="22"/>
      <c r="ALX104" s="22"/>
      <c r="ALY104" s="22"/>
      <c r="ALZ104" s="22"/>
      <c r="AMA104" s="22"/>
      <c r="AMB104" s="22"/>
      <c r="AMC104" s="22"/>
      <c r="AMD104" s="22"/>
      <c r="AME104" s="22"/>
      <c r="AMF104" s="22"/>
      <c r="AMG104" s="22"/>
      <c r="AMH104" s="22"/>
      <c r="AMI104" s="22"/>
      <c r="AMJ104" s="22"/>
      <c r="AMK104" s="22"/>
      <c r="AML104" s="22"/>
      <c r="AMM104" s="22"/>
      <c r="AMN104" s="22"/>
      <c r="AMO104" s="22"/>
      <c r="AMP104" s="22"/>
      <c r="AMQ104" s="22"/>
      <c r="AMR104" s="22"/>
      <c r="AMS104" s="22"/>
      <c r="AMT104" s="22"/>
      <c r="AMU104" s="22"/>
      <c r="AMV104" s="22"/>
      <c r="AMW104" s="22"/>
      <c r="AMX104" s="22"/>
      <c r="AMY104" s="22"/>
      <c r="AMZ104" s="22"/>
      <c r="ANA104" s="22"/>
      <c r="ANB104" s="22"/>
      <c r="ANC104" s="22"/>
      <c r="AND104" s="22"/>
      <c r="ANE104" s="22"/>
      <c r="ANF104" s="22"/>
      <c r="ANG104" s="22"/>
      <c r="ANH104" s="22"/>
      <c r="ANI104" s="22"/>
      <c r="ANJ104" s="22"/>
      <c r="ANK104" s="22"/>
      <c r="ANL104" s="22"/>
      <c r="ANM104" s="22"/>
      <c r="ANN104" s="22"/>
      <c r="ANO104" s="22"/>
      <c r="ANP104" s="22"/>
      <c r="ANQ104" s="22"/>
      <c r="ANR104" s="22"/>
      <c r="ANS104" s="22"/>
      <c r="ANT104" s="22"/>
      <c r="ANU104" s="22"/>
      <c r="ANV104" s="22"/>
      <c r="ANW104" s="22"/>
      <c r="ANX104" s="22"/>
      <c r="ANY104" s="22"/>
      <c r="ANZ104" s="22"/>
      <c r="AOA104" s="22"/>
      <c r="AOB104" s="22"/>
      <c r="AOC104" s="22"/>
      <c r="AOD104" s="22"/>
      <c r="AOE104" s="22"/>
      <c r="AOF104" s="22"/>
      <c r="AOG104" s="22"/>
      <c r="AOH104" s="22"/>
      <c r="AOI104" s="22"/>
      <c r="AOJ104" s="22"/>
      <c r="AOK104" s="22"/>
      <c r="AOL104" s="22"/>
      <c r="AOM104" s="22"/>
      <c r="AON104" s="22"/>
      <c r="AOO104" s="22"/>
      <c r="AOP104" s="22"/>
      <c r="AOQ104" s="22"/>
      <c r="AOR104" s="22"/>
      <c r="AOS104" s="22"/>
      <c r="AOT104" s="22"/>
      <c r="AOU104" s="22"/>
      <c r="AOV104" s="22"/>
      <c r="AOW104" s="22"/>
      <c r="AOX104" s="22"/>
      <c r="AOY104" s="22"/>
      <c r="AOZ104" s="22"/>
      <c r="APA104" s="22"/>
      <c r="APB104" s="22"/>
      <c r="APC104" s="22"/>
      <c r="APD104" s="22"/>
      <c r="APE104" s="22"/>
      <c r="APF104" s="22"/>
      <c r="APG104" s="22"/>
      <c r="APH104" s="22"/>
      <c r="API104" s="22"/>
      <c r="APJ104" s="22"/>
      <c r="APK104" s="22"/>
      <c r="APL104" s="22"/>
      <c r="APM104" s="22"/>
      <c r="APN104" s="22"/>
      <c r="APO104" s="22"/>
      <c r="APP104" s="22"/>
      <c r="APQ104" s="22"/>
      <c r="APR104" s="22"/>
      <c r="APS104" s="22"/>
      <c r="APT104" s="22"/>
      <c r="APU104" s="22"/>
      <c r="APV104" s="22"/>
      <c r="APW104" s="22"/>
      <c r="APX104" s="22"/>
      <c r="APY104" s="22"/>
      <c r="APZ104" s="22"/>
      <c r="AQA104" s="22"/>
      <c r="AQB104" s="22"/>
      <c r="AQC104" s="22"/>
      <c r="AQD104" s="22"/>
      <c r="AQE104" s="22"/>
      <c r="AQF104" s="22"/>
      <c r="AQG104" s="22"/>
      <c r="AQH104" s="22"/>
      <c r="AQI104" s="22"/>
      <c r="AQJ104" s="22"/>
      <c r="AQK104" s="22"/>
      <c r="AQL104" s="22"/>
      <c r="AQM104" s="22"/>
      <c r="AQN104" s="22"/>
      <c r="AQO104" s="22"/>
      <c r="AQP104" s="22"/>
      <c r="AQQ104" s="22"/>
      <c r="AQR104" s="22"/>
      <c r="AQS104" s="22"/>
      <c r="AQT104" s="22"/>
      <c r="AQU104" s="22"/>
      <c r="AQV104" s="22"/>
      <c r="AQW104" s="22"/>
      <c r="AQX104" s="22"/>
      <c r="AQY104" s="22"/>
      <c r="AQZ104" s="22"/>
      <c r="ARA104" s="22"/>
      <c r="ARB104" s="22"/>
      <c r="ARC104" s="22"/>
      <c r="ARD104" s="22"/>
      <c r="ARE104" s="22"/>
      <c r="ARF104" s="22"/>
      <c r="ARG104" s="22"/>
      <c r="ARH104" s="22"/>
      <c r="ARI104" s="22"/>
      <c r="ARJ104" s="22"/>
      <c r="ARK104" s="22"/>
      <c r="ARL104" s="22"/>
      <c r="ARM104" s="22"/>
      <c r="ARN104" s="22"/>
      <c r="ARO104" s="22"/>
      <c r="ARP104" s="22"/>
      <c r="ARQ104" s="22"/>
      <c r="ARR104" s="22"/>
      <c r="ARS104" s="22"/>
      <c r="ART104" s="22"/>
      <c r="ARU104" s="22"/>
      <c r="ARV104" s="22"/>
      <c r="ARW104" s="22"/>
      <c r="ARX104" s="22"/>
      <c r="ARY104" s="22"/>
      <c r="ARZ104" s="22"/>
      <c r="ASA104" s="22"/>
      <c r="ASB104" s="22"/>
      <c r="ASC104" s="22"/>
      <c r="ASD104" s="22"/>
      <c r="ASE104" s="22"/>
      <c r="ASF104" s="22"/>
      <c r="ASG104" s="22"/>
      <c r="ASH104" s="22"/>
      <c r="ASI104" s="22"/>
      <c r="ASJ104" s="22"/>
      <c r="ASK104" s="22"/>
      <c r="ASL104" s="22"/>
      <c r="ASM104" s="22"/>
      <c r="ASN104" s="22"/>
      <c r="ASO104" s="22"/>
      <c r="ASP104" s="22"/>
      <c r="ASQ104" s="22"/>
      <c r="ASR104" s="22"/>
      <c r="ASS104" s="22"/>
      <c r="AST104" s="22"/>
      <c r="ASU104" s="22"/>
      <c r="ASV104" s="22"/>
      <c r="ASW104" s="22"/>
      <c r="ASX104" s="22"/>
      <c r="ASY104" s="22"/>
      <c r="ASZ104" s="22"/>
      <c r="ATA104" s="22"/>
      <c r="ATB104" s="22"/>
      <c r="ATC104" s="22"/>
      <c r="ATD104" s="22"/>
      <c r="ATE104" s="22"/>
      <c r="ATF104" s="22"/>
      <c r="ATG104" s="22"/>
      <c r="ATH104" s="22"/>
      <c r="ATI104" s="22"/>
      <c r="ATJ104" s="22"/>
      <c r="ATK104" s="22"/>
      <c r="ATL104" s="22"/>
      <c r="ATM104" s="22"/>
      <c r="ATN104" s="22"/>
      <c r="ATO104" s="22"/>
      <c r="ATP104" s="22"/>
      <c r="ATQ104" s="22"/>
      <c r="ATR104" s="22"/>
      <c r="ATS104" s="22"/>
      <c r="ATT104" s="22"/>
      <c r="ATU104" s="22"/>
      <c r="ATV104" s="22"/>
      <c r="ATW104" s="22"/>
      <c r="ATX104" s="22"/>
      <c r="ATY104" s="22"/>
      <c r="ATZ104" s="22"/>
      <c r="AUA104" s="22"/>
      <c r="AUB104" s="22"/>
      <c r="AUC104" s="22"/>
      <c r="AUD104" s="22"/>
      <c r="AUE104" s="22"/>
      <c r="AUF104" s="22"/>
      <c r="AUG104" s="22"/>
      <c r="AUH104" s="22"/>
      <c r="AUI104" s="22"/>
      <c r="AUJ104" s="22"/>
      <c r="AUK104" s="22"/>
      <c r="AUL104" s="22"/>
      <c r="AUM104" s="22"/>
      <c r="AUN104" s="22"/>
      <c r="AUO104" s="22"/>
      <c r="AUP104" s="22"/>
      <c r="AUQ104" s="22"/>
      <c r="AUR104" s="22"/>
      <c r="AUS104" s="22"/>
      <c r="AUT104" s="22"/>
      <c r="AUU104" s="22"/>
      <c r="AUV104" s="22"/>
      <c r="AUW104" s="22"/>
      <c r="AUX104" s="22"/>
      <c r="AUY104" s="22"/>
      <c r="AUZ104" s="22"/>
      <c r="AVA104" s="22"/>
      <c r="AVB104" s="22"/>
      <c r="AVC104" s="22"/>
      <c r="AVD104" s="22"/>
      <c r="AVE104" s="22"/>
      <c r="AVF104" s="22"/>
      <c r="AVG104" s="22"/>
      <c r="AVH104" s="22"/>
      <c r="AVI104" s="22"/>
      <c r="AVJ104" s="22"/>
      <c r="AVK104" s="22"/>
      <c r="AVL104" s="22"/>
      <c r="AVM104" s="22"/>
      <c r="AVN104" s="22"/>
      <c r="AVO104" s="22"/>
      <c r="AVP104" s="22"/>
      <c r="AVQ104" s="22"/>
      <c r="AVR104" s="22"/>
      <c r="AVS104" s="22"/>
      <c r="AVT104" s="22"/>
      <c r="AVU104" s="22"/>
      <c r="AVV104" s="22"/>
      <c r="AVW104" s="22"/>
      <c r="AVX104" s="22"/>
      <c r="AVY104" s="22"/>
      <c r="AVZ104" s="22"/>
      <c r="AWA104" s="22"/>
      <c r="AWB104" s="22"/>
      <c r="AWC104" s="22"/>
      <c r="AWD104" s="22"/>
      <c r="AWE104" s="22"/>
      <c r="AWF104" s="22"/>
      <c r="AWG104" s="22"/>
      <c r="AWH104" s="22"/>
      <c r="AWI104" s="22"/>
      <c r="AWJ104" s="22"/>
      <c r="AWK104" s="22"/>
      <c r="AWL104" s="22"/>
      <c r="AWM104" s="22"/>
      <c r="AWN104" s="22"/>
      <c r="AWO104" s="22"/>
      <c r="AWP104" s="22"/>
      <c r="AWQ104" s="22"/>
      <c r="AWR104" s="22"/>
      <c r="AWS104" s="22"/>
      <c r="AWT104" s="22"/>
      <c r="AWU104" s="22"/>
      <c r="AWV104" s="22"/>
      <c r="AWW104" s="22"/>
      <c r="AWX104" s="22"/>
      <c r="AWY104" s="22"/>
      <c r="AWZ104" s="22"/>
      <c r="AXA104" s="22"/>
      <c r="AXB104" s="22"/>
      <c r="AXC104" s="22"/>
      <c r="AXD104" s="22"/>
      <c r="AXE104" s="22"/>
      <c r="AXF104" s="22"/>
      <c r="AXG104" s="22"/>
      <c r="AXH104" s="22"/>
      <c r="AXI104" s="22"/>
      <c r="AXJ104" s="22"/>
      <c r="AXK104" s="22"/>
      <c r="AXL104" s="22"/>
      <c r="AXM104" s="22"/>
      <c r="AXN104" s="22"/>
      <c r="AXO104" s="22"/>
      <c r="AXP104" s="22"/>
      <c r="AXQ104" s="22"/>
      <c r="AXR104" s="22"/>
      <c r="AXS104" s="22"/>
      <c r="AXT104" s="22"/>
      <c r="AXU104" s="22"/>
      <c r="AXV104" s="22"/>
      <c r="AXW104" s="22"/>
      <c r="AXX104" s="22"/>
      <c r="AXY104" s="22"/>
      <c r="AXZ104" s="22"/>
      <c r="AYA104" s="22"/>
      <c r="AYB104" s="22"/>
      <c r="AYC104" s="22"/>
      <c r="AYD104" s="22"/>
      <c r="AYE104" s="22"/>
      <c r="AYF104" s="22"/>
      <c r="AYG104" s="22"/>
      <c r="AYH104" s="22"/>
      <c r="AYI104" s="22"/>
      <c r="AYJ104" s="22"/>
      <c r="AYK104" s="22"/>
      <c r="AYL104" s="22"/>
      <c r="AYM104" s="22"/>
      <c r="AYN104" s="22"/>
      <c r="AYO104" s="22"/>
      <c r="AYP104" s="22"/>
      <c r="AYQ104" s="22"/>
      <c r="AYR104" s="22"/>
      <c r="AYS104" s="22"/>
      <c r="AYT104" s="22"/>
      <c r="AYU104" s="22"/>
      <c r="AYV104" s="22"/>
      <c r="AYW104" s="22"/>
      <c r="AYX104" s="22"/>
      <c r="AYY104" s="22"/>
      <c r="AYZ104" s="22"/>
      <c r="AZA104" s="22"/>
      <c r="AZB104" s="22"/>
      <c r="AZC104" s="22"/>
      <c r="AZD104" s="22"/>
      <c r="AZE104" s="22"/>
      <c r="AZF104" s="22"/>
      <c r="AZG104" s="22"/>
      <c r="AZH104" s="22"/>
      <c r="AZI104" s="22"/>
      <c r="AZJ104" s="22"/>
      <c r="AZK104" s="22"/>
      <c r="AZL104" s="22"/>
      <c r="AZM104" s="22"/>
      <c r="AZN104" s="22"/>
      <c r="AZO104" s="22"/>
      <c r="AZP104" s="22"/>
      <c r="AZQ104" s="22"/>
      <c r="AZR104" s="22"/>
      <c r="AZS104" s="22"/>
      <c r="AZT104" s="22"/>
      <c r="AZU104" s="22"/>
      <c r="AZV104" s="22"/>
      <c r="AZW104" s="22"/>
      <c r="AZX104" s="22"/>
      <c r="AZY104" s="22"/>
      <c r="AZZ104" s="22"/>
      <c r="BAA104" s="22"/>
      <c r="BAB104" s="22"/>
      <c r="BAC104" s="22"/>
      <c r="BAD104" s="22"/>
      <c r="BAE104" s="22"/>
      <c r="BAF104" s="22"/>
      <c r="BAG104" s="22"/>
      <c r="BAH104" s="22"/>
      <c r="BAI104" s="22"/>
      <c r="BAJ104" s="22"/>
      <c r="BAK104" s="22"/>
      <c r="BAL104" s="22"/>
      <c r="BAM104" s="22"/>
      <c r="BAN104" s="22"/>
      <c r="BAO104" s="22"/>
      <c r="BAP104" s="22"/>
      <c r="BAQ104" s="22"/>
      <c r="BAR104" s="22"/>
      <c r="BAS104" s="22"/>
      <c r="BAT104" s="22"/>
      <c r="BAU104" s="22"/>
      <c r="BAV104" s="22"/>
      <c r="BAW104" s="22"/>
      <c r="BAX104" s="22"/>
      <c r="BAY104" s="22"/>
      <c r="BAZ104" s="22"/>
      <c r="BBA104" s="22"/>
      <c r="BBB104" s="22"/>
      <c r="BBC104" s="22"/>
      <c r="BBD104" s="22"/>
      <c r="BBE104" s="22"/>
      <c r="BBF104" s="22"/>
      <c r="BBG104" s="22"/>
      <c r="BBH104" s="22"/>
      <c r="BBI104" s="22"/>
      <c r="BBJ104" s="22"/>
      <c r="BBK104" s="22"/>
      <c r="BBL104" s="22"/>
      <c r="BBM104" s="22"/>
      <c r="BBN104" s="22"/>
      <c r="BBO104" s="22"/>
      <c r="BBP104" s="22"/>
      <c r="BBQ104" s="22"/>
      <c r="BBR104" s="22"/>
      <c r="BBS104" s="22"/>
      <c r="BBT104" s="22"/>
      <c r="BBU104" s="22"/>
      <c r="BBV104" s="22"/>
      <c r="BBW104" s="22"/>
      <c r="BBX104" s="22"/>
      <c r="BBY104" s="22"/>
      <c r="BBZ104" s="22"/>
      <c r="BCA104" s="22"/>
      <c r="BCB104" s="22"/>
      <c r="BCC104" s="22"/>
      <c r="BCD104" s="22"/>
      <c r="BCE104" s="22"/>
      <c r="BCF104" s="22"/>
      <c r="BCG104" s="22"/>
      <c r="BCH104" s="22"/>
      <c r="BCI104" s="22"/>
      <c r="BCJ104" s="22"/>
      <c r="BCK104" s="22"/>
      <c r="BCL104" s="22"/>
      <c r="BCM104" s="22"/>
      <c r="BCN104" s="22"/>
      <c r="BCO104" s="22"/>
      <c r="BCP104" s="22"/>
      <c r="BCQ104" s="22"/>
      <c r="BCR104" s="22"/>
      <c r="BCS104" s="22"/>
      <c r="BCT104" s="22"/>
      <c r="BCU104" s="22"/>
      <c r="BCV104" s="22"/>
      <c r="BCW104" s="22"/>
      <c r="BCX104" s="22"/>
      <c r="BCY104" s="22"/>
      <c r="BCZ104" s="22"/>
      <c r="BDA104" s="22"/>
      <c r="BDB104" s="22"/>
      <c r="BDC104" s="22"/>
      <c r="BDD104" s="22"/>
      <c r="BDE104" s="22"/>
      <c r="BDF104" s="22"/>
      <c r="BDG104" s="22"/>
      <c r="BDH104" s="22"/>
      <c r="BDI104" s="22"/>
      <c r="BDJ104" s="22"/>
      <c r="BDK104" s="22"/>
      <c r="BDL104" s="22"/>
      <c r="BDM104" s="22"/>
      <c r="BDN104" s="22"/>
      <c r="BDO104" s="22"/>
      <c r="BDP104" s="22"/>
      <c r="BDQ104" s="22"/>
      <c r="BDR104" s="22"/>
      <c r="BDS104" s="22"/>
      <c r="BDT104" s="22"/>
      <c r="BDU104" s="22"/>
      <c r="BDV104" s="22"/>
      <c r="BDW104" s="22"/>
      <c r="BDX104" s="22"/>
      <c r="BDY104" s="22"/>
      <c r="BDZ104" s="22"/>
      <c r="BEA104" s="22"/>
      <c r="BEB104" s="22"/>
      <c r="BEC104" s="22"/>
      <c r="BED104" s="22"/>
      <c r="BEE104" s="22"/>
      <c r="BEF104" s="22"/>
      <c r="BEG104" s="22"/>
      <c r="BEH104" s="22"/>
      <c r="BEI104" s="22"/>
      <c r="BEJ104" s="22"/>
      <c r="BEK104" s="22"/>
      <c r="BEL104" s="22"/>
      <c r="BEM104" s="22"/>
      <c r="BEN104" s="22"/>
      <c r="BEO104" s="22"/>
      <c r="BEP104" s="22"/>
      <c r="BEQ104" s="22"/>
      <c r="BER104" s="22"/>
      <c r="BES104" s="22"/>
      <c r="BET104" s="22"/>
      <c r="BEU104" s="22"/>
      <c r="BEV104" s="22"/>
      <c r="BEW104" s="22"/>
      <c r="BEX104" s="22"/>
      <c r="BEY104" s="22"/>
      <c r="BEZ104" s="22"/>
      <c r="BFA104" s="22"/>
      <c r="BFB104" s="22"/>
      <c r="BFC104" s="22"/>
      <c r="BFD104" s="22"/>
      <c r="BFE104" s="22"/>
      <c r="BFF104" s="22"/>
      <c r="BFG104" s="22"/>
      <c r="BFH104" s="22"/>
      <c r="BFI104" s="22"/>
      <c r="BFJ104" s="22"/>
      <c r="BFK104" s="22"/>
      <c r="BFL104" s="22"/>
      <c r="BFM104" s="22"/>
      <c r="BFN104" s="22"/>
      <c r="BFO104" s="22"/>
      <c r="BFP104" s="22"/>
      <c r="BFQ104" s="22"/>
      <c r="BFR104" s="22"/>
      <c r="BFS104" s="22"/>
      <c r="BFT104" s="22"/>
      <c r="BFU104" s="22"/>
      <c r="BFV104" s="22"/>
      <c r="BFW104" s="22"/>
      <c r="BFX104" s="22"/>
      <c r="BFY104" s="22"/>
      <c r="BFZ104" s="22"/>
      <c r="BGA104" s="22"/>
      <c r="BGB104" s="22"/>
      <c r="BGC104" s="22"/>
      <c r="BGD104" s="22"/>
      <c r="BGE104" s="22"/>
      <c r="BGF104" s="22"/>
      <c r="BGG104" s="22"/>
      <c r="BGH104" s="22"/>
      <c r="BGI104" s="22"/>
      <c r="BGJ104" s="22"/>
      <c r="BGK104" s="22"/>
      <c r="BGL104" s="22"/>
      <c r="BGM104" s="22"/>
      <c r="BGN104" s="22"/>
      <c r="BGO104" s="22"/>
      <c r="BGP104" s="22"/>
      <c r="BGQ104" s="22"/>
      <c r="BGR104" s="22"/>
      <c r="BGS104" s="22"/>
      <c r="BGT104" s="22"/>
      <c r="BGU104" s="22"/>
      <c r="BGV104" s="22"/>
      <c r="BGW104" s="22"/>
      <c r="BGX104" s="22"/>
      <c r="BGY104" s="22"/>
      <c r="BGZ104" s="22"/>
      <c r="BHA104" s="22"/>
      <c r="BHB104" s="22"/>
      <c r="BHC104" s="22"/>
      <c r="BHD104" s="22"/>
      <c r="BHE104" s="22"/>
      <c r="BHF104" s="22"/>
      <c r="BHG104" s="22"/>
      <c r="BHH104" s="22"/>
      <c r="BHI104" s="22"/>
      <c r="BHJ104" s="22"/>
      <c r="BHK104" s="22"/>
      <c r="BHL104" s="22"/>
      <c r="BHM104" s="22"/>
      <c r="BHN104" s="22"/>
      <c r="BHO104" s="22"/>
      <c r="BHP104" s="22"/>
      <c r="BHQ104" s="22"/>
      <c r="BHR104" s="22"/>
      <c r="BHS104" s="22"/>
      <c r="BHT104" s="22"/>
      <c r="BHU104" s="22"/>
      <c r="BHV104" s="22"/>
      <c r="BHW104" s="22"/>
      <c r="BHX104" s="22"/>
      <c r="BHY104" s="22"/>
      <c r="BHZ104" s="22"/>
      <c r="BIA104" s="22"/>
      <c r="BIB104" s="22"/>
      <c r="BIC104" s="22"/>
      <c r="BID104" s="22"/>
      <c r="BIE104" s="22"/>
      <c r="BIF104" s="22"/>
      <c r="BIG104" s="22"/>
      <c r="BIH104" s="22"/>
      <c r="BII104" s="22"/>
      <c r="BIJ104" s="22"/>
      <c r="BIK104" s="22"/>
      <c r="BIL104" s="22"/>
      <c r="BIM104" s="22"/>
      <c r="BIN104" s="22"/>
      <c r="BIO104" s="22"/>
      <c r="BIP104" s="22"/>
      <c r="BIQ104" s="22"/>
      <c r="BIR104" s="22"/>
      <c r="BIS104" s="22"/>
      <c r="BIT104" s="22"/>
      <c r="BIU104" s="22"/>
      <c r="BIV104" s="22"/>
      <c r="BIW104" s="22"/>
      <c r="BIX104" s="22"/>
      <c r="BIY104" s="22"/>
      <c r="BIZ104" s="22"/>
      <c r="BJA104" s="22"/>
      <c r="BJB104" s="22"/>
      <c r="BJC104" s="22"/>
      <c r="BJD104" s="22"/>
      <c r="BJE104" s="22"/>
      <c r="BJF104" s="22"/>
      <c r="BJG104" s="22"/>
      <c r="BJH104" s="22"/>
      <c r="BJI104" s="22"/>
      <c r="BJJ104" s="22"/>
      <c r="BJK104" s="22"/>
      <c r="BJL104" s="22"/>
      <c r="BJM104" s="22"/>
      <c r="BJN104" s="22"/>
      <c r="BJO104" s="22"/>
      <c r="BJP104" s="22"/>
      <c r="BJQ104" s="22"/>
      <c r="BJR104" s="22"/>
      <c r="BJS104" s="22"/>
      <c r="BJT104" s="22"/>
      <c r="BJU104" s="22"/>
      <c r="BJV104" s="22"/>
      <c r="BJW104" s="22"/>
      <c r="BJX104" s="22"/>
      <c r="BJY104" s="22"/>
      <c r="BJZ104" s="22"/>
      <c r="BKA104" s="22"/>
      <c r="BKB104" s="22"/>
      <c r="BKC104" s="22"/>
      <c r="BKD104" s="22"/>
      <c r="BKE104" s="22"/>
      <c r="BKF104" s="22"/>
      <c r="BKG104" s="22"/>
      <c r="BKH104" s="22"/>
      <c r="BKI104" s="22"/>
      <c r="BKJ104" s="22"/>
      <c r="BKK104" s="22"/>
      <c r="BKL104" s="22"/>
      <c r="BKM104" s="22"/>
      <c r="BKN104" s="22"/>
      <c r="BKO104" s="22"/>
      <c r="BKP104" s="22"/>
      <c r="BKQ104" s="22"/>
      <c r="BKR104" s="22"/>
      <c r="BKS104" s="22"/>
      <c r="BKT104" s="22"/>
      <c r="BKU104" s="22"/>
      <c r="BKV104" s="22"/>
      <c r="BKW104" s="22"/>
      <c r="BKX104" s="22"/>
      <c r="BKY104" s="22"/>
      <c r="BKZ104" s="22"/>
      <c r="BLA104" s="22"/>
      <c r="BLB104" s="22"/>
      <c r="BLC104" s="22"/>
      <c r="BLD104" s="22"/>
      <c r="BLE104" s="22"/>
      <c r="BLF104" s="22"/>
      <c r="BLG104" s="22"/>
      <c r="BLH104" s="22"/>
      <c r="BLI104" s="22"/>
      <c r="BLJ104" s="22"/>
      <c r="BLK104" s="22"/>
      <c r="BLL104" s="22"/>
      <c r="BLM104" s="22"/>
      <c r="BLN104" s="22"/>
      <c r="BLO104" s="22"/>
      <c r="BLP104" s="22"/>
      <c r="BLQ104" s="22"/>
      <c r="BLR104" s="22"/>
      <c r="BLS104" s="22"/>
      <c r="BLT104" s="22"/>
      <c r="BLU104" s="22"/>
      <c r="BLV104" s="22"/>
      <c r="BLW104" s="22"/>
      <c r="BLX104" s="22"/>
      <c r="BLY104" s="22"/>
      <c r="BLZ104" s="22"/>
      <c r="BMA104" s="22"/>
      <c r="BMB104" s="22"/>
      <c r="BMC104" s="22"/>
      <c r="BMD104" s="22"/>
      <c r="BME104" s="22"/>
      <c r="BMF104" s="22"/>
      <c r="BMG104" s="22"/>
      <c r="BMH104" s="22"/>
      <c r="BMI104" s="22"/>
      <c r="BMJ104" s="22"/>
      <c r="BMK104" s="22"/>
      <c r="BML104" s="22"/>
      <c r="BMM104" s="22"/>
      <c r="BMN104" s="22"/>
      <c r="BMO104" s="22"/>
      <c r="BMP104" s="22"/>
      <c r="BMQ104" s="22"/>
      <c r="BMR104" s="22"/>
      <c r="BMS104" s="22"/>
      <c r="BMT104" s="22"/>
      <c r="BMU104" s="22"/>
      <c r="BMV104" s="22"/>
      <c r="BMW104" s="22"/>
      <c r="BMX104" s="22"/>
      <c r="BMY104" s="22"/>
      <c r="BMZ104" s="22"/>
      <c r="BNA104" s="22"/>
      <c r="BNB104" s="22"/>
      <c r="BNC104" s="22"/>
      <c r="BND104" s="22"/>
      <c r="BNE104" s="22"/>
      <c r="BNF104" s="22"/>
      <c r="BNG104" s="22"/>
      <c r="BNH104" s="22"/>
      <c r="BNI104" s="22"/>
      <c r="BNJ104" s="22"/>
      <c r="BNK104" s="22"/>
      <c r="BNL104" s="22"/>
      <c r="BNM104" s="22"/>
      <c r="BNN104" s="22"/>
      <c r="BNO104" s="22"/>
      <c r="BNP104" s="22"/>
      <c r="BNQ104" s="22"/>
      <c r="BNR104" s="22"/>
      <c r="BNS104" s="22"/>
      <c r="BNT104" s="22"/>
      <c r="BNU104" s="22"/>
      <c r="BNV104" s="22"/>
      <c r="BNW104" s="22"/>
      <c r="BNX104" s="22"/>
      <c r="BNY104" s="22"/>
      <c r="BNZ104" s="22"/>
      <c r="BOA104" s="22"/>
      <c r="BOB104" s="22"/>
      <c r="BOC104" s="22"/>
      <c r="BOD104" s="22"/>
      <c r="BOE104" s="22"/>
      <c r="BOF104" s="22"/>
      <c r="BOG104" s="22"/>
      <c r="BOH104" s="22"/>
      <c r="BOI104" s="22"/>
      <c r="BOJ104" s="22"/>
      <c r="BOK104" s="22"/>
      <c r="BOL104" s="22"/>
      <c r="BOM104" s="22"/>
      <c r="BON104" s="22"/>
      <c r="BOO104" s="22"/>
      <c r="BOP104" s="22"/>
      <c r="BOQ104" s="22"/>
      <c r="BOR104" s="22"/>
      <c r="BOS104" s="22"/>
      <c r="BOT104" s="22"/>
      <c r="BOU104" s="22"/>
      <c r="BOV104" s="22"/>
      <c r="BOW104" s="22"/>
      <c r="BOX104" s="22"/>
      <c r="BOY104" s="22"/>
      <c r="BOZ104" s="22"/>
      <c r="BPA104" s="22"/>
      <c r="BPB104" s="22"/>
      <c r="BPC104" s="22"/>
      <c r="BPD104" s="22"/>
      <c r="BPE104" s="22"/>
      <c r="BPF104" s="22"/>
      <c r="BPG104" s="22"/>
      <c r="BPH104" s="22"/>
      <c r="BPI104" s="22"/>
      <c r="BPJ104" s="22"/>
      <c r="BPK104" s="22"/>
      <c r="BPL104" s="22"/>
      <c r="BPM104" s="22"/>
      <c r="BPN104" s="22"/>
      <c r="BPO104" s="22"/>
      <c r="BPP104" s="22"/>
      <c r="BPQ104" s="22"/>
      <c r="BPR104" s="22"/>
      <c r="BPS104" s="22"/>
      <c r="BPT104" s="22"/>
      <c r="BPU104" s="22"/>
      <c r="BPV104" s="22"/>
      <c r="BPW104" s="22"/>
      <c r="BPX104" s="22"/>
      <c r="BPY104" s="22"/>
      <c r="BPZ104" s="22"/>
      <c r="BQA104" s="22"/>
      <c r="BQB104" s="22"/>
      <c r="BQC104" s="22"/>
      <c r="BQD104" s="22"/>
      <c r="BQE104" s="22"/>
      <c r="BQF104" s="22"/>
      <c r="BQG104" s="22"/>
      <c r="BQH104" s="22"/>
      <c r="BQI104" s="22"/>
      <c r="BQJ104" s="22"/>
      <c r="BQK104" s="22"/>
      <c r="BQL104" s="22"/>
      <c r="BQM104" s="22"/>
      <c r="BQN104" s="22"/>
      <c r="BQO104" s="22"/>
      <c r="BQP104" s="22"/>
      <c r="BQQ104" s="22"/>
      <c r="BQR104" s="22"/>
      <c r="BQS104" s="22"/>
      <c r="BQT104" s="22"/>
      <c r="BQU104" s="22"/>
      <c r="BQV104" s="22"/>
      <c r="BQW104" s="22"/>
      <c r="BQX104" s="22"/>
      <c r="BQY104" s="22"/>
      <c r="BQZ104" s="22"/>
      <c r="BRA104" s="22"/>
      <c r="BRB104" s="22"/>
      <c r="BRC104" s="22"/>
      <c r="BRD104" s="22"/>
      <c r="BRE104" s="22"/>
      <c r="BRF104" s="22"/>
      <c r="BRG104" s="22"/>
      <c r="BRH104" s="22"/>
      <c r="BRI104" s="22"/>
      <c r="BRJ104" s="22"/>
      <c r="BRK104" s="22"/>
      <c r="BRL104" s="22"/>
      <c r="BRM104" s="22"/>
      <c r="BRN104" s="22"/>
      <c r="BRO104" s="22"/>
      <c r="BRP104" s="22"/>
      <c r="BRQ104" s="22"/>
      <c r="BRR104" s="22"/>
      <c r="BRS104" s="22"/>
      <c r="BRT104" s="22"/>
      <c r="BRU104" s="22"/>
      <c r="BRV104" s="22"/>
      <c r="BRW104" s="22"/>
      <c r="BRX104" s="22"/>
      <c r="BRY104" s="22"/>
      <c r="BRZ104" s="22"/>
      <c r="BSA104" s="22"/>
      <c r="BSB104" s="22"/>
      <c r="BSC104" s="22"/>
      <c r="BSD104" s="22"/>
      <c r="BSE104" s="22"/>
      <c r="BSF104" s="22"/>
      <c r="BSG104" s="22"/>
      <c r="BSH104" s="22"/>
      <c r="BSI104" s="22"/>
      <c r="BSJ104" s="22"/>
      <c r="BSK104" s="22"/>
      <c r="BSL104" s="22"/>
      <c r="BSM104" s="22"/>
      <c r="BSN104" s="22"/>
      <c r="BSO104" s="22"/>
      <c r="BSP104" s="22"/>
      <c r="BSQ104" s="22"/>
      <c r="BSR104" s="22"/>
      <c r="BSS104" s="22"/>
      <c r="BST104" s="22"/>
      <c r="BSU104" s="22"/>
      <c r="BSV104" s="22"/>
      <c r="BSW104" s="22"/>
      <c r="BSX104" s="22"/>
      <c r="BSY104" s="22"/>
      <c r="BSZ104" s="22"/>
      <c r="BTA104" s="22"/>
      <c r="BTB104" s="22"/>
      <c r="BTC104" s="22"/>
      <c r="BTD104" s="22"/>
      <c r="BTE104" s="22"/>
      <c r="BTF104" s="22"/>
      <c r="BTG104" s="22"/>
      <c r="BTH104" s="22"/>
      <c r="BTI104" s="22"/>
      <c r="BTJ104" s="22"/>
      <c r="BTK104" s="22"/>
      <c r="BTL104" s="22"/>
      <c r="BTM104" s="22"/>
      <c r="BTN104" s="22"/>
      <c r="BTO104" s="22"/>
      <c r="BTP104" s="22"/>
      <c r="BTQ104" s="22"/>
      <c r="BTR104" s="22"/>
      <c r="BTS104" s="22"/>
      <c r="BTT104" s="22"/>
      <c r="BTU104" s="22"/>
      <c r="BTV104" s="22"/>
      <c r="BTW104" s="22"/>
      <c r="BTX104" s="22"/>
      <c r="BTY104" s="22"/>
      <c r="BTZ104" s="22"/>
      <c r="BUA104" s="22"/>
      <c r="BUB104" s="22"/>
      <c r="BUC104" s="22"/>
      <c r="BUD104" s="22"/>
      <c r="BUE104" s="22"/>
      <c r="BUF104" s="22"/>
      <c r="BUG104" s="22"/>
      <c r="BUH104" s="22"/>
      <c r="BUI104" s="22"/>
      <c r="BUJ104" s="22"/>
      <c r="BUK104" s="22"/>
      <c r="BUL104" s="22"/>
      <c r="BUM104" s="22"/>
      <c r="BUN104" s="22"/>
      <c r="BUO104" s="22"/>
      <c r="BUP104" s="22"/>
      <c r="BUQ104" s="22"/>
      <c r="BUR104" s="22"/>
      <c r="BUS104" s="22"/>
      <c r="BUT104" s="22"/>
      <c r="BUU104" s="22"/>
      <c r="BUV104" s="22"/>
      <c r="BUW104" s="22"/>
      <c r="BUX104" s="22"/>
      <c r="BUY104" s="22"/>
      <c r="BUZ104" s="22"/>
      <c r="BVA104" s="22"/>
      <c r="BVB104" s="22"/>
      <c r="BVC104" s="22"/>
      <c r="BVD104" s="22"/>
      <c r="BVE104" s="22"/>
      <c r="BVF104" s="22"/>
      <c r="BVG104" s="22"/>
      <c r="BVH104" s="22"/>
      <c r="BVI104" s="22"/>
      <c r="BVJ104" s="22"/>
      <c r="BVK104" s="22"/>
      <c r="BVL104" s="22"/>
      <c r="BVM104" s="22"/>
      <c r="BVN104" s="22"/>
      <c r="BVO104" s="22"/>
      <c r="BVP104" s="22"/>
      <c r="BVQ104" s="22"/>
      <c r="BVR104" s="22"/>
      <c r="BVS104" s="22"/>
      <c r="BVT104" s="22"/>
      <c r="BVU104" s="22"/>
      <c r="BVV104" s="22"/>
      <c r="BVW104" s="22"/>
      <c r="BVX104" s="22"/>
      <c r="BVY104" s="22"/>
      <c r="BVZ104" s="22"/>
      <c r="BWA104" s="22"/>
      <c r="BWB104" s="22"/>
      <c r="BWC104" s="22"/>
      <c r="BWD104" s="22"/>
      <c r="BWE104" s="22"/>
      <c r="BWF104" s="22"/>
      <c r="BWG104" s="22"/>
      <c r="BWH104" s="22"/>
      <c r="BWI104" s="22"/>
      <c r="BWJ104" s="22"/>
      <c r="BWK104" s="22"/>
      <c r="BWL104" s="22"/>
      <c r="BWM104" s="22"/>
      <c r="BWN104" s="22"/>
      <c r="BWO104" s="22"/>
      <c r="BWP104" s="22"/>
      <c r="BWQ104" s="22"/>
      <c r="BWR104" s="22"/>
      <c r="BWS104" s="22"/>
      <c r="BWT104" s="22"/>
      <c r="BWU104" s="22"/>
      <c r="BWV104" s="22"/>
      <c r="BWW104" s="22"/>
      <c r="BWX104" s="22"/>
      <c r="BWY104" s="22"/>
      <c r="BWZ104" s="22"/>
      <c r="BXA104" s="22"/>
      <c r="BXB104" s="22"/>
      <c r="BXC104" s="22"/>
      <c r="BXD104" s="22"/>
      <c r="BXE104" s="22"/>
      <c r="BXF104" s="22"/>
      <c r="BXG104" s="22"/>
      <c r="BXH104" s="22"/>
      <c r="BXI104" s="22"/>
      <c r="BXJ104" s="22"/>
      <c r="BXK104" s="22"/>
      <c r="BXL104" s="22"/>
      <c r="BXM104" s="22"/>
      <c r="BXN104" s="22"/>
      <c r="BXO104" s="22"/>
      <c r="BXP104" s="22"/>
      <c r="BXQ104" s="22"/>
      <c r="BXR104" s="22"/>
      <c r="BXS104" s="22"/>
      <c r="BXT104" s="22"/>
      <c r="BXU104" s="22"/>
      <c r="BXV104" s="22"/>
      <c r="BXW104" s="22"/>
      <c r="BXX104" s="22"/>
      <c r="BXY104" s="22"/>
      <c r="BXZ104" s="22"/>
      <c r="BYA104" s="22"/>
      <c r="BYB104" s="22"/>
      <c r="BYC104" s="22"/>
      <c r="BYD104" s="22"/>
      <c r="BYE104" s="22"/>
      <c r="BYF104" s="22"/>
      <c r="BYG104" s="22"/>
      <c r="BYH104" s="22"/>
    </row>
    <row r="105" spans="1:2010" s="24" customFormat="1" ht="14.25">
      <c r="A105" s="24" t="s">
        <v>35</v>
      </c>
      <c r="B105" s="25">
        <f>B104</f>
        <v>0</v>
      </c>
      <c r="C105" s="25">
        <f>C104-B104</f>
        <v>0</v>
      </c>
      <c r="D105" s="25">
        <f>D104-C104</f>
        <v>0</v>
      </c>
      <c r="E105" s="25">
        <f t="shared" ref="E105:J105" si="361">E104-D104</f>
        <v>0</v>
      </c>
      <c r="F105" s="25">
        <f t="shared" si="361"/>
        <v>0</v>
      </c>
      <c r="G105" s="25">
        <f t="shared" si="361"/>
        <v>0</v>
      </c>
      <c r="H105" s="25">
        <f t="shared" si="361"/>
        <v>0</v>
      </c>
      <c r="I105" s="25">
        <f t="shared" si="361"/>
        <v>0</v>
      </c>
      <c r="J105" s="25">
        <f t="shared" si="361"/>
        <v>0</v>
      </c>
      <c r="K105" s="20"/>
      <c r="L105" s="25">
        <f>L104-D104</f>
        <v>0</v>
      </c>
      <c r="M105" s="25">
        <f>M104-L104</f>
        <v>0</v>
      </c>
      <c r="N105" s="25">
        <f t="shared" ref="N105:BY105" si="362">N104-M104</f>
        <v>0</v>
      </c>
      <c r="O105" s="25">
        <f t="shared" si="362"/>
        <v>0</v>
      </c>
      <c r="P105" s="25">
        <f t="shared" si="362"/>
        <v>0</v>
      </c>
      <c r="Q105" s="25">
        <f t="shared" si="362"/>
        <v>0</v>
      </c>
      <c r="R105" s="25">
        <f t="shared" si="362"/>
        <v>0</v>
      </c>
      <c r="S105" s="25">
        <f t="shared" si="362"/>
        <v>0</v>
      </c>
      <c r="T105" s="25">
        <f t="shared" si="362"/>
        <v>0</v>
      </c>
      <c r="U105" s="25">
        <f t="shared" si="362"/>
        <v>0</v>
      </c>
      <c r="V105" s="25">
        <f t="shared" si="362"/>
        <v>0</v>
      </c>
      <c r="W105" s="25">
        <f t="shared" si="362"/>
        <v>0</v>
      </c>
      <c r="X105" s="25">
        <f t="shared" si="362"/>
        <v>0</v>
      </c>
      <c r="Y105" s="25">
        <f t="shared" si="362"/>
        <v>0</v>
      </c>
      <c r="Z105" s="25">
        <f t="shared" si="362"/>
        <v>0</v>
      </c>
      <c r="AA105" s="25">
        <f t="shared" si="362"/>
        <v>0</v>
      </c>
      <c r="AB105" s="25">
        <f t="shared" si="362"/>
        <v>0</v>
      </c>
      <c r="AC105" s="25">
        <f t="shared" si="362"/>
        <v>0</v>
      </c>
      <c r="AD105" s="25">
        <f t="shared" si="362"/>
        <v>0</v>
      </c>
      <c r="AE105" s="25">
        <f t="shared" si="362"/>
        <v>0</v>
      </c>
      <c r="AF105" s="25">
        <f t="shared" si="362"/>
        <v>0</v>
      </c>
      <c r="AG105" s="25">
        <f t="shared" si="362"/>
        <v>0</v>
      </c>
      <c r="AH105" s="25">
        <f t="shared" si="362"/>
        <v>0</v>
      </c>
      <c r="AI105" s="25">
        <f t="shared" si="362"/>
        <v>0</v>
      </c>
      <c r="AJ105" s="25">
        <f t="shared" si="362"/>
        <v>0</v>
      </c>
      <c r="AK105" s="25">
        <f t="shared" si="362"/>
        <v>0</v>
      </c>
      <c r="AL105" s="25">
        <f t="shared" si="362"/>
        <v>0</v>
      </c>
      <c r="AM105" s="25">
        <f t="shared" si="362"/>
        <v>0</v>
      </c>
      <c r="AN105" s="25">
        <f t="shared" si="362"/>
        <v>0</v>
      </c>
      <c r="AO105" s="25">
        <f t="shared" si="362"/>
        <v>0</v>
      </c>
      <c r="AP105" s="25">
        <f t="shared" si="362"/>
        <v>0</v>
      </c>
      <c r="AQ105" s="25">
        <f t="shared" si="362"/>
        <v>0</v>
      </c>
      <c r="AR105" s="25">
        <f t="shared" si="362"/>
        <v>0</v>
      </c>
      <c r="AS105" s="25">
        <f t="shared" si="362"/>
        <v>0</v>
      </c>
      <c r="AT105" s="25">
        <f t="shared" si="362"/>
        <v>0</v>
      </c>
      <c r="AU105" s="25">
        <f t="shared" si="362"/>
        <v>0</v>
      </c>
      <c r="AV105" s="25">
        <f t="shared" si="362"/>
        <v>0</v>
      </c>
      <c r="AW105" s="25">
        <f t="shared" si="362"/>
        <v>0</v>
      </c>
      <c r="AX105" s="25">
        <f t="shared" si="362"/>
        <v>0</v>
      </c>
      <c r="AY105" s="25">
        <f t="shared" si="362"/>
        <v>0</v>
      </c>
      <c r="AZ105" s="25">
        <f t="shared" si="362"/>
        <v>0</v>
      </c>
      <c r="BA105" s="25">
        <f t="shared" si="362"/>
        <v>0</v>
      </c>
      <c r="BB105" s="25">
        <f t="shared" si="362"/>
        <v>0</v>
      </c>
      <c r="BC105" s="25">
        <f t="shared" si="362"/>
        <v>0</v>
      </c>
      <c r="BD105" s="25">
        <f t="shared" si="362"/>
        <v>0</v>
      </c>
      <c r="BE105" s="25">
        <f t="shared" si="362"/>
        <v>0</v>
      </c>
      <c r="BF105" s="25">
        <f t="shared" si="362"/>
        <v>0</v>
      </c>
      <c r="BG105" s="25">
        <f t="shared" si="362"/>
        <v>0</v>
      </c>
      <c r="BH105" s="25">
        <f t="shared" si="362"/>
        <v>0</v>
      </c>
      <c r="BI105" s="25">
        <f t="shared" si="362"/>
        <v>0</v>
      </c>
      <c r="BJ105" s="25">
        <f t="shared" si="362"/>
        <v>0</v>
      </c>
      <c r="BK105" s="25">
        <f t="shared" si="362"/>
        <v>0</v>
      </c>
      <c r="BL105" s="25">
        <f t="shared" si="362"/>
        <v>0</v>
      </c>
      <c r="BM105" s="25">
        <f t="shared" si="362"/>
        <v>0</v>
      </c>
      <c r="BN105" s="25">
        <f t="shared" si="362"/>
        <v>0</v>
      </c>
      <c r="BO105" s="25">
        <f t="shared" si="362"/>
        <v>0</v>
      </c>
      <c r="BP105" s="25">
        <f t="shared" si="362"/>
        <v>0</v>
      </c>
      <c r="BQ105" s="25">
        <f t="shared" si="362"/>
        <v>0</v>
      </c>
      <c r="BR105" s="25">
        <f t="shared" si="362"/>
        <v>0</v>
      </c>
      <c r="BS105" s="25">
        <f t="shared" si="362"/>
        <v>0</v>
      </c>
      <c r="BT105" s="25">
        <f t="shared" si="362"/>
        <v>0</v>
      </c>
      <c r="BU105" s="25">
        <f t="shared" si="362"/>
        <v>0</v>
      </c>
      <c r="BV105" s="25">
        <f t="shared" si="362"/>
        <v>0</v>
      </c>
      <c r="BW105" s="25">
        <f t="shared" si="362"/>
        <v>0</v>
      </c>
      <c r="BX105" s="25">
        <f t="shared" si="362"/>
        <v>0</v>
      </c>
      <c r="BY105" s="25">
        <f t="shared" si="362"/>
        <v>0</v>
      </c>
      <c r="BZ105" s="25">
        <f t="shared" ref="BZ105:CE105" si="363">BZ104-BY104</f>
        <v>0</v>
      </c>
      <c r="CA105" s="25">
        <f t="shared" si="363"/>
        <v>0</v>
      </c>
      <c r="CB105" s="25">
        <f t="shared" si="363"/>
        <v>0</v>
      </c>
      <c r="CC105" s="25">
        <f t="shared" si="363"/>
        <v>0</v>
      </c>
      <c r="CD105" s="25">
        <f t="shared" si="363"/>
        <v>0</v>
      </c>
      <c r="CE105" s="25">
        <f t="shared" si="363"/>
        <v>0</v>
      </c>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c r="IU105" s="22"/>
      <c r="IV105" s="22"/>
      <c r="IW105" s="22"/>
      <c r="IX105" s="22"/>
      <c r="IY105" s="22"/>
      <c r="IZ105" s="22"/>
      <c r="JA105" s="22"/>
      <c r="JB105" s="22"/>
      <c r="JC105" s="22"/>
      <c r="JD105" s="22"/>
      <c r="JE105" s="22"/>
      <c r="JF105" s="22"/>
      <c r="JG105" s="22"/>
      <c r="JH105" s="22"/>
      <c r="JI105" s="22"/>
      <c r="JJ105" s="22"/>
      <c r="JK105" s="22"/>
      <c r="JL105" s="22"/>
      <c r="JM105" s="22"/>
      <c r="JN105" s="22"/>
      <c r="JO105" s="22"/>
      <c r="JP105" s="22"/>
      <c r="JQ105" s="22"/>
      <c r="JR105" s="22"/>
      <c r="JS105" s="22"/>
      <c r="JT105" s="22"/>
      <c r="JU105" s="22"/>
      <c r="JV105" s="22"/>
      <c r="JW105" s="22"/>
      <c r="JX105" s="22"/>
      <c r="JY105" s="22"/>
      <c r="JZ105" s="22"/>
      <c r="KA105" s="22"/>
      <c r="KB105" s="22"/>
      <c r="KC105" s="22"/>
      <c r="KD105" s="22"/>
      <c r="KE105" s="22"/>
      <c r="KF105" s="22"/>
      <c r="KG105" s="22"/>
      <c r="KH105" s="22"/>
      <c r="KI105" s="22"/>
      <c r="KJ105" s="22"/>
      <c r="KK105" s="22"/>
      <c r="KL105" s="22"/>
      <c r="KM105" s="22"/>
      <c r="KN105" s="22"/>
      <c r="KO105" s="22"/>
      <c r="KP105" s="22"/>
      <c r="KQ105" s="22"/>
      <c r="KR105" s="22"/>
      <c r="KS105" s="22"/>
      <c r="KT105" s="22"/>
      <c r="KU105" s="22"/>
      <c r="KV105" s="22"/>
      <c r="KW105" s="22"/>
      <c r="KX105" s="22"/>
      <c r="KY105" s="22"/>
      <c r="KZ105" s="22"/>
      <c r="LA105" s="22"/>
      <c r="LB105" s="22"/>
      <c r="LC105" s="22"/>
      <c r="LD105" s="22"/>
      <c r="LE105" s="22"/>
      <c r="LF105" s="22"/>
      <c r="LG105" s="22"/>
      <c r="LH105" s="22"/>
      <c r="LI105" s="22"/>
      <c r="LJ105" s="22"/>
      <c r="LK105" s="22"/>
      <c r="LL105" s="22"/>
      <c r="LM105" s="22"/>
      <c r="LN105" s="22"/>
      <c r="LO105" s="22"/>
      <c r="LP105" s="22"/>
      <c r="LQ105" s="22"/>
      <c r="LR105" s="22"/>
      <c r="LS105" s="22"/>
      <c r="LT105" s="22"/>
      <c r="LU105" s="22"/>
      <c r="LV105" s="22"/>
      <c r="LW105" s="22"/>
      <c r="LX105" s="22"/>
      <c r="LY105" s="22"/>
      <c r="LZ105" s="22"/>
      <c r="MA105" s="22"/>
      <c r="MB105" s="22"/>
      <c r="MC105" s="22"/>
      <c r="MD105" s="22"/>
      <c r="ME105" s="22"/>
      <c r="MF105" s="22"/>
      <c r="MG105" s="22"/>
      <c r="MH105" s="22"/>
      <c r="MI105" s="22"/>
      <c r="MJ105" s="22"/>
      <c r="MK105" s="22"/>
      <c r="ML105" s="22"/>
      <c r="MM105" s="22"/>
      <c r="MN105" s="22"/>
      <c r="MO105" s="22"/>
      <c r="MP105" s="22"/>
      <c r="MQ105" s="22"/>
      <c r="MR105" s="22"/>
      <c r="MS105" s="22"/>
      <c r="MT105" s="22"/>
      <c r="MU105" s="22"/>
      <c r="MV105" s="22"/>
      <c r="MW105" s="22"/>
      <c r="MX105" s="22"/>
      <c r="MY105" s="22"/>
      <c r="MZ105" s="22"/>
      <c r="NA105" s="22"/>
      <c r="NB105" s="22"/>
      <c r="NC105" s="22"/>
      <c r="ND105" s="22"/>
      <c r="NE105" s="22"/>
      <c r="NF105" s="22"/>
      <c r="NG105" s="22"/>
      <c r="NH105" s="22"/>
      <c r="NI105" s="22"/>
      <c r="NJ105" s="22"/>
      <c r="NK105" s="22"/>
      <c r="NL105" s="22"/>
      <c r="NM105" s="22"/>
      <c r="NN105" s="22"/>
      <c r="NO105" s="22"/>
      <c r="NP105" s="22"/>
      <c r="NQ105" s="22"/>
      <c r="NR105" s="22"/>
      <c r="NS105" s="22"/>
      <c r="NT105" s="22"/>
      <c r="NU105" s="22"/>
      <c r="NV105" s="22"/>
      <c r="NW105" s="22"/>
      <c r="NX105" s="22"/>
      <c r="NY105" s="22"/>
      <c r="NZ105" s="22"/>
      <c r="OA105" s="22"/>
      <c r="OB105" s="22"/>
      <c r="OC105" s="22"/>
      <c r="OD105" s="22"/>
      <c r="OE105" s="22"/>
      <c r="OF105" s="22"/>
      <c r="OG105" s="22"/>
      <c r="OH105" s="22"/>
      <c r="OI105" s="22"/>
      <c r="OJ105" s="22"/>
      <c r="OK105" s="22"/>
      <c r="OL105" s="22"/>
      <c r="OM105" s="22"/>
      <c r="ON105" s="22"/>
      <c r="OO105" s="22"/>
      <c r="OP105" s="22"/>
      <c r="OQ105" s="22"/>
      <c r="OR105" s="22"/>
      <c r="OS105" s="22"/>
      <c r="OT105" s="22"/>
      <c r="OU105" s="22"/>
      <c r="OV105" s="22"/>
      <c r="OW105" s="22"/>
      <c r="OX105" s="22"/>
      <c r="OY105" s="22"/>
      <c r="OZ105" s="22"/>
      <c r="PA105" s="22"/>
      <c r="PB105" s="22"/>
      <c r="PC105" s="22"/>
      <c r="PD105" s="22"/>
      <c r="PE105" s="22"/>
      <c r="PF105" s="22"/>
      <c r="PG105" s="22"/>
      <c r="PH105" s="22"/>
      <c r="PI105" s="22"/>
      <c r="PJ105" s="22"/>
      <c r="PK105" s="22"/>
      <c r="PL105" s="22"/>
      <c r="PM105" s="22"/>
      <c r="PN105" s="22"/>
      <c r="PO105" s="22"/>
      <c r="PP105" s="22"/>
      <c r="PQ105" s="22"/>
      <c r="PR105" s="22"/>
      <c r="PS105" s="22"/>
      <c r="PT105" s="22"/>
      <c r="PU105" s="22"/>
      <c r="PV105" s="22"/>
      <c r="PW105" s="22"/>
      <c r="PX105" s="22"/>
      <c r="PY105" s="22"/>
      <c r="PZ105" s="22"/>
      <c r="QA105" s="22"/>
      <c r="QB105" s="22"/>
      <c r="QC105" s="22"/>
      <c r="QD105" s="22"/>
      <c r="QE105" s="22"/>
      <c r="QF105" s="22"/>
      <c r="QG105" s="22"/>
      <c r="QH105" s="22"/>
      <c r="QI105" s="22"/>
      <c r="QJ105" s="22"/>
      <c r="QK105" s="22"/>
      <c r="QL105" s="22"/>
      <c r="QM105" s="22"/>
      <c r="QN105" s="22"/>
      <c r="QO105" s="22"/>
      <c r="QP105" s="22"/>
      <c r="QQ105" s="22"/>
      <c r="QR105" s="22"/>
      <c r="QS105" s="22"/>
      <c r="QT105" s="22"/>
      <c r="QU105" s="22"/>
      <c r="QV105" s="22"/>
      <c r="QW105" s="22"/>
      <c r="QX105" s="22"/>
      <c r="QY105" s="22"/>
      <c r="QZ105" s="22"/>
      <c r="RA105" s="22"/>
      <c r="RB105" s="22"/>
      <c r="RC105" s="22"/>
      <c r="RD105" s="22"/>
      <c r="RE105" s="22"/>
      <c r="RF105" s="22"/>
      <c r="RG105" s="22"/>
      <c r="RH105" s="22"/>
      <c r="RI105" s="22"/>
      <c r="RJ105" s="22"/>
      <c r="RK105" s="22"/>
      <c r="RL105" s="22"/>
      <c r="RM105" s="22"/>
      <c r="RN105" s="22"/>
      <c r="RO105" s="22"/>
      <c r="RP105" s="22"/>
      <c r="RQ105" s="22"/>
      <c r="RR105" s="22"/>
      <c r="RS105" s="22"/>
      <c r="RT105" s="22"/>
      <c r="RU105" s="22"/>
      <c r="RV105" s="22"/>
      <c r="RW105" s="22"/>
      <c r="RX105" s="22"/>
      <c r="RY105" s="22"/>
      <c r="RZ105" s="22"/>
      <c r="SA105" s="22"/>
      <c r="SB105" s="22"/>
      <c r="SC105" s="22"/>
      <c r="SD105" s="22"/>
      <c r="SE105" s="22"/>
      <c r="SF105" s="22"/>
      <c r="SG105" s="22"/>
      <c r="SH105" s="22"/>
      <c r="SI105" s="22"/>
      <c r="SJ105" s="22"/>
      <c r="SK105" s="22"/>
      <c r="SL105" s="22"/>
      <c r="SM105" s="22"/>
      <c r="SN105" s="22"/>
      <c r="SO105" s="22"/>
      <c r="SP105" s="22"/>
      <c r="SQ105" s="22"/>
      <c r="SR105" s="22"/>
      <c r="SS105" s="22"/>
      <c r="ST105" s="22"/>
      <c r="SU105" s="22"/>
      <c r="SV105" s="22"/>
      <c r="SW105" s="22"/>
      <c r="SX105" s="22"/>
      <c r="SY105" s="22"/>
      <c r="SZ105" s="22"/>
      <c r="TA105" s="22"/>
      <c r="TB105" s="22"/>
      <c r="TC105" s="22"/>
      <c r="TD105" s="22"/>
      <c r="TE105" s="22"/>
      <c r="TF105" s="22"/>
      <c r="TG105" s="22"/>
      <c r="TH105" s="22"/>
      <c r="TI105" s="22"/>
      <c r="TJ105" s="22"/>
      <c r="TK105" s="22"/>
      <c r="TL105" s="22"/>
      <c r="TM105" s="22"/>
      <c r="TN105" s="22"/>
      <c r="TO105" s="22"/>
      <c r="TP105" s="22"/>
      <c r="TQ105" s="22"/>
      <c r="TR105" s="22"/>
      <c r="TS105" s="22"/>
      <c r="TT105" s="22"/>
      <c r="TU105" s="22"/>
      <c r="TV105" s="22"/>
      <c r="TW105" s="22"/>
      <c r="TX105" s="22"/>
      <c r="TY105" s="22"/>
      <c r="TZ105" s="22"/>
      <c r="UA105" s="22"/>
      <c r="UB105" s="22"/>
      <c r="UC105" s="22"/>
      <c r="UD105" s="22"/>
      <c r="UE105" s="22"/>
      <c r="UF105" s="22"/>
      <c r="UG105" s="22"/>
      <c r="UH105" s="22"/>
      <c r="UI105" s="22"/>
      <c r="UJ105" s="22"/>
      <c r="UK105" s="22"/>
      <c r="UL105" s="22"/>
      <c r="UM105" s="22"/>
      <c r="UN105" s="22"/>
      <c r="UO105" s="22"/>
      <c r="UP105" s="22"/>
      <c r="UQ105" s="22"/>
      <c r="UR105" s="22"/>
      <c r="US105" s="22"/>
      <c r="UT105" s="22"/>
      <c r="UU105" s="22"/>
      <c r="UV105" s="22"/>
      <c r="UW105" s="22"/>
      <c r="UX105" s="22"/>
      <c r="UY105" s="22"/>
      <c r="UZ105" s="22"/>
      <c r="VA105" s="22"/>
      <c r="VB105" s="22"/>
      <c r="VC105" s="22"/>
      <c r="VD105" s="22"/>
      <c r="VE105" s="22"/>
      <c r="VF105" s="22"/>
      <c r="VG105" s="22"/>
      <c r="VH105" s="22"/>
      <c r="VI105" s="22"/>
      <c r="VJ105" s="22"/>
      <c r="VK105" s="22"/>
      <c r="VL105" s="22"/>
      <c r="VM105" s="22"/>
      <c r="VN105" s="22"/>
      <c r="VO105" s="22"/>
      <c r="VP105" s="22"/>
      <c r="VQ105" s="22"/>
      <c r="VR105" s="22"/>
      <c r="VS105" s="22"/>
      <c r="VT105" s="22"/>
      <c r="VU105" s="22"/>
      <c r="VV105" s="22"/>
      <c r="VW105" s="22"/>
      <c r="VX105" s="22"/>
      <c r="VY105" s="22"/>
      <c r="VZ105" s="22"/>
      <c r="WA105" s="22"/>
      <c r="WB105" s="22"/>
      <c r="WC105" s="22"/>
      <c r="WD105" s="22"/>
      <c r="WE105" s="22"/>
      <c r="WF105" s="22"/>
      <c r="WG105" s="22"/>
      <c r="WH105" s="22"/>
      <c r="WI105" s="22"/>
      <c r="WJ105" s="22"/>
      <c r="WK105" s="22"/>
      <c r="WL105" s="22"/>
      <c r="WM105" s="22"/>
      <c r="WN105" s="22"/>
      <c r="WO105" s="22"/>
      <c r="WP105" s="22"/>
      <c r="WQ105" s="22"/>
      <c r="WR105" s="22"/>
      <c r="WS105" s="22"/>
      <c r="WT105" s="22"/>
      <c r="WU105" s="22"/>
      <c r="WV105" s="22"/>
      <c r="WW105" s="22"/>
      <c r="WX105" s="22"/>
      <c r="WY105" s="22"/>
      <c r="WZ105" s="22"/>
      <c r="XA105" s="22"/>
      <c r="XB105" s="22"/>
      <c r="XC105" s="22"/>
      <c r="XD105" s="22"/>
      <c r="XE105" s="22"/>
      <c r="XF105" s="22"/>
      <c r="XG105" s="22"/>
      <c r="XH105" s="22"/>
      <c r="XI105" s="22"/>
      <c r="XJ105" s="22"/>
      <c r="XK105" s="22"/>
      <c r="XL105" s="22"/>
      <c r="XM105" s="22"/>
      <c r="XN105" s="22"/>
      <c r="XO105" s="22"/>
      <c r="XP105" s="22"/>
      <c r="XQ105" s="22"/>
      <c r="XR105" s="22"/>
      <c r="XS105" s="22"/>
      <c r="XT105" s="22"/>
      <c r="XU105" s="22"/>
      <c r="XV105" s="22"/>
      <c r="XW105" s="22"/>
      <c r="XX105" s="22"/>
      <c r="XY105" s="22"/>
      <c r="XZ105" s="22"/>
      <c r="YA105" s="22"/>
      <c r="YB105" s="22"/>
      <c r="YC105" s="22"/>
      <c r="YD105" s="22"/>
      <c r="YE105" s="22"/>
      <c r="YF105" s="22"/>
      <c r="YG105" s="22"/>
      <c r="YH105" s="22"/>
      <c r="YI105" s="22"/>
      <c r="YJ105" s="22"/>
      <c r="YK105" s="22"/>
      <c r="YL105" s="22"/>
      <c r="YM105" s="22"/>
      <c r="YN105" s="22"/>
      <c r="YO105" s="22"/>
      <c r="YP105" s="22"/>
      <c r="YQ105" s="22"/>
      <c r="YR105" s="22"/>
      <c r="YS105" s="22"/>
      <c r="YT105" s="22"/>
      <c r="YU105" s="22"/>
      <c r="YV105" s="22"/>
      <c r="YW105" s="22"/>
      <c r="YX105" s="22"/>
      <c r="YY105" s="22"/>
      <c r="YZ105" s="22"/>
      <c r="ZA105" s="22"/>
      <c r="ZB105" s="22"/>
      <c r="ZC105" s="22"/>
      <c r="ZD105" s="22"/>
      <c r="ZE105" s="22"/>
      <c r="ZF105" s="22"/>
      <c r="ZG105" s="22"/>
      <c r="ZH105" s="22"/>
      <c r="ZI105" s="22"/>
      <c r="ZJ105" s="22"/>
      <c r="ZK105" s="22"/>
      <c r="ZL105" s="22"/>
      <c r="ZM105" s="22"/>
      <c r="ZN105" s="22"/>
      <c r="ZO105" s="22"/>
      <c r="ZP105" s="22"/>
      <c r="ZQ105" s="22"/>
      <c r="ZR105" s="22"/>
      <c r="ZS105" s="22"/>
      <c r="ZT105" s="22"/>
      <c r="ZU105" s="22"/>
      <c r="ZV105" s="22"/>
      <c r="ZW105" s="22"/>
      <c r="ZX105" s="22"/>
      <c r="ZY105" s="22"/>
      <c r="ZZ105" s="22"/>
      <c r="AAA105" s="22"/>
      <c r="AAB105" s="22"/>
      <c r="AAC105" s="22"/>
      <c r="AAD105" s="22"/>
      <c r="AAE105" s="22"/>
      <c r="AAF105" s="22"/>
      <c r="AAG105" s="22"/>
      <c r="AAH105" s="22"/>
      <c r="AAI105" s="22"/>
      <c r="AAJ105" s="22"/>
      <c r="AAK105" s="22"/>
      <c r="AAL105" s="22"/>
      <c r="AAM105" s="22"/>
      <c r="AAN105" s="22"/>
      <c r="AAO105" s="22"/>
      <c r="AAP105" s="22"/>
      <c r="AAQ105" s="22"/>
      <c r="AAR105" s="22"/>
      <c r="AAS105" s="22"/>
      <c r="AAT105" s="22"/>
      <c r="AAU105" s="22"/>
      <c r="AAV105" s="22"/>
      <c r="AAW105" s="22"/>
      <c r="AAX105" s="22"/>
      <c r="AAY105" s="22"/>
      <c r="AAZ105" s="22"/>
      <c r="ABA105" s="22"/>
      <c r="ABB105" s="22"/>
      <c r="ABC105" s="22"/>
      <c r="ABD105" s="22"/>
      <c r="ABE105" s="22"/>
      <c r="ABF105" s="22"/>
      <c r="ABG105" s="22"/>
      <c r="ABH105" s="22"/>
      <c r="ABI105" s="22"/>
      <c r="ABJ105" s="22"/>
      <c r="ABK105" s="22"/>
      <c r="ABL105" s="22"/>
      <c r="ABM105" s="22"/>
      <c r="ABN105" s="22"/>
      <c r="ABO105" s="22"/>
      <c r="ABP105" s="22"/>
      <c r="ABQ105" s="22"/>
      <c r="ABR105" s="22"/>
      <c r="ABS105" s="22"/>
      <c r="ABT105" s="22"/>
      <c r="ABU105" s="22"/>
      <c r="ABV105" s="22"/>
      <c r="ABW105" s="22"/>
      <c r="ABX105" s="22"/>
      <c r="ABY105" s="22"/>
      <c r="ABZ105" s="22"/>
      <c r="ACA105" s="22"/>
      <c r="ACB105" s="22"/>
      <c r="ACC105" s="22"/>
      <c r="ACD105" s="22"/>
      <c r="ACE105" s="22"/>
      <c r="ACF105" s="22"/>
      <c r="ACG105" s="22"/>
      <c r="ACH105" s="22"/>
      <c r="ACI105" s="22"/>
      <c r="ACJ105" s="22"/>
      <c r="ACK105" s="22"/>
      <c r="ACL105" s="22"/>
      <c r="ACM105" s="22"/>
      <c r="ACN105" s="22"/>
      <c r="ACO105" s="22"/>
      <c r="ACP105" s="22"/>
      <c r="ACQ105" s="22"/>
      <c r="ACR105" s="22"/>
      <c r="ACS105" s="22"/>
      <c r="ACT105" s="22"/>
      <c r="ACU105" s="22"/>
      <c r="ACV105" s="22"/>
      <c r="ACW105" s="22"/>
      <c r="ACX105" s="22"/>
      <c r="ACY105" s="22"/>
      <c r="ACZ105" s="22"/>
      <c r="ADA105" s="22"/>
      <c r="ADB105" s="22"/>
      <c r="ADC105" s="22"/>
      <c r="ADD105" s="22"/>
      <c r="ADE105" s="22"/>
      <c r="ADF105" s="22"/>
      <c r="ADG105" s="22"/>
      <c r="ADH105" s="22"/>
      <c r="ADI105" s="22"/>
      <c r="ADJ105" s="22"/>
      <c r="ADK105" s="22"/>
      <c r="ADL105" s="22"/>
      <c r="ADM105" s="22"/>
      <c r="ADN105" s="22"/>
      <c r="ADO105" s="22"/>
      <c r="ADP105" s="22"/>
      <c r="ADQ105" s="22"/>
      <c r="ADR105" s="22"/>
      <c r="ADS105" s="22"/>
      <c r="ADT105" s="22"/>
      <c r="ADU105" s="22"/>
      <c r="ADV105" s="22"/>
      <c r="ADW105" s="22"/>
      <c r="ADX105" s="22"/>
      <c r="ADY105" s="22"/>
      <c r="ADZ105" s="22"/>
      <c r="AEA105" s="22"/>
      <c r="AEB105" s="22"/>
      <c r="AEC105" s="22"/>
      <c r="AED105" s="22"/>
      <c r="AEE105" s="22"/>
      <c r="AEF105" s="22"/>
      <c r="AEG105" s="22"/>
      <c r="AEH105" s="22"/>
      <c r="AEI105" s="22"/>
      <c r="AEJ105" s="22"/>
      <c r="AEK105" s="22"/>
      <c r="AEL105" s="22"/>
      <c r="AEM105" s="22"/>
      <c r="AEN105" s="22"/>
      <c r="AEO105" s="22"/>
      <c r="AEP105" s="22"/>
      <c r="AEQ105" s="22"/>
      <c r="AER105" s="22"/>
      <c r="AES105" s="22"/>
      <c r="AET105" s="22"/>
      <c r="AEU105" s="22"/>
      <c r="AEV105" s="22"/>
      <c r="AEW105" s="22"/>
      <c r="AEX105" s="22"/>
      <c r="AEY105" s="22"/>
      <c r="AEZ105" s="22"/>
      <c r="AFA105" s="22"/>
      <c r="AFB105" s="22"/>
      <c r="AFC105" s="22"/>
      <c r="AFD105" s="22"/>
      <c r="AFE105" s="22"/>
      <c r="AFF105" s="22"/>
      <c r="AFG105" s="22"/>
      <c r="AFH105" s="22"/>
      <c r="AFI105" s="22"/>
      <c r="AFJ105" s="22"/>
      <c r="AFK105" s="22"/>
      <c r="AFL105" s="22"/>
      <c r="AFM105" s="22"/>
      <c r="AFN105" s="22"/>
      <c r="AFO105" s="22"/>
      <c r="AFP105" s="22"/>
      <c r="AFQ105" s="22"/>
      <c r="AFR105" s="22"/>
      <c r="AFS105" s="22"/>
      <c r="AFT105" s="22"/>
      <c r="AFU105" s="22"/>
      <c r="AFV105" s="22"/>
      <c r="AFW105" s="22"/>
      <c r="AFX105" s="22"/>
      <c r="AFY105" s="22"/>
      <c r="AFZ105" s="22"/>
      <c r="AGA105" s="22"/>
      <c r="AGB105" s="22"/>
      <c r="AGC105" s="22"/>
      <c r="AGD105" s="22"/>
      <c r="AGE105" s="22"/>
      <c r="AGF105" s="22"/>
      <c r="AGG105" s="22"/>
      <c r="AGH105" s="22"/>
      <c r="AGI105" s="22"/>
      <c r="AGJ105" s="22"/>
      <c r="AGK105" s="22"/>
      <c r="AGL105" s="22"/>
      <c r="AGM105" s="22"/>
      <c r="AGN105" s="22"/>
      <c r="AGO105" s="22"/>
      <c r="AGP105" s="22"/>
      <c r="AGQ105" s="22"/>
      <c r="AGR105" s="22"/>
      <c r="AGS105" s="22"/>
      <c r="AGT105" s="22"/>
      <c r="AGU105" s="22"/>
      <c r="AGV105" s="22"/>
      <c r="AGW105" s="22"/>
      <c r="AGX105" s="22"/>
      <c r="AGY105" s="22"/>
      <c r="AGZ105" s="22"/>
      <c r="AHA105" s="22"/>
      <c r="AHB105" s="22"/>
      <c r="AHC105" s="22"/>
      <c r="AHD105" s="22"/>
      <c r="AHE105" s="22"/>
      <c r="AHF105" s="22"/>
      <c r="AHG105" s="22"/>
      <c r="AHH105" s="22"/>
      <c r="AHI105" s="22"/>
      <c r="AHJ105" s="22"/>
      <c r="AHK105" s="22"/>
      <c r="AHL105" s="22"/>
      <c r="AHM105" s="22"/>
      <c r="AHN105" s="22"/>
      <c r="AHO105" s="22"/>
      <c r="AHP105" s="22"/>
      <c r="AHQ105" s="22"/>
      <c r="AHR105" s="22"/>
      <c r="AHS105" s="22"/>
      <c r="AHT105" s="22"/>
      <c r="AHU105" s="22"/>
      <c r="AHV105" s="22"/>
      <c r="AHW105" s="22"/>
      <c r="AHX105" s="22"/>
      <c r="AHY105" s="22"/>
      <c r="AHZ105" s="22"/>
      <c r="AIA105" s="22"/>
      <c r="AIB105" s="22"/>
      <c r="AIC105" s="22"/>
      <c r="AID105" s="22"/>
      <c r="AIE105" s="22"/>
      <c r="AIF105" s="22"/>
      <c r="AIG105" s="22"/>
      <c r="AIH105" s="22"/>
      <c r="AII105" s="22"/>
      <c r="AIJ105" s="22"/>
      <c r="AIK105" s="22"/>
      <c r="AIL105" s="22"/>
      <c r="AIM105" s="22"/>
      <c r="AIN105" s="22"/>
      <c r="AIO105" s="22"/>
      <c r="AIP105" s="22"/>
      <c r="AIQ105" s="22"/>
      <c r="AIR105" s="22"/>
      <c r="AIS105" s="22"/>
      <c r="AIT105" s="22"/>
      <c r="AIU105" s="22"/>
      <c r="AIV105" s="22"/>
      <c r="AIW105" s="22"/>
      <c r="AIX105" s="22"/>
      <c r="AIY105" s="22"/>
      <c r="AIZ105" s="22"/>
      <c r="AJA105" s="22"/>
      <c r="AJB105" s="22"/>
      <c r="AJC105" s="22"/>
      <c r="AJD105" s="22"/>
      <c r="AJE105" s="22"/>
      <c r="AJF105" s="22"/>
      <c r="AJG105" s="22"/>
      <c r="AJH105" s="22"/>
      <c r="AJI105" s="22"/>
      <c r="AJJ105" s="22"/>
      <c r="AJK105" s="22"/>
      <c r="AJL105" s="22"/>
      <c r="AJM105" s="22"/>
      <c r="AJN105" s="22"/>
      <c r="AJO105" s="22"/>
      <c r="AJP105" s="22"/>
      <c r="AJQ105" s="22"/>
      <c r="AJR105" s="22"/>
      <c r="AJS105" s="22"/>
      <c r="AJT105" s="22"/>
      <c r="AJU105" s="22"/>
      <c r="AJV105" s="22"/>
      <c r="AJW105" s="22"/>
      <c r="AJX105" s="22"/>
      <c r="AJY105" s="22"/>
      <c r="AJZ105" s="22"/>
      <c r="AKA105" s="22"/>
      <c r="AKB105" s="22"/>
      <c r="AKC105" s="22"/>
      <c r="AKD105" s="22"/>
      <c r="AKE105" s="22"/>
      <c r="AKF105" s="22"/>
      <c r="AKG105" s="22"/>
      <c r="AKH105" s="22"/>
      <c r="AKI105" s="22"/>
      <c r="AKJ105" s="22"/>
      <c r="AKK105" s="22"/>
      <c r="AKL105" s="22"/>
      <c r="AKM105" s="22"/>
      <c r="AKN105" s="22"/>
      <c r="AKO105" s="22"/>
      <c r="AKP105" s="22"/>
      <c r="AKQ105" s="22"/>
      <c r="AKR105" s="22"/>
      <c r="AKS105" s="22"/>
      <c r="AKT105" s="22"/>
      <c r="AKU105" s="22"/>
      <c r="AKV105" s="22"/>
      <c r="AKW105" s="22"/>
      <c r="AKX105" s="22"/>
      <c r="AKY105" s="22"/>
      <c r="AKZ105" s="22"/>
      <c r="ALA105" s="22"/>
      <c r="ALB105" s="22"/>
      <c r="ALC105" s="22"/>
      <c r="ALD105" s="22"/>
      <c r="ALE105" s="22"/>
      <c r="ALF105" s="22"/>
      <c r="ALG105" s="22"/>
      <c r="ALH105" s="22"/>
      <c r="ALI105" s="22"/>
      <c r="ALJ105" s="22"/>
      <c r="ALK105" s="22"/>
      <c r="ALL105" s="22"/>
      <c r="ALM105" s="22"/>
      <c r="ALN105" s="22"/>
      <c r="ALO105" s="22"/>
      <c r="ALP105" s="22"/>
      <c r="ALQ105" s="22"/>
      <c r="ALR105" s="22"/>
      <c r="ALS105" s="22"/>
      <c r="ALT105" s="22"/>
      <c r="ALU105" s="22"/>
      <c r="ALV105" s="22"/>
      <c r="ALW105" s="22"/>
      <c r="ALX105" s="22"/>
      <c r="ALY105" s="22"/>
      <c r="ALZ105" s="22"/>
      <c r="AMA105" s="22"/>
      <c r="AMB105" s="22"/>
      <c r="AMC105" s="22"/>
      <c r="AMD105" s="22"/>
      <c r="AME105" s="22"/>
      <c r="AMF105" s="22"/>
      <c r="AMG105" s="22"/>
      <c r="AMH105" s="22"/>
      <c r="AMI105" s="22"/>
      <c r="AMJ105" s="22"/>
      <c r="AMK105" s="22"/>
      <c r="AML105" s="22"/>
      <c r="AMM105" s="22"/>
      <c r="AMN105" s="22"/>
      <c r="AMO105" s="22"/>
      <c r="AMP105" s="22"/>
      <c r="AMQ105" s="22"/>
      <c r="AMR105" s="22"/>
      <c r="AMS105" s="22"/>
      <c r="AMT105" s="22"/>
      <c r="AMU105" s="22"/>
      <c r="AMV105" s="22"/>
      <c r="AMW105" s="22"/>
      <c r="AMX105" s="22"/>
      <c r="AMY105" s="22"/>
      <c r="AMZ105" s="22"/>
      <c r="ANA105" s="22"/>
      <c r="ANB105" s="22"/>
      <c r="ANC105" s="22"/>
      <c r="AND105" s="22"/>
      <c r="ANE105" s="22"/>
      <c r="ANF105" s="22"/>
      <c r="ANG105" s="22"/>
      <c r="ANH105" s="22"/>
      <c r="ANI105" s="22"/>
      <c r="ANJ105" s="22"/>
      <c r="ANK105" s="22"/>
      <c r="ANL105" s="22"/>
      <c r="ANM105" s="22"/>
      <c r="ANN105" s="22"/>
      <c r="ANO105" s="22"/>
      <c r="ANP105" s="22"/>
      <c r="ANQ105" s="22"/>
      <c r="ANR105" s="22"/>
      <c r="ANS105" s="22"/>
      <c r="ANT105" s="22"/>
      <c r="ANU105" s="22"/>
      <c r="ANV105" s="22"/>
      <c r="ANW105" s="22"/>
      <c r="ANX105" s="22"/>
      <c r="ANY105" s="22"/>
      <c r="ANZ105" s="22"/>
      <c r="AOA105" s="22"/>
      <c r="AOB105" s="22"/>
      <c r="AOC105" s="22"/>
      <c r="AOD105" s="22"/>
      <c r="AOE105" s="22"/>
      <c r="AOF105" s="22"/>
      <c r="AOG105" s="22"/>
      <c r="AOH105" s="22"/>
      <c r="AOI105" s="22"/>
      <c r="AOJ105" s="22"/>
      <c r="AOK105" s="22"/>
      <c r="AOL105" s="22"/>
      <c r="AOM105" s="22"/>
      <c r="AON105" s="22"/>
      <c r="AOO105" s="22"/>
      <c r="AOP105" s="22"/>
      <c r="AOQ105" s="22"/>
      <c r="AOR105" s="22"/>
      <c r="AOS105" s="22"/>
      <c r="AOT105" s="22"/>
      <c r="AOU105" s="22"/>
      <c r="AOV105" s="22"/>
      <c r="AOW105" s="22"/>
      <c r="AOX105" s="22"/>
      <c r="AOY105" s="22"/>
      <c r="AOZ105" s="22"/>
      <c r="APA105" s="22"/>
      <c r="APB105" s="22"/>
      <c r="APC105" s="22"/>
      <c r="APD105" s="22"/>
      <c r="APE105" s="22"/>
      <c r="APF105" s="22"/>
      <c r="APG105" s="22"/>
      <c r="APH105" s="22"/>
      <c r="API105" s="22"/>
      <c r="APJ105" s="22"/>
      <c r="APK105" s="22"/>
      <c r="APL105" s="22"/>
      <c r="APM105" s="22"/>
      <c r="APN105" s="22"/>
      <c r="APO105" s="22"/>
      <c r="APP105" s="22"/>
      <c r="APQ105" s="22"/>
      <c r="APR105" s="22"/>
      <c r="APS105" s="22"/>
      <c r="APT105" s="22"/>
      <c r="APU105" s="22"/>
      <c r="APV105" s="22"/>
      <c r="APW105" s="22"/>
      <c r="APX105" s="22"/>
      <c r="APY105" s="22"/>
      <c r="APZ105" s="22"/>
      <c r="AQA105" s="22"/>
      <c r="AQB105" s="22"/>
      <c r="AQC105" s="22"/>
      <c r="AQD105" s="22"/>
      <c r="AQE105" s="22"/>
      <c r="AQF105" s="22"/>
      <c r="AQG105" s="22"/>
      <c r="AQH105" s="22"/>
      <c r="AQI105" s="22"/>
      <c r="AQJ105" s="22"/>
      <c r="AQK105" s="22"/>
      <c r="AQL105" s="22"/>
      <c r="AQM105" s="22"/>
      <c r="AQN105" s="22"/>
      <c r="AQO105" s="22"/>
      <c r="AQP105" s="22"/>
      <c r="AQQ105" s="22"/>
      <c r="AQR105" s="22"/>
      <c r="AQS105" s="22"/>
      <c r="AQT105" s="22"/>
      <c r="AQU105" s="22"/>
      <c r="AQV105" s="22"/>
      <c r="AQW105" s="22"/>
      <c r="AQX105" s="22"/>
      <c r="AQY105" s="22"/>
      <c r="AQZ105" s="22"/>
      <c r="ARA105" s="22"/>
      <c r="ARB105" s="22"/>
      <c r="ARC105" s="22"/>
      <c r="ARD105" s="22"/>
      <c r="ARE105" s="22"/>
      <c r="ARF105" s="22"/>
      <c r="ARG105" s="22"/>
      <c r="ARH105" s="22"/>
      <c r="ARI105" s="22"/>
      <c r="ARJ105" s="22"/>
      <c r="ARK105" s="22"/>
      <c r="ARL105" s="22"/>
      <c r="ARM105" s="22"/>
      <c r="ARN105" s="22"/>
      <c r="ARO105" s="22"/>
      <c r="ARP105" s="22"/>
      <c r="ARQ105" s="22"/>
      <c r="ARR105" s="22"/>
      <c r="ARS105" s="22"/>
      <c r="ART105" s="22"/>
      <c r="ARU105" s="22"/>
      <c r="ARV105" s="22"/>
      <c r="ARW105" s="22"/>
      <c r="ARX105" s="22"/>
      <c r="ARY105" s="22"/>
      <c r="ARZ105" s="22"/>
      <c r="ASA105" s="22"/>
      <c r="ASB105" s="22"/>
      <c r="ASC105" s="22"/>
      <c r="ASD105" s="22"/>
      <c r="ASE105" s="22"/>
      <c r="ASF105" s="22"/>
      <c r="ASG105" s="22"/>
      <c r="ASH105" s="22"/>
      <c r="ASI105" s="22"/>
      <c r="ASJ105" s="22"/>
      <c r="ASK105" s="22"/>
      <c r="ASL105" s="22"/>
      <c r="ASM105" s="22"/>
      <c r="ASN105" s="22"/>
      <c r="ASO105" s="22"/>
      <c r="ASP105" s="22"/>
      <c r="ASQ105" s="22"/>
      <c r="ASR105" s="22"/>
      <c r="ASS105" s="22"/>
      <c r="AST105" s="22"/>
      <c r="ASU105" s="22"/>
      <c r="ASV105" s="22"/>
      <c r="ASW105" s="22"/>
      <c r="ASX105" s="22"/>
      <c r="ASY105" s="22"/>
      <c r="ASZ105" s="22"/>
      <c r="ATA105" s="22"/>
      <c r="ATB105" s="22"/>
      <c r="ATC105" s="22"/>
      <c r="ATD105" s="22"/>
      <c r="ATE105" s="22"/>
      <c r="ATF105" s="22"/>
      <c r="ATG105" s="22"/>
      <c r="ATH105" s="22"/>
      <c r="ATI105" s="22"/>
      <c r="ATJ105" s="22"/>
      <c r="ATK105" s="22"/>
      <c r="ATL105" s="22"/>
      <c r="ATM105" s="22"/>
      <c r="ATN105" s="22"/>
      <c r="ATO105" s="22"/>
      <c r="ATP105" s="22"/>
      <c r="ATQ105" s="22"/>
      <c r="ATR105" s="22"/>
      <c r="ATS105" s="22"/>
      <c r="ATT105" s="22"/>
      <c r="ATU105" s="22"/>
      <c r="ATV105" s="22"/>
      <c r="ATW105" s="22"/>
      <c r="ATX105" s="22"/>
      <c r="ATY105" s="22"/>
      <c r="ATZ105" s="22"/>
      <c r="AUA105" s="22"/>
      <c r="AUB105" s="22"/>
      <c r="AUC105" s="22"/>
      <c r="AUD105" s="22"/>
      <c r="AUE105" s="22"/>
      <c r="AUF105" s="22"/>
      <c r="AUG105" s="22"/>
      <c r="AUH105" s="22"/>
      <c r="AUI105" s="22"/>
      <c r="AUJ105" s="22"/>
      <c r="AUK105" s="22"/>
      <c r="AUL105" s="22"/>
      <c r="AUM105" s="22"/>
      <c r="AUN105" s="22"/>
      <c r="AUO105" s="22"/>
      <c r="AUP105" s="22"/>
      <c r="AUQ105" s="22"/>
      <c r="AUR105" s="22"/>
      <c r="AUS105" s="22"/>
      <c r="AUT105" s="22"/>
      <c r="AUU105" s="22"/>
      <c r="AUV105" s="22"/>
      <c r="AUW105" s="22"/>
      <c r="AUX105" s="22"/>
      <c r="AUY105" s="22"/>
      <c r="AUZ105" s="22"/>
      <c r="AVA105" s="22"/>
      <c r="AVB105" s="22"/>
      <c r="AVC105" s="22"/>
      <c r="AVD105" s="22"/>
      <c r="AVE105" s="22"/>
      <c r="AVF105" s="22"/>
      <c r="AVG105" s="22"/>
      <c r="AVH105" s="22"/>
      <c r="AVI105" s="22"/>
      <c r="AVJ105" s="22"/>
      <c r="AVK105" s="22"/>
      <c r="AVL105" s="22"/>
      <c r="AVM105" s="22"/>
      <c r="AVN105" s="22"/>
      <c r="AVO105" s="22"/>
      <c r="AVP105" s="22"/>
      <c r="AVQ105" s="22"/>
      <c r="AVR105" s="22"/>
      <c r="AVS105" s="22"/>
      <c r="AVT105" s="22"/>
      <c r="AVU105" s="22"/>
      <c r="AVV105" s="22"/>
      <c r="AVW105" s="22"/>
      <c r="AVX105" s="22"/>
      <c r="AVY105" s="22"/>
      <c r="AVZ105" s="22"/>
      <c r="AWA105" s="22"/>
      <c r="AWB105" s="22"/>
      <c r="AWC105" s="22"/>
      <c r="AWD105" s="22"/>
      <c r="AWE105" s="22"/>
      <c r="AWF105" s="22"/>
      <c r="AWG105" s="22"/>
      <c r="AWH105" s="22"/>
      <c r="AWI105" s="22"/>
      <c r="AWJ105" s="22"/>
      <c r="AWK105" s="22"/>
      <c r="AWL105" s="22"/>
      <c r="AWM105" s="22"/>
      <c r="AWN105" s="22"/>
      <c r="AWO105" s="22"/>
      <c r="AWP105" s="22"/>
      <c r="AWQ105" s="22"/>
      <c r="AWR105" s="22"/>
      <c r="AWS105" s="22"/>
      <c r="AWT105" s="22"/>
      <c r="AWU105" s="22"/>
      <c r="AWV105" s="22"/>
      <c r="AWW105" s="22"/>
      <c r="AWX105" s="22"/>
      <c r="AWY105" s="22"/>
      <c r="AWZ105" s="22"/>
      <c r="AXA105" s="22"/>
      <c r="AXB105" s="22"/>
      <c r="AXC105" s="22"/>
      <c r="AXD105" s="22"/>
      <c r="AXE105" s="22"/>
      <c r="AXF105" s="22"/>
      <c r="AXG105" s="22"/>
      <c r="AXH105" s="22"/>
      <c r="AXI105" s="22"/>
      <c r="AXJ105" s="22"/>
      <c r="AXK105" s="22"/>
      <c r="AXL105" s="22"/>
      <c r="AXM105" s="22"/>
      <c r="AXN105" s="22"/>
      <c r="AXO105" s="22"/>
      <c r="AXP105" s="22"/>
      <c r="AXQ105" s="22"/>
      <c r="AXR105" s="22"/>
      <c r="AXS105" s="22"/>
      <c r="AXT105" s="22"/>
      <c r="AXU105" s="22"/>
      <c r="AXV105" s="22"/>
      <c r="AXW105" s="22"/>
      <c r="AXX105" s="22"/>
      <c r="AXY105" s="22"/>
      <c r="AXZ105" s="22"/>
      <c r="AYA105" s="22"/>
      <c r="AYB105" s="22"/>
      <c r="AYC105" s="22"/>
      <c r="AYD105" s="22"/>
      <c r="AYE105" s="22"/>
      <c r="AYF105" s="22"/>
      <c r="AYG105" s="22"/>
      <c r="AYH105" s="22"/>
      <c r="AYI105" s="22"/>
      <c r="AYJ105" s="22"/>
      <c r="AYK105" s="22"/>
      <c r="AYL105" s="22"/>
      <c r="AYM105" s="22"/>
      <c r="AYN105" s="22"/>
      <c r="AYO105" s="22"/>
      <c r="AYP105" s="22"/>
      <c r="AYQ105" s="22"/>
      <c r="AYR105" s="22"/>
      <c r="AYS105" s="22"/>
      <c r="AYT105" s="22"/>
      <c r="AYU105" s="22"/>
      <c r="AYV105" s="22"/>
      <c r="AYW105" s="22"/>
      <c r="AYX105" s="22"/>
      <c r="AYY105" s="22"/>
      <c r="AYZ105" s="22"/>
      <c r="AZA105" s="22"/>
      <c r="AZB105" s="22"/>
      <c r="AZC105" s="22"/>
      <c r="AZD105" s="22"/>
      <c r="AZE105" s="22"/>
      <c r="AZF105" s="22"/>
      <c r="AZG105" s="22"/>
      <c r="AZH105" s="22"/>
      <c r="AZI105" s="22"/>
      <c r="AZJ105" s="22"/>
      <c r="AZK105" s="22"/>
      <c r="AZL105" s="22"/>
      <c r="AZM105" s="22"/>
      <c r="AZN105" s="22"/>
      <c r="AZO105" s="22"/>
      <c r="AZP105" s="22"/>
      <c r="AZQ105" s="22"/>
      <c r="AZR105" s="22"/>
      <c r="AZS105" s="22"/>
      <c r="AZT105" s="22"/>
      <c r="AZU105" s="22"/>
      <c r="AZV105" s="22"/>
      <c r="AZW105" s="22"/>
      <c r="AZX105" s="22"/>
      <c r="AZY105" s="22"/>
      <c r="AZZ105" s="22"/>
      <c r="BAA105" s="22"/>
      <c r="BAB105" s="22"/>
      <c r="BAC105" s="22"/>
      <c r="BAD105" s="22"/>
      <c r="BAE105" s="22"/>
      <c r="BAF105" s="22"/>
      <c r="BAG105" s="22"/>
      <c r="BAH105" s="22"/>
      <c r="BAI105" s="22"/>
      <c r="BAJ105" s="22"/>
      <c r="BAK105" s="22"/>
      <c r="BAL105" s="22"/>
      <c r="BAM105" s="22"/>
      <c r="BAN105" s="22"/>
      <c r="BAO105" s="22"/>
      <c r="BAP105" s="22"/>
      <c r="BAQ105" s="22"/>
      <c r="BAR105" s="22"/>
      <c r="BAS105" s="22"/>
      <c r="BAT105" s="22"/>
      <c r="BAU105" s="22"/>
      <c r="BAV105" s="22"/>
      <c r="BAW105" s="22"/>
      <c r="BAX105" s="22"/>
      <c r="BAY105" s="22"/>
      <c r="BAZ105" s="22"/>
      <c r="BBA105" s="22"/>
      <c r="BBB105" s="22"/>
      <c r="BBC105" s="22"/>
      <c r="BBD105" s="22"/>
      <c r="BBE105" s="22"/>
      <c r="BBF105" s="22"/>
      <c r="BBG105" s="22"/>
      <c r="BBH105" s="22"/>
      <c r="BBI105" s="22"/>
      <c r="BBJ105" s="22"/>
      <c r="BBK105" s="22"/>
      <c r="BBL105" s="22"/>
      <c r="BBM105" s="22"/>
      <c r="BBN105" s="22"/>
      <c r="BBO105" s="22"/>
      <c r="BBP105" s="22"/>
      <c r="BBQ105" s="22"/>
      <c r="BBR105" s="22"/>
      <c r="BBS105" s="22"/>
      <c r="BBT105" s="22"/>
      <c r="BBU105" s="22"/>
      <c r="BBV105" s="22"/>
      <c r="BBW105" s="22"/>
      <c r="BBX105" s="22"/>
      <c r="BBY105" s="22"/>
      <c r="BBZ105" s="22"/>
      <c r="BCA105" s="22"/>
      <c r="BCB105" s="22"/>
      <c r="BCC105" s="22"/>
      <c r="BCD105" s="22"/>
      <c r="BCE105" s="22"/>
      <c r="BCF105" s="22"/>
      <c r="BCG105" s="22"/>
      <c r="BCH105" s="22"/>
      <c r="BCI105" s="22"/>
      <c r="BCJ105" s="22"/>
      <c r="BCK105" s="22"/>
      <c r="BCL105" s="22"/>
      <c r="BCM105" s="22"/>
      <c r="BCN105" s="22"/>
      <c r="BCO105" s="22"/>
      <c r="BCP105" s="22"/>
      <c r="BCQ105" s="22"/>
      <c r="BCR105" s="22"/>
      <c r="BCS105" s="22"/>
      <c r="BCT105" s="22"/>
      <c r="BCU105" s="22"/>
      <c r="BCV105" s="22"/>
      <c r="BCW105" s="22"/>
      <c r="BCX105" s="22"/>
      <c r="BCY105" s="22"/>
      <c r="BCZ105" s="22"/>
      <c r="BDA105" s="22"/>
      <c r="BDB105" s="22"/>
      <c r="BDC105" s="22"/>
      <c r="BDD105" s="22"/>
      <c r="BDE105" s="22"/>
      <c r="BDF105" s="22"/>
      <c r="BDG105" s="22"/>
      <c r="BDH105" s="22"/>
      <c r="BDI105" s="22"/>
      <c r="BDJ105" s="22"/>
      <c r="BDK105" s="22"/>
      <c r="BDL105" s="22"/>
      <c r="BDM105" s="22"/>
      <c r="BDN105" s="22"/>
      <c r="BDO105" s="22"/>
      <c r="BDP105" s="22"/>
      <c r="BDQ105" s="22"/>
      <c r="BDR105" s="22"/>
      <c r="BDS105" s="22"/>
      <c r="BDT105" s="22"/>
      <c r="BDU105" s="22"/>
      <c r="BDV105" s="22"/>
      <c r="BDW105" s="22"/>
      <c r="BDX105" s="22"/>
      <c r="BDY105" s="22"/>
      <c r="BDZ105" s="22"/>
      <c r="BEA105" s="22"/>
      <c r="BEB105" s="22"/>
      <c r="BEC105" s="22"/>
      <c r="BED105" s="22"/>
      <c r="BEE105" s="22"/>
      <c r="BEF105" s="22"/>
      <c r="BEG105" s="22"/>
      <c r="BEH105" s="22"/>
      <c r="BEI105" s="22"/>
      <c r="BEJ105" s="22"/>
      <c r="BEK105" s="22"/>
      <c r="BEL105" s="22"/>
      <c r="BEM105" s="22"/>
      <c r="BEN105" s="22"/>
      <c r="BEO105" s="22"/>
      <c r="BEP105" s="22"/>
      <c r="BEQ105" s="22"/>
      <c r="BER105" s="22"/>
      <c r="BES105" s="22"/>
      <c r="BET105" s="22"/>
      <c r="BEU105" s="22"/>
      <c r="BEV105" s="22"/>
      <c r="BEW105" s="22"/>
      <c r="BEX105" s="22"/>
      <c r="BEY105" s="22"/>
      <c r="BEZ105" s="22"/>
      <c r="BFA105" s="22"/>
      <c r="BFB105" s="22"/>
      <c r="BFC105" s="22"/>
      <c r="BFD105" s="22"/>
      <c r="BFE105" s="22"/>
      <c r="BFF105" s="22"/>
      <c r="BFG105" s="22"/>
      <c r="BFH105" s="22"/>
      <c r="BFI105" s="22"/>
      <c r="BFJ105" s="22"/>
      <c r="BFK105" s="22"/>
      <c r="BFL105" s="22"/>
      <c r="BFM105" s="22"/>
      <c r="BFN105" s="22"/>
      <c r="BFO105" s="22"/>
      <c r="BFP105" s="22"/>
      <c r="BFQ105" s="22"/>
      <c r="BFR105" s="22"/>
      <c r="BFS105" s="22"/>
      <c r="BFT105" s="22"/>
      <c r="BFU105" s="22"/>
      <c r="BFV105" s="22"/>
      <c r="BFW105" s="22"/>
      <c r="BFX105" s="22"/>
      <c r="BFY105" s="22"/>
      <c r="BFZ105" s="22"/>
      <c r="BGA105" s="22"/>
      <c r="BGB105" s="22"/>
      <c r="BGC105" s="22"/>
      <c r="BGD105" s="22"/>
      <c r="BGE105" s="22"/>
      <c r="BGF105" s="22"/>
      <c r="BGG105" s="22"/>
      <c r="BGH105" s="22"/>
      <c r="BGI105" s="22"/>
      <c r="BGJ105" s="22"/>
      <c r="BGK105" s="22"/>
      <c r="BGL105" s="22"/>
      <c r="BGM105" s="22"/>
      <c r="BGN105" s="22"/>
      <c r="BGO105" s="22"/>
      <c r="BGP105" s="22"/>
      <c r="BGQ105" s="22"/>
      <c r="BGR105" s="22"/>
      <c r="BGS105" s="22"/>
      <c r="BGT105" s="22"/>
      <c r="BGU105" s="22"/>
      <c r="BGV105" s="22"/>
      <c r="BGW105" s="22"/>
      <c r="BGX105" s="22"/>
      <c r="BGY105" s="22"/>
      <c r="BGZ105" s="22"/>
      <c r="BHA105" s="22"/>
      <c r="BHB105" s="22"/>
      <c r="BHC105" s="22"/>
      <c r="BHD105" s="22"/>
      <c r="BHE105" s="22"/>
      <c r="BHF105" s="22"/>
      <c r="BHG105" s="22"/>
      <c r="BHH105" s="22"/>
      <c r="BHI105" s="22"/>
      <c r="BHJ105" s="22"/>
      <c r="BHK105" s="22"/>
      <c r="BHL105" s="22"/>
      <c r="BHM105" s="22"/>
      <c r="BHN105" s="22"/>
      <c r="BHO105" s="22"/>
      <c r="BHP105" s="22"/>
      <c r="BHQ105" s="22"/>
      <c r="BHR105" s="22"/>
      <c r="BHS105" s="22"/>
      <c r="BHT105" s="22"/>
      <c r="BHU105" s="22"/>
      <c r="BHV105" s="22"/>
      <c r="BHW105" s="22"/>
      <c r="BHX105" s="22"/>
      <c r="BHY105" s="22"/>
      <c r="BHZ105" s="22"/>
      <c r="BIA105" s="22"/>
      <c r="BIB105" s="22"/>
      <c r="BIC105" s="22"/>
      <c r="BID105" s="22"/>
      <c r="BIE105" s="22"/>
      <c r="BIF105" s="22"/>
      <c r="BIG105" s="22"/>
      <c r="BIH105" s="22"/>
      <c r="BII105" s="22"/>
      <c r="BIJ105" s="22"/>
      <c r="BIK105" s="22"/>
      <c r="BIL105" s="22"/>
      <c r="BIM105" s="22"/>
      <c r="BIN105" s="22"/>
      <c r="BIO105" s="22"/>
      <c r="BIP105" s="22"/>
      <c r="BIQ105" s="22"/>
      <c r="BIR105" s="22"/>
      <c r="BIS105" s="22"/>
      <c r="BIT105" s="22"/>
      <c r="BIU105" s="22"/>
      <c r="BIV105" s="22"/>
      <c r="BIW105" s="22"/>
      <c r="BIX105" s="22"/>
      <c r="BIY105" s="22"/>
      <c r="BIZ105" s="22"/>
      <c r="BJA105" s="22"/>
      <c r="BJB105" s="22"/>
      <c r="BJC105" s="22"/>
      <c r="BJD105" s="22"/>
      <c r="BJE105" s="22"/>
      <c r="BJF105" s="22"/>
      <c r="BJG105" s="22"/>
      <c r="BJH105" s="22"/>
      <c r="BJI105" s="22"/>
      <c r="BJJ105" s="22"/>
      <c r="BJK105" s="22"/>
      <c r="BJL105" s="22"/>
      <c r="BJM105" s="22"/>
      <c r="BJN105" s="22"/>
      <c r="BJO105" s="22"/>
      <c r="BJP105" s="22"/>
      <c r="BJQ105" s="22"/>
      <c r="BJR105" s="22"/>
      <c r="BJS105" s="22"/>
      <c r="BJT105" s="22"/>
      <c r="BJU105" s="22"/>
      <c r="BJV105" s="22"/>
      <c r="BJW105" s="22"/>
      <c r="BJX105" s="22"/>
      <c r="BJY105" s="22"/>
      <c r="BJZ105" s="22"/>
      <c r="BKA105" s="22"/>
      <c r="BKB105" s="22"/>
      <c r="BKC105" s="22"/>
      <c r="BKD105" s="22"/>
      <c r="BKE105" s="22"/>
      <c r="BKF105" s="22"/>
      <c r="BKG105" s="22"/>
      <c r="BKH105" s="22"/>
      <c r="BKI105" s="22"/>
      <c r="BKJ105" s="22"/>
      <c r="BKK105" s="22"/>
      <c r="BKL105" s="22"/>
      <c r="BKM105" s="22"/>
      <c r="BKN105" s="22"/>
      <c r="BKO105" s="22"/>
      <c r="BKP105" s="22"/>
      <c r="BKQ105" s="22"/>
      <c r="BKR105" s="22"/>
      <c r="BKS105" s="22"/>
      <c r="BKT105" s="22"/>
      <c r="BKU105" s="22"/>
      <c r="BKV105" s="22"/>
      <c r="BKW105" s="22"/>
      <c r="BKX105" s="22"/>
      <c r="BKY105" s="22"/>
      <c r="BKZ105" s="22"/>
      <c r="BLA105" s="22"/>
      <c r="BLB105" s="22"/>
      <c r="BLC105" s="22"/>
      <c r="BLD105" s="22"/>
      <c r="BLE105" s="22"/>
      <c r="BLF105" s="22"/>
      <c r="BLG105" s="22"/>
      <c r="BLH105" s="22"/>
      <c r="BLI105" s="22"/>
      <c r="BLJ105" s="22"/>
      <c r="BLK105" s="22"/>
      <c r="BLL105" s="22"/>
      <c r="BLM105" s="22"/>
      <c r="BLN105" s="22"/>
      <c r="BLO105" s="22"/>
      <c r="BLP105" s="22"/>
      <c r="BLQ105" s="22"/>
      <c r="BLR105" s="22"/>
      <c r="BLS105" s="22"/>
      <c r="BLT105" s="22"/>
      <c r="BLU105" s="22"/>
      <c r="BLV105" s="22"/>
      <c r="BLW105" s="22"/>
      <c r="BLX105" s="22"/>
      <c r="BLY105" s="22"/>
      <c r="BLZ105" s="22"/>
      <c r="BMA105" s="22"/>
      <c r="BMB105" s="22"/>
      <c r="BMC105" s="22"/>
      <c r="BMD105" s="22"/>
      <c r="BME105" s="22"/>
      <c r="BMF105" s="22"/>
      <c r="BMG105" s="22"/>
      <c r="BMH105" s="22"/>
      <c r="BMI105" s="22"/>
      <c r="BMJ105" s="22"/>
      <c r="BMK105" s="22"/>
      <c r="BML105" s="22"/>
      <c r="BMM105" s="22"/>
      <c r="BMN105" s="22"/>
      <c r="BMO105" s="22"/>
      <c r="BMP105" s="22"/>
      <c r="BMQ105" s="22"/>
      <c r="BMR105" s="22"/>
      <c r="BMS105" s="22"/>
      <c r="BMT105" s="22"/>
      <c r="BMU105" s="22"/>
      <c r="BMV105" s="22"/>
      <c r="BMW105" s="22"/>
      <c r="BMX105" s="22"/>
      <c r="BMY105" s="22"/>
      <c r="BMZ105" s="22"/>
      <c r="BNA105" s="22"/>
      <c r="BNB105" s="22"/>
      <c r="BNC105" s="22"/>
      <c r="BND105" s="22"/>
      <c r="BNE105" s="22"/>
      <c r="BNF105" s="22"/>
      <c r="BNG105" s="22"/>
      <c r="BNH105" s="22"/>
      <c r="BNI105" s="22"/>
      <c r="BNJ105" s="22"/>
      <c r="BNK105" s="22"/>
      <c r="BNL105" s="22"/>
      <c r="BNM105" s="22"/>
      <c r="BNN105" s="22"/>
      <c r="BNO105" s="22"/>
      <c r="BNP105" s="22"/>
      <c r="BNQ105" s="22"/>
      <c r="BNR105" s="22"/>
      <c r="BNS105" s="22"/>
      <c r="BNT105" s="22"/>
      <c r="BNU105" s="22"/>
      <c r="BNV105" s="22"/>
      <c r="BNW105" s="22"/>
      <c r="BNX105" s="22"/>
      <c r="BNY105" s="22"/>
      <c r="BNZ105" s="22"/>
      <c r="BOA105" s="22"/>
      <c r="BOB105" s="22"/>
      <c r="BOC105" s="22"/>
      <c r="BOD105" s="22"/>
      <c r="BOE105" s="22"/>
      <c r="BOF105" s="22"/>
      <c r="BOG105" s="22"/>
      <c r="BOH105" s="22"/>
      <c r="BOI105" s="22"/>
      <c r="BOJ105" s="22"/>
      <c r="BOK105" s="22"/>
      <c r="BOL105" s="22"/>
      <c r="BOM105" s="22"/>
      <c r="BON105" s="22"/>
      <c r="BOO105" s="22"/>
      <c r="BOP105" s="22"/>
      <c r="BOQ105" s="22"/>
      <c r="BOR105" s="22"/>
      <c r="BOS105" s="22"/>
      <c r="BOT105" s="22"/>
      <c r="BOU105" s="22"/>
      <c r="BOV105" s="22"/>
      <c r="BOW105" s="22"/>
      <c r="BOX105" s="22"/>
      <c r="BOY105" s="22"/>
      <c r="BOZ105" s="22"/>
      <c r="BPA105" s="22"/>
      <c r="BPB105" s="22"/>
      <c r="BPC105" s="22"/>
      <c r="BPD105" s="22"/>
      <c r="BPE105" s="22"/>
      <c r="BPF105" s="22"/>
      <c r="BPG105" s="22"/>
      <c r="BPH105" s="22"/>
      <c r="BPI105" s="22"/>
      <c r="BPJ105" s="22"/>
      <c r="BPK105" s="22"/>
      <c r="BPL105" s="22"/>
      <c r="BPM105" s="22"/>
      <c r="BPN105" s="22"/>
      <c r="BPO105" s="22"/>
      <c r="BPP105" s="22"/>
      <c r="BPQ105" s="22"/>
      <c r="BPR105" s="22"/>
      <c r="BPS105" s="22"/>
      <c r="BPT105" s="22"/>
      <c r="BPU105" s="22"/>
      <c r="BPV105" s="22"/>
      <c r="BPW105" s="22"/>
      <c r="BPX105" s="22"/>
      <c r="BPY105" s="22"/>
      <c r="BPZ105" s="22"/>
      <c r="BQA105" s="22"/>
      <c r="BQB105" s="22"/>
      <c r="BQC105" s="22"/>
      <c r="BQD105" s="22"/>
      <c r="BQE105" s="22"/>
      <c r="BQF105" s="22"/>
      <c r="BQG105" s="22"/>
      <c r="BQH105" s="22"/>
      <c r="BQI105" s="22"/>
      <c r="BQJ105" s="22"/>
      <c r="BQK105" s="22"/>
      <c r="BQL105" s="22"/>
      <c r="BQM105" s="22"/>
      <c r="BQN105" s="22"/>
      <c r="BQO105" s="22"/>
      <c r="BQP105" s="22"/>
      <c r="BQQ105" s="22"/>
      <c r="BQR105" s="22"/>
      <c r="BQS105" s="22"/>
      <c r="BQT105" s="22"/>
      <c r="BQU105" s="22"/>
      <c r="BQV105" s="22"/>
      <c r="BQW105" s="22"/>
      <c r="BQX105" s="22"/>
      <c r="BQY105" s="22"/>
      <c r="BQZ105" s="22"/>
      <c r="BRA105" s="22"/>
      <c r="BRB105" s="22"/>
      <c r="BRC105" s="22"/>
      <c r="BRD105" s="22"/>
      <c r="BRE105" s="22"/>
      <c r="BRF105" s="22"/>
      <c r="BRG105" s="22"/>
      <c r="BRH105" s="22"/>
      <c r="BRI105" s="22"/>
      <c r="BRJ105" s="22"/>
      <c r="BRK105" s="22"/>
      <c r="BRL105" s="22"/>
      <c r="BRM105" s="22"/>
      <c r="BRN105" s="22"/>
      <c r="BRO105" s="22"/>
      <c r="BRP105" s="22"/>
      <c r="BRQ105" s="22"/>
      <c r="BRR105" s="22"/>
      <c r="BRS105" s="22"/>
      <c r="BRT105" s="22"/>
      <c r="BRU105" s="22"/>
      <c r="BRV105" s="22"/>
      <c r="BRW105" s="22"/>
      <c r="BRX105" s="22"/>
      <c r="BRY105" s="22"/>
      <c r="BRZ105" s="22"/>
      <c r="BSA105" s="22"/>
      <c r="BSB105" s="22"/>
      <c r="BSC105" s="22"/>
      <c r="BSD105" s="22"/>
      <c r="BSE105" s="22"/>
      <c r="BSF105" s="22"/>
      <c r="BSG105" s="22"/>
      <c r="BSH105" s="22"/>
      <c r="BSI105" s="22"/>
      <c r="BSJ105" s="22"/>
      <c r="BSK105" s="22"/>
      <c r="BSL105" s="22"/>
      <c r="BSM105" s="22"/>
      <c r="BSN105" s="22"/>
      <c r="BSO105" s="22"/>
      <c r="BSP105" s="22"/>
      <c r="BSQ105" s="22"/>
      <c r="BSR105" s="22"/>
      <c r="BSS105" s="22"/>
      <c r="BST105" s="22"/>
      <c r="BSU105" s="22"/>
      <c r="BSV105" s="22"/>
      <c r="BSW105" s="22"/>
      <c r="BSX105" s="22"/>
      <c r="BSY105" s="22"/>
      <c r="BSZ105" s="22"/>
      <c r="BTA105" s="22"/>
      <c r="BTB105" s="22"/>
      <c r="BTC105" s="22"/>
      <c r="BTD105" s="22"/>
      <c r="BTE105" s="22"/>
      <c r="BTF105" s="22"/>
      <c r="BTG105" s="22"/>
      <c r="BTH105" s="22"/>
      <c r="BTI105" s="22"/>
      <c r="BTJ105" s="22"/>
      <c r="BTK105" s="22"/>
      <c r="BTL105" s="22"/>
      <c r="BTM105" s="22"/>
      <c r="BTN105" s="22"/>
      <c r="BTO105" s="22"/>
      <c r="BTP105" s="22"/>
      <c r="BTQ105" s="22"/>
      <c r="BTR105" s="22"/>
      <c r="BTS105" s="22"/>
      <c r="BTT105" s="22"/>
      <c r="BTU105" s="22"/>
      <c r="BTV105" s="22"/>
      <c r="BTW105" s="22"/>
      <c r="BTX105" s="22"/>
      <c r="BTY105" s="22"/>
      <c r="BTZ105" s="22"/>
      <c r="BUA105" s="22"/>
      <c r="BUB105" s="22"/>
      <c r="BUC105" s="22"/>
      <c r="BUD105" s="22"/>
      <c r="BUE105" s="22"/>
      <c r="BUF105" s="22"/>
      <c r="BUG105" s="22"/>
      <c r="BUH105" s="22"/>
      <c r="BUI105" s="22"/>
      <c r="BUJ105" s="22"/>
      <c r="BUK105" s="22"/>
      <c r="BUL105" s="22"/>
      <c r="BUM105" s="22"/>
      <c r="BUN105" s="22"/>
      <c r="BUO105" s="22"/>
      <c r="BUP105" s="22"/>
      <c r="BUQ105" s="22"/>
      <c r="BUR105" s="22"/>
      <c r="BUS105" s="22"/>
      <c r="BUT105" s="22"/>
      <c r="BUU105" s="22"/>
      <c r="BUV105" s="22"/>
      <c r="BUW105" s="22"/>
      <c r="BUX105" s="22"/>
      <c r="BUY105" s="22"/>
      <c r="BUZ105" s="22"/>
      <c r="BVA105" s="22"/>
      <c r="BVB105" s="22"/>
      <c r="BVC105" s="22"/>
      <c r="BVD105" s="22"/>
      <c r="BVE105" s="22"/>
      <c r="BVF105" s="22"/>
      <c r="BVG105" s="22"/>
      <c r="BVH105" s="22"/>
      <c r="BVI105" s="22"/>
      <c r="BVJ105" s="22"/>
      <c r="BVK105" s="22"/>
      <c r="BVL105" s="22"/>
      <c r="BVM105" s="22"/>
      <c r="BVN105" s="22"/>
      <c r="BVO105" s="22"/>
      <c r="BVP105" s="22"/>
      <c r="BVQ105" s="22"/>
      <c r="BVR105" s="22"/>
      <c r="BVS105" s="22"/>
      <c r="BVT105" s="22"/>
      <c r="BVU105" s="22"/>
      <c r="BVV105" s="22"/>
      <c r="BVW105" s="22"/>
      <c r="BVX105" s="22"/>
      <c r="BVY105" s="22"/>
      <c r="BVZ105" s="22"/>
      <c r="BWA105" s="22"/>
      <c r="BWB105" s="22"/>
      <c r="BWC105" s="22"/>
      <c r="BWD105" s="22"/>
      <c r="BWE105" s="22"/>
      <c r="BWF105" s="22"/>
      <c r="BWG105" s="22"/>
      <c r="BWH105" s="22"/>
      <c r="BWI105" s="22"/>
      <c r="BWJ105" s="22"/>
      <c r="BWK105" s="22"/>
      <c r="BWL105" s="22"/>
      <c r="BWM105" s="22"/>
      <c r="BWN105" s="22"/>
      <c r="BWO105" s="22"/>
      <c r="BWP105" s="22"/>
      <c r="BWQ105" s="22"/>
      <c r="BWR105" s="22"/>
      <c r="BWS105" s="22"/>
      <c r="BWT105" s="22"/>
      <c r="BWU105" s="22"/>
      <c r="BWV105" s="22"/>
      <c r="BWW105" s="22"/>
      <c r="BWX105" s="22"/>
      <c r="BWY105" s="22"/>
      <c r="BWZ105" s="22"/>
      <c r="BXA105" s="22"/>
      <c r="BXB105" s="22"/>
      <c r="BXC105" s="22"/>
      <c r="BXD105" s="22"/>
      <c r="BXE105" s="22"/>
      <c r="BXF105" s="22"/>
      <c r="BXG105" s="22"/>
      <c r="BXH105" s="22"/>
      <c r="BXI105" s="22"/>
      <c r="BXJ105" s="22"/>
      <c r="BXK105" s="22"/>
      <c r="BXL105" s="22"/>
      <c r="BXM105" s="22"/>
      <c r="BXN105" s="22"/>
      <c r="BXO105" s="22"/>
      <c r="BXP105" s="22"/>
      <c r="BXQ105" s="22"/>
      <c r="BXR105" s="22"/>
      <c r="BXS105" s="22"/>
      <c r="BXT105" s="22"/>
      <c r="BXU105" s="22"/>
      <c r="BXV105" s="22"/>
      <c r="BXW105" s="22"/>
      <c r="BXX105" s="22"/>
      <c r="BXY105" s="22"/>
      <c r="BXZ105" s="22"/>
      <c r="BYA105" s="22"/>
      <c r="BYB105" s="22"/>
      <c r="BYC105" s="22"/>
      <c r="BYD105" s="22"/>
      <c r="BYE105" s="22"/>
      <c r="BYF105" s="22"/>
      <c r="BYG105" s="22"/>
      <c r="BYH105" s="22"/>
    </row>
    <row r="106" spans="1:2010" s="22" customFormat="1">
      <c r="A106" s="19"/>
      <c r="B106" s="19"/>
      <c r="C106" s="19"/>
      <c r="D106" s="19"/>
      <c r="E106" s="19"/>
      <c r="F106" s="19"/>
      <c r="G106" s="19"/>
      <c r="H106" s="19"/>
      <c r="I106" s="19"/>
      <c r="J106" s="19"/>
      <c r="K106" s="20"/>
      <c r="L106" s="19"/>
      <c r="M106" s="19"/>
      <c r="N106" s="19"/>
      <c r="P106" s="19"/>
      <c r="Q106" s="19"/>
      <c r="R106" s="19"/>
      <c r="S106" s="19"/>
      <c r="T106" s="19"/>
      <c r="U106" s="19"/>
      <c r="V106" s="19"/>
      <c r="W106" s="19"/>
      <c r="X106" s="19"/>
      <c r="Y106" s="19"/>
      <c r="Z106" s="19"/>
      <c r="AA106" s="19"/>
      <c r="AB106" s="19"/>
      <c r="AC106" s="19"/>
      <c r="AD106" s="19"/>
      <c r="AE106" s="19"/>
      <c r="AF106" s="19"/>
      <c r="AG106" s="21"/>
      <c r="AH106" s="21"/>
      <c r="AI106" s="21"/>
      <c r="AJ106" s="19"/>
      <c r="AK106" s="19"/>
      <c r="AL106" s="19"/>
      <c r="AN106" s="19"/>
      <c r="AO106" s="19"/>
      <c r="AP106" s="19"/>
      <c r="AQ106" s="19"/>
      <c r="AR106" s="19"/>
      <c r="AS106" s="19"/>
      <c r="AT106" s="19"/>
      <c r="AU106" s="19"/>
      <c r="AV106" s="19"/>
      <c r="AW106" s="19"/>
      <c r="AX106" s="19"/>
      <c r="AY106" s="19"/>
      <c r="AZ106" s="19"/>
      <c r="BA106" s="19"/>
      <c r="BB106" s="19"/>
      <c r="BC106" s="19"/>
      <c r="BD106" s="19"/>
      <c r="BE106" s="21"/>
      <c r="BF106" s="21"/>
      <c r="BG106" s="21"/>
      <c r="BH106" s="19"/>
      <c r="BI106" s="19"/>
      <c r="BJ106" s="19"/>
      <c r="BL106" s="19"/>
      <c r="BM106" s="19"/>
      <c r="BN106" s="19"/>
      <c r="BO106" s="19"/>
      <c r="BP106" s="19"/>
      <c r="BQ106" s="19"/>
      <c r="BR106" s="19"/>
      <c r="BS106" s="19"/>
      <c r="BT106" s="19"/>
      <c r="BU106" s="19"/>
      <c r="BV106" s="19"/>
      <c r="BW106" s="19"/>
      <c r="BX106" s="19"/>
      <c r="BY106" s="19"/>
      <c r="BZ106" s="19"/>
      <c r="CA106" s="19"/>
      <c r="CB106" s="19"/>
      <c r="CC106" s="21"/>
      <c r="CD106" s="21"/>
      <c r="CE106" s="21"/>
    </row>
    <row r="107" spans="1:2010" s="22" customFormat="1">
      <c r="A107" s="19"/>
      <c r="B107" s="19"/>
      <c r="C107" s="19"/>
      <c r="D107" s="19"/>
      <c r="E107" s="19"/>
      <c r="F107" s="245"/>
      <c r="G107" s="19"/>
      <c r="H107" s="19"/>
      <c r="I107" s="19"/>
      <c r="J107" s="19"/>
      <c r="K107" s="20"/>
      <c r="L107" s="19"/>
      <c r="M107" s="19"/>
      <c r="N107" s="19"/>
      <c r="P107" s="19"/>
      <c r="Q107" s="19"/>
      <c r="R107" s="19"/>
      <c r="S107" s="19"/>
      <c r="T107" s="19"/>
      <c r="U107" s="19"/>
      <c r="V107" s="19"/>
      <c r="W107" s="19"/>
      <c r="X107" s="19"/>
      <c r="Y107" s="19"/>
      <c r="Z107" s="19"/>
      <c r="AA107" s="19"/>
      <c r="AB107" s="19"/>
      <c r="AC107" s="19"/>
      <c r="AD107" s="19"/>
      <c r="AE107" s="19"/>
      <c r="AF107" s="19"/>
      <c r="AG107" s="21"/>
      <c r="AH107" s="21"/>
      <c r="AI107" s="21"/>
      <c r="AJ107" s="19"/>
      <c r="AK107" s="19"/>
      <c r="AL107" s="19"/>
      <c r="AN107" s="19"/>
      <c r="AO107" s="19"/>
      <c r="AP107" s="19"/>
      <c r="AQ107" s="19"/>
      <c r="AR107" s="19"/>
      <c r="AS107" s="19"/>
      <c r="AT107" s="19"/>
      <c r="AU107" s="19"/>
      <c r="AV107" s="19"/>
      <c r="AW107" s="19"/>
      <c r="AX107" s="19"/>
      <c r="AY107" s="19"/>
      <c r="AZ107" s="19"/>
      <c r="BA107" s="19"/>
      <c r="BB107" s="19"/>
      <c r="BC107" s="19"/>
      <c r="BD107" s="19"/>
      <c r="BE107" s="21"/>
      <c r="BF107" s="21"/>
      <c r="BG107" s="21"/>
      <c r="BH107" s="19"/>
      <c r="BI107" s="19"/>
      <c r="BJ107" s="19"/>
      <c r="BL107" s="19"/>
      <c r="BM107" s="19"/>
      <c r="BN107" s="19"/>
      <c r="BO107" s="19"/>
      <c r="BP107" s="19"/>
      <c r="BQ107" s="19"/>
      <c r="BR107" s="19"/>
      <c r="BS107" s="19"/>
      <c r="BT107" s="19"/>
      <c r="BU107" s="19"/>
      <c r="BV107" s="19"/>
      <c r="BW107" s="19"/>
      <c r="BX107" s="19"/>
      <c r="BY107" s="19"/>
      <c r="BZ107" s="19"/>
      <c r="CA107" s="19"/>
      <c r="CB107" s="19"/>
      <c r="CC107" s="21"/>
      <c r="CD107" s="21"/>
      <c r="CE107" s="21"/>
    </row>
    <row r="108" spans="1:2010" s="22" customFormat="1">
      <c r="A108" s="19"/>
      <c r="B108" s="19"/>
      <c r="C108" s="19"/>
      <c r="D108" s="19"/>
      <c r="E108" s="19"/>
      <c r="F108" s="245"/>
      <c r="G108" s="19"/>
      <c r="H108" s="19"/>
      <c r="I108" s="19"/>
      <c r="J108" s="19"/>
      <c r="K108" s="20"/>
      <c r="L108" s="19"/>
      <c r="M108" s="19"/>
      <c r="N108" s="19"/>
      <c r="P108" s="19"/>
      <c r="Q108" s="19"/>
      <c r="R108" s="19"/>
      <c r="S108" s="19"/>
      <c r="T108" s="19"/>
      <c r="U108" s="19"/>
      <c r="V108" s="19"/>
      <c r="W108" s="19"/>
      <c r="X108" s="19"/>
      <c r="Y108" s="19"/>
      <c r="Z108" s="19"/>
      <c r="AA108" s="19"/>
      <c r="AB108" s="19"/>
      <c r="AC108" s="19"/>
      <c r="AD108" s="19"/>
      <c r="AE108" s="19"/>
      <c r="AF108" s="19"/>
      <c r="AG108" s="21"/>
      <c r="AH108" s="21"/>
      <c r="AI108" s="21"/>
      <c r="AJ108" s="19"/>
      <c r="AK108" s="19"/>
      <c r="AL108" s="19"/>
      <c r="AN108" s="19"/>
      <c r="AO108" s="19"/>
      <c r="AP108" s="19"/>
      <c r="AQ108" s="19"/>
      <c r="AR108" s="19"/>
      <c r="AS108" s="19"/>
      <c r="AT108" s="19"/>
      <c r="AU108" s="19"/>
      <c r="AV108" s="19"/>
      <c r="AW108" s="19"/>
      <c r="AX108" s="19"/>
      <c r="AY108" s="19"/>
      <c r="AZ108" s="19"/>
      <c r="BA108" s="19"/>
      <c r="BB108" s="19"/>
      <c r="BC108" s="19"/>
      <c r="BD108" s="19"/>
      <c r="BE108" s="21"/>
      <c r="BF108" s="21"/>
      <c r="BG108" s="21"/>
      <c r="BH108" s="19"/>
      <c r="BI108" s="19"/>
      <c r="BJ108" s="19"/>
      <c r="BL108" s="19"/>
      <c r="BM108" s="19"/>
      <c r="BN108" s="19"/>
      <c r="BO108" s="19"/>
      <c r="BP108" s="19"/>
      <c r="BQ108" s="19"/>
      <c r="BR108" s="19"/>
      <c r="BS108" s="19"/>
      <c r="BT108" s="19"/>
      <c r="BU108" s="19"/>
      <c r="BV108" s="19"/>
      <c r="BW108" s="19"/>
      <c r="BX108" s="19"/>
      <c r="BY108" s="19"/>
      <c r="BZ108" s="19"/>
      <c r="CA108" s="19"/>
      <c r="CB108" s="19"/>
      <c r="CC108" s="21"/>
      <c r="CD108" s="21"/>
      <c r="CE108" s="21"/>
    </row>
    <row r="109" spans="1:2010" s="22" customFormat="1" ht="20.25">
      <c r="A109" s="19"/>
      <c r="B109" s="19"/>
      <c r="C109" s="19"/>
      <c r="D109" s="303" t="s">
        <v>266</v>
      </c>
      <c r="E109" s="19"/>
      <c r="F109" s="245"/>
      <c r="G109" s="19"/>
      <c r="H109" s="19"/>
      <c r="I109" s="19"/>
      <c r="J109" s="19"/>
      <c r="K109" s="20"/>
      <c r="L109" s="19"/>
      <c r="M109" s="19"/>
      <c r="N109" s="19"/>
      <c r="P109" s="19"/>
      <c r="Q109" s="19"/>
      <c r="R109" s="19"/>
      <c r="S109" s="19"/>
      <c r="T109" s="19"/>
      <c r="U109" s="19"/>
      <c r="V109" s="19"/>
      <c r="W109" s="19"/>
      <c r="X109" s="19"/>
      <c r="Y109" s="19"/>
      <c r="Z109" s="19"/>
      <c r="AA109" s="19"/>
      <c r="AB109" s="19"/>
      <c r="AC109" s="19"/>
      <c r="AD109" s="19"/>
      <c r="AE109" s="19"/>
      <c r="AF109" s="19"/>
      <c r="AG109" s="21"/>
      <c r="AH109" s="21"/>
      <c r="AI109" s="21"/>
      <c r="AJ109" s="19"/>
      <c r="AK109" s="19"/>
      <c r="AL109" s="19"/>
      <c r="AN109" s="19"/>
      <c r="AO109" s="19"/>
      <c r="AP109" s="19"/>
      <c r="AQ109" s="19"/>
      <c r="AR109" s="19"/>
      <c r="AS109" s="19"/>
      <c r="AT109" s="19"/>
      <c r="AU109" s="19"/>
      <c r="AV109" s="19"/>
      <c r="AW109" s="19"/>
      <c r="AX109" s="19"/>
      <c r="AY109" s="19"/>
      <c r="AZ109" s="19"/>
      <c r="BA109" s="19"/>
      <c r="BB109" s="19"/>
      <c r="BC109" s="19"/>
      <c r="BD109" s="19"/>
      <c r="BE109" s="21"/>
      <c r="BF109" s="21"/>
      <c r="BG109" s="21"/>
      <c r="BH109" s="19"/>
      <c r="BI109" s="19"/>
      <c r="BJ109" s="19"/>
      <c r="BL109" s="19"/>
      <c r="BM109" s="19"/>
      <c r="BN109" s="19"/>
      <c r="BO109" s="19"/>
      <c r="BP109" s="19"/>
      <c r="BQ109" s="19"/>
      <c r="BR109" s="19"/>
      <c r="BS109" s="19"/>
      <c r="BT109" s="19"/>
      <c r="BU109" s="19"/>
      <c r="BV109" s="19"/>
      <c r="BW109" s="19"/>
      <c r="BX109" s="19"/>
      <c r="BY109" s="19"/>
      <c r="BZ109" s="19"/>
      <c r="CA109" s="19"/>
      <c r="CB109" s="19"/>
      <c r="CC109" s="21"/>
      <c r="CD109" s="21"/>
      <c r="CE109" s="21"/>
    </row>
    <row r="110" spans="1:2010" s="22" customFormat="1">
      <c r="A110" s="19"/>
      <c r="B110" s="19"/>
      <c r="C110" s="19"/>
      <c r="D110" s="19"/>
      <c r="E110" s="19"/>
      <c r="F110" s="245"/>
      <c r="G110" s="19"/>
      <c r="H110" s="19"/>
      <c r="I110" s="19"/>
      <c r="J110" s="19"/>
      <c r="K110" s="20"/>
      <c r="L110" s="19"/>
      <c r="M110" s="19"/>
      <c r="N110" s="19"/>
      <c r="P110" s="19"/>
      <c r="Q110" s="19"/>
      <c r="R110" s="19"/>
      <c r="S110" s="19"/>
      <c r="T110" s="19"/>
      <c r="U110" s="19"/>
      <c r="V110" s="19"/>
      <c r="W110" s="19"/>
      <c r="X110" s="19"/>
      <c r="Y110" s="19"/>
      <c r="Z110" s="19"/>
      <c r="AA110" s="19"/>
      <c r="AB110" s="19"/>
      <c r="AC110" s="19"/>
      <c r="AD110" s="19"/>
      <c r="AE110" s="19"/>
      <c r="AF110" s="19"/>
      <c r="AG110" s="21"/>
      <c r="AH110" s="21"/>
      <c r="AI110" s="21"/>
      <c r="AJ110" s="19"/>
      <c r="AK110" s="19"/>
      <c r="AL110" s="19"/>
      <c r="AN110" s="19"/>
      <c r="AO110" s="19"/>
      <c r="AP110" s="19"/>
      <c r="AQ110" s="19"/>
      <c r="AR110" s="19"/>
      <c r="AS110" s="19"/>
      <c r="AT110" s="19"/>
      <c r="AU110" s="19"/>
      <c r="AV110" s="19"/>
      <c r="AW110" s="19"/>
      <c r="AX110" s="19"/>
      <c r="AY110" s="19"/>
      <c r="AZ110" s="19"/>
      <c r="BA110" s="19"/>
      <c r="BB110" s="19"/>
      <c r="BC110" s="19"/>
      <c r="BD110" s="19"/>
      <c r="BE110" s="21"/>
      <c r="BF110" s="21"/>
      <c r="BG110" s="21"/>
      <c r="BH110" s="19"/>
      <c r="BI110" s="19"/>
      <c r="BJ110" s="19"/>
      <c r="BL110" s="19"/>
      <c r="BM110" s="19"/>
      <c r="BN110" s="19"/>
      <c r="BO110" s="19"/>
      <c r="BP110" s="19"/>
      <c r="BQ110" s="19"/>
      <c r="BR110" s="19"/>
      <c r="BS110" s="19"/>
      <c r="BT110" s="19"/>
      <c r="BU110" s="19"/>
      <c r="BV110" s="19"/>
      <c r="BW110" s="19"/>
      <c r="BX110" s="19"/>
      <c r="BY110" s="19"/>
      <c r="BZ110" s="19"/>
      <c r="CA110" s="19"/>
      <c r="CB110" s="19"/>
      <c r="CC110" s="21"/>
      <c r="CD110" s="21"/>
      <c r="CE110" s="21"/>
    </row>
    <row r="111" spans="1:2010" s="22" customFormat="1">
      <c r="A111" s="19"/>
      <c r="B111" s="19"/>
      <c r="C111" s="19"/>
      <c r="D111" s="19"/>
      <c r="E111" s="19"/>
      <c r="F111" s="245"/>
      <c r="G111" s="19"/>
      <c r="H111" s="19"/>
      <c r="I111" s="19"/>
      <c r="J111" s="19"/>
      <c r="K111" s="20"/>
      <c r="L111" s="19"/>
      <c r="M111" s="19"/>
      <c r="N111" s="19"/>
      <c r="P111" s="19"/>
      <c r="Q111" s="19"/>
      <c r="R111" s="19"/>
      <c r="S111" s="19"/>
      <c r="T111" s="19"/>
      <c r="U111" s="19"/>
      <c r="V111" s="19"/>
      <c r="W111" s="19"/>
      <c r="X111" s="19"/>
      <c r="Y111" s="19"/>
      <c r="Z111" s="19"/>
      <c r="AA111" s="19"/>
      <c r="AB111" s="19"/>
      <c r="AC111" s="19"/>
      <c r="AD111" s="19"/>
      <c r="AE111" s="19"/>
      <c r="AF111" s="19"/>
      <c r="AG111" s="21"/>
      <c r="AH111" s="21"/>
      <c r="AI111" s="21"/>
      <c r="AJ111" s="19"/>
      <c r="AK111" s="19"/>
      <c r="AL111" s="19"/>
      <c r="AN111" s="19"/>
      <c r="AO111" s="19"/>
      <c r="AP111" s="19"/>
      <c r="AQ111" s="19"/>
      <c r="AR111" s="19"/>
      <c r="AS111" s="19"/>
      <c r="AT111" s="19"/>
      <c r="AU111" s="19"/>
      <c r="AV111" s="19"/>
      <c r="AW111" s="19"/>
      <c r="AX111" s="19"/>
      <c r="AY111" s="19"/>
      <c r="AZ111" s="19"/>
      <c r="BA111" s="19"/>
      <c r="BB111" s="19"/>
      <c r="BC111" s="19"/>
      <c r="BD111" s="19"/>
      <c r="BE111" s="21"/>
      <c r="BF111" s="21"/>
      <c r="BG111" s="21"/>
      <c r="BH111" s="19"/>
      <c r="BI111" s="19"/>
      <c r="BJ111" s="19"/>
      <c r="BL111" s="19"/>
      <c r="BM111" s="19"/>
      <c r="BN111" s="19"/>
      <c r="BO111" s="19"/>
      <c r="BP111" s="19"/>
      <c r="BQ111" s="19"/>
      <c r="BR111" s="19"/>
      <c r="BS111" s="19"/>
      <c r="BT111" s="19"/>
      <c r="BU111" s="19"/>
      <c r="BV111" s="19"/>
      <c r="BW111" s="19"/>
      <c r="BX111" s="19"/>
      <c r="BY111" s="19"/>
      <c r="BZ111" s="19"/>
      <c r="CA111" s="19"/>
      <c r="CB111" s="19"/>
      <c r="CC111" s="21"/>
      <c r="CD111" s="21"/>
      <c r="CE111" s="21"/>
    </row>
    <row r="112" spans="1:2010" s="22" customFormat="1">
      <c r="A112" s="19"/>
      <c r="B112" s="19"/>
      <c r="C112" s="19"/>
      <c r="D112" s="19"/>
      <c r="E112" s="19"/>
      <c r="F112" s="245"/>
      <c r="G112" s="19"/>
      <c r="H112" s="19"/>
      <c r="I112" s="19"/>
      <c r="J112" s="19"/>
      <c r="K112" s="20"/>
      <c r="L112" s="19"/>
      <c r="M112" s="19"/>
      <c r="N112" s="19"/>
      <c r="P112" s="19"/>
      <c r="Q112" s="19"/>
      <c r="R112" s="19"/>
      <c r="S112" s="19"/>
      <c r="T112" s="19"/>
      <c r="U112" s="19"/>
      <c r="V112" s="19"/>
      <c r="W112" s="19"/>
      <c r="X112" s="19"/>
      <c r="Y112" s="19"/>
      <c r="Z112" s="19"/>
      <c r="AA112" s="19"/>
      <c r="AB112" s="19"/>
      <c r="AC112" s="19"/>
      <c r="AD112" s="19"/>
      <c r="AE112" s="19"/>
      <c r="AF112" s="19"/>
      <c r="AG112" s="21"/>
      <c r="AH112" s="21"/>
      <c r="AI112" s="21"/>
      <c r="AJ112" s="19"/>
      <c r="AK112" s="19"/>
      <c r="AL112" s="19"/>
      <c r="AN112" s="19"/>
      <c r="AO112" s="19"/>
      <c r="AP112" s="19"/>
      <c r="AQ112" s="19"/>
      <c r="AR112" s="19"/>
      <c r="AS112" s="19"/>
      <c r="AT112" s="19"/>
      <c r="AU112" s="19"/>
      <c r="AV112" s="19"/>
      <c r="AW112" s="19"/>
      <c r="AX112" s="19"/>
      <c r="AY112" s="19"/>
      <c r="AZ112" s="19"/>
      <c r="BA112" s="19"/>
      <c r="BB112" s="19"/>
      <c r="BC112" s="19"/>
      <c r="BD112" s="19"/>
      <c r="BE112" s="21"/>
      <c r="BF112" s="21"/>
      <c r="BG112" s="21"/>
      <c r="BH112" s="19"/>
      <c r="BI112" s="19"/>
      <c r="BJ112" s="19"/>
      <c r="BL112" s="19"/>
      <c r="BM112" s="19"/>
      <c r="BN112" s="19"/>
      <c r="BO112" s="19"/>
      <c r="BP112" s="19"/>
      <c r="BQ112" s="19"/>
      <c r="BR112" s="19"/>
      <c r="BS112" s="19"/>
      <c r="BT112" s="19"/>
      <c r="BU112" s="19"/>
      <c r="BV112" s="19"/>
      <c r="BW112" s="19"/>
      <c r="BX112" s="19"/>
      <c r="BY112" s="19"/>
      <c r="BZ112" s="19"/>
      <c r="CA112" s="19"/>
      <c r="CB112" s="19"/>
      <c r="CC112" s="21"/>
      <c r="CD112" s="21"/>
      <c r="CE112" s="21"/>
    </row>
    <row r="113" spans="1:83" s="22" customFormat="1">
      <c r="A113" s="19"/>
      <c r="B113" s="19"/>
      <c r="C113" s="19"/>
      <c r="D113" s="19"/>
      <c r="E113" s="19"/>
      <c r="F113" s="245"/>
      <c r="G113" s="19"/>
      <c r="H113" s="19"/>
      <c r="I113" s="19"/>
      <c r="J113" s="19"/>
      <c r="K113" s="20"/>
      <c r="L113" s="19"/>
      <c r="M113" s="19"/>
      <c r="N113" s="19"/>
      <c r="P113" s="19"/>
      <c r="Q113" s="19"/>
      <c r="R113" s="19"/>
      <c r="S113" s="19"/>
      <c r="T113" s="19"/>
      <c r="U113" s="19"/>
      <c r="V113" s="19"/>
      <c r="W113" s="19"/>
      <c r="X113" s="19"/>
      <c r="Y113" s="19"/>
      <c r="Z113" s="19"/>
      <c r="AA113" s="19"/>
      <c r="AB113" s="19"/>
      <c r="AC113" s="19"/>
      <c r="AD113" s="19"/>
      <c r="AE113" s="19"/>
      <c r="AF113" s="19"/>
      <c r="AG113" s="21"/>
      <c r="AH113" s="21"/>
      <c r="AI113" s="21"/>
      <c r="AJ113" s="19"/>
      <c r="AK113" s="19"/>
      <c r="AL113" s="19"/>
      <c r="AN113" s="19"/>
      <c r="AO113" s="19"/>
      <c r="AP113" s="19"/>
      <c r="AQ113" s="19"/>
      <c r="AR113" s="19"/>
      <c r="AS113" s="19"/>
      <c r="AT113" s="19"/>
      <c r="AU113" s="19"/>
      <c r="AV113" s="19"/>
      <c r="AW113" s="19"/>
      <c r="AX113" s="19"/>
      <c r="AY113" s="19"/>
      <c r="AZ113" s="19"/>
      <c r="BA113" s="19"/>
      <c r="BB113" s="19"/>
      <c r="BC113" s="19"/>
      <c r="BD113" s="19"/>
      <c r="BE113" s="21"/>
      <c r="BF113" s="21"/>
      <c r="BG113" s="21"/>
      <c r="BH113" s="19"/>
      <c r="BI113" s="19"/>
      <c r="BJ113" s="19"/>
      <c r="BL113" s="19"/>
      <c r="BM113" s="19"/>
      <c r="BN113" s="19"/>
      <c r="BO113" s="19"/>
      <c r="BP113" s="19"/>
      <c r="BQ113" s="19"/>
      <c r="BR113" s="19"/>
      <c r="BS113" s="19"/>
      <c r="BT113" s="19"/>
      <c r="BU113" s="19"/>
      <c r="BV113" s="19"/>
      <c r="BW113" s="19"/>
      <c r="BX113" s="19"/>
      <c r="BY113" s="19"/>
      <c r="BZ113" s="19"/>
      <c r="CA113" s="19"/>
      <c r="CB113" s="19"/>
      <c r="CC113" s="21"/>
      <c r="CD113" s="21"/>
      <c r="CE113" s="21"/>
    </row>
    <row r="114" spans="1:83" s="22" customFormat="1">
      <c r="A114" s="19"/>
      <c r="B114" s="19"/>
      <c r="C114" s="19"/>
      <c r="D114" s="19"/>
      <c r="E114" s="19"/>
      <c r="F114" s="245"/>
      <c r="G114" s="19"/>
      <c r="H114" s="19"/>
      <c r="I114" s="19"/>
      <c r="J114" s="19"/>
      <c r="K114" s="20"/>
      <c r="L114" s="19"/>
      <c r="M114" s="19"/>
      <c r="N114" s="19"/>
      <c r="P114" s="19"/>
      <c r="Q114" s="19"/>
      <c r="R114" s="19"/>
      <c r="S114" s="19"/>
      <c r="T114" s="19"/>
      <c r="U114" s="19"/>
      <c r="V114" s="19"/>
      <c r="W114" s="19"/>
      <c r="X114" s="19"/>
      <c r="Y114" s="19"/>
      <c r="Z114" s="19"/>
      <c r="AA114" s="19"/>
      <c r="AB114" s="19"/>
      <c r="AC114" s="19"/>
      <c r="AD114" s="19"/>
      <c r="AE114" s="19"/>
      <c r="AF114" s="19"/>
      <c r="AG114" s="21"/>
      <c r="AH114" s="21"/>
      <c r="AI114" s="21"/>
      <c r="AJ114" s="19"/>
      <c r="AK114" s="19"/>
      <c r="AL114" s="19"/>
      <c r="AN114" s="19"/>
      <c r="AO114" s="19"/>
      <c r="AP114" s="19"/>
      <c r="AQ114" s="19"/>
      <c r="AR114" s="19"/>
      <c r="AS114" s="19"/>
      <c r="AT114" s="19"/>
      <c r="AU114" s="19"/>
      <c r="AV114" s="19"/>
      <c r="AW114" s="19"/>
      <c r="AX114" s="19"/>
      <c r="AY114" s="19"/>
      <c r="AZ114" s="19"/>
      <c r="BA114" s="19"/>
      <c r="BB114" s="19"/>
      <c r="BC114" s="19"/>
      <c r="BD114" s="19"/>
      <c r="BE114" s="21"/>
      <c r="BF114" s="21"/>
      <c r="BG114" s="21"/>
      <c r="BH114" s="19"/>
      <c r="BI114" s="19"/>
      <c r="BJ114" s="19"/>
      <c r="BL114" s="19"/>
      <c r="BM114" s="19"/>
      <c r="BN114" s="19"/>
      <c r="BO114" s="19"/>
      <c r="BP114" s="19"/>
      <c r="BQ114" s="19"/>
      <c r="BR114" s="19"/>
      <c r="BS114" s="19"/>
      <c r="BT114" s="19"/>
      <c r="BU114" s="19"/>
      <c r="BV114" s="19"/>
      <c r="BW114" s="19"/>
      <c r="BX114" s="19"/>
      <c r="BY114" s="19"/>
      <c r="BZ114" s="19"/>
      <c r="CA114" s="19"/>
      <c r="CB114" s="19"/>
      <c r="CC114" s="21"/>
      <c r="CD114" s="21"/>
      <c r="CE114" s="21"/>
    </row>
    <row r="115" spans="1:83" s="22" customFormat="1">
      <c r="A115" s="19"/>
      <c r="B115" s="19"/>
      <c r="C115" s="19"/>
      <c r="D115" s="19"/>
      <c r="E115" s="19"/>
      <c r="F115" s="245"/>
      <c r="G115" s="19"/>
      <c r="H115" s="19"/>
      <c r="I115" s="19"/>
      <c r="J115" s="19"/>
      <c r="K115" s="20"/>
      <c r="L115" s="19"/>
      <c r="M115" s="19"/>
      <c r="N115" s="19"/>
      <c r="P115" s="19"/>
      <c r="Q115" s="19"/>
      <c r="R115" s="19"/>
      <c r="S115" s="19"/>
      <c r="T115" s="19"/>
      <c r="U115" s="19"/>
      <c r="V115" s="19"/>
      <c r="W115" s="19"/>
      <c r="X115" s="19"/>
      <c r="Y115" s="19"/>
      <c r="Z115" s="19"/>
      <c r="AA115" s="19"/>
      <c r="AB115" s="19"/>
      <c r="AC115" s="19"/>
      <c r="AD115" s="19"/>
      <c r="AE115" s="19"/>
      <c r="AF115" s="19"/>
      <c r="AG115" s="21"/>
      <c r="AH115" s="21"/>
      <c r="AI115" s="21"/>
      <c r="AJ115" s="19"/>
      <c r="AK115" s="19"/>
      <c r="AL115" s="19"/>
      <c r="AN115" s="19"/>
      <c r="AO115" s="19"/>
      <c r="AP115" s="19"/>
      <c r="AQ115" s="19"/>
      <c r="AR115" s="19"/>
      <c r="AS115" s="19"/>
      <c r="AT115" s="19"/>
      <c r="AU115" s="19"/>
      <c r="AV115" s="19"/>
      <c r="AW115" s="19"/>
      <c r="AX115" s="19"/>
      <c r="AY115" s="19"/>
      <c r="AZ115" s="19"/>
      <c r="BA115" s="19"/>
      <c r="BB115" s="19"/>
      <c r="BC115" s="19"/>
      <c r="BD115" s="19"/>
      <c r="BE115" s="21"/>
      <c r="BF115" s="21"/>
      <c r="BG115" s="21"/>
      <c r="BH115" s="19"/>
      <c r="BI115" s="19"/>
      <c r="BJ115" s="19"/>
      <c r="BL115" s="19"/>
      <c r="BM115" s="19"/>
      <c r="BN115" s="19"/>
      <c r="BO115" s="19"/>
      <c r="BP115" s="19"/>
      <c r="BQ115" s="19"/>
      <c r="BR115" s="19"/>
      <c r="BS115" s="19"/>
      <c r="BT115" s="19"/>
      <c r="BU115" s="19"/>
      <c r="BV115" s="19"/>
      <c r="BW115" s="19"/>
      <c r="BX115" s="19"/>
      <c r="BY115" s="19"/>
      <c r="BZ115" s="19"/>
      <c r="CA115" s="19"/>
      <c r="CB115" s="19"/>
      <c r="CC115" s="21"/>
      <c r="CD115" s="21"/>
      <c r="CE115" s="21"/>
    </row>
    <row r="116" spans="1:83" s="22" customFormat="1">
      <c r="A116" s="19"/>
      <c r="B116" s="19"/>
      <c r="C116" s="19"/>
      <c r="D116" s="19"/>
      <c r="E116" s="19"/>
      <c r="F116" s="245"/>
      <c r="G116" s="19"/>
      <c r="H116" s="19"/>
      <c r="I116" s="19"/>
      <c r="J116" s="19"/>
      <c r="K116" s="20"/>
      <c r="L116" s="19"/>
      <c r="M116" s="19"/>
      <c r="N116" s="19"/>
      <c r="P116" s="19"/>
      <c r="Q116" s="19"/>
      <c r="R116" s="19"/>
      <c r="S116" s="19"/>
      <c r="T116" s="19"/>
      <c r="U116" s="19"/>
      <c r="V116" s="19"/>
      <c r="W116" s="19"/>
      <c r="X116" s="19"/>
      <c r="Y116" s="19"/>
      <c r="Z116" s="19"/>
      <c r="AA116" s="19"/>
      <c r="AB116" s="19"/>
      <c r="AC116" s="19"/>
      <c r="AD116" s="19"/>
      <c r="AE116" s="19"/>
      <c r="AF116" s="19"/>
      <c r="AG116" s="21"/>
      <c r="AH116" s="21"/>
      <c r="AI116" s="21"/>
      <c r="AJ116" s="19"/>
      <c r="AK116" s="19"/>
      <c r="AL116" s="19"/>
      <c r="AN116" s="19"/>
      <c r="AO116" s="19"/>
      <c r="AP116" s="19"/>
      <c r="AQ116" s="19"/>
      <c r="AR116" s="19"/>
      <c r="AS116" s="19"/>
      <c r="AT116" s="19"/>
      <c r="AU116" s="19"/>
      <c r="AV116" s="19"/>
      <c r="AW116" s="19"/>
      <c r="AX116" s="19"/>
      <c r="AY116" s="19"/>
      <c r="AZ116" s="19"/>
      <c r="BA116" s="19"/>
      <c r="BB116" s="19"/>
      <c r="BC116" s="19"/>
      <c r="BD116" s="19"/>
      <c r="BE116" s="21"/>
      <c r="BF116" s="21"/>
      <c r="BG116" s="21"/>
      <c r="BH116" s="19"/>
      <c r="BI116" s="19"/>
      <c r="BJ116" s="19"/>
      <c r="BL116" s="19"/>
      <c r="BM116" s="19"/>
      <c r="BN116" s="19"/>
      <c r="BO116" s="19"/>
      <c r="BP116" s="19"/>
      <c r="BQ116" s="19"/>
      <c r="BR116" s="19"/>
      <c r="BS116" s="19"/>
      <c r="BT116" s="19"/>
      <c r="BU116" s="19"/>
      <c r="BV116" s="19"/>
      <c r="BW116" s="19"/>
      <c r="BX116" s="19"/>
      <c r="BY116" s="19"/>
      <c r="BZ116" s="19"/>
      <c r="CA116" s="19"/>
      <c r="CB116" s="19"/>
      <c r="CC116" s="21"/>
      <c r="CD116" s="21"/>
      <c r="CE116" s="21"/>
    </row>
    <row r="117" spans="1:83" s="22" customFormat="1">
      <c r="A117" s="19"/>
      <c r="B117" s="19"/>
      <c r="C117" s="19"/>
      <c r="D117" s="19"/>
      <c r="E117" s="19"/>
      <c r="F117" s="245"/>
      <c r="G117" s="19"/>
      <c r="H117" s="19"/>
      <c r="I117" s="19"/>
      <c r="J117" s="19"/>
      <c r="K117" s="20"/>
      <c r="L117" s="19"/>
      <c r="M117" s="19"/>
      <c r="N117" s="19"/>
      <c r="P117" s="19"/>
      <c r="Q117" s="19"/>
      <c r="R117" s="19"/>
      <c r="S117" s="19"/>
      <c r="T117" s="19"/>
      <c r="U117" s="19"/>
      <c r="V117" s="19"/>
      <c r="W117" s="19"/>
      <c r="X117" s="19"/>
      <c r="Y117" s="19"/>
      <c r="Z117" s="19"/>
      <c r="AA117" s="19"/>
      <c r="AB117" s="19"/>
      <c r="AC117" s="19"/>
      <c r="AD117" s="19"/>
      <c r="AE117" s="19"/>
      <c r="AF117" s="19"/>
      <c r="AG117" s="21"/>
      <c r="AH117" s="21"/>
      <c r="AI117" s="21"/>
      <c r="AJ117" s="19"/>
      <c r="AK117" s="19"/>
      <c r="AL117" s="19"/>
      <c r="AN117" s="19"/>
      <c r="AO117" s="19"/>
      <c r="AP117" s="19"/>
      <c r="AQ117" s="19"/>
      <c r="AR117" s="19"/>
      <c r="AS117" s="19"/>
      <c r="AT117" s="19"/>
      <c r="AU117" s="19"/>
      <c r="AV117" s="19"/>
      <c r="AW117" s="19"/>
      <c r="AX117" s="19"/>
      <c r="AY117" s="19"/>
      <c r="AZ117" s="19"/>
      <c r="BA117" s="19"/>
      <c r="BB117" s="19"/>
      <c r="BC117" s="19"/>
      <c r="BD117" s="19"/>
      <c r="BE117" s="21"/>
      <c r="BF117" s="21"/>
      <c r="BG117" s="21"/>
      <c r="BH117" s="19"/>
      <c r="BI117" s="19"/>
      <c r="BJ117" s="19"/>
      <c r="BL117" s="19"/>
      <c r="BM117" s="19"/>
      <c r="BN117" s="19"/>
      <c r="BO117" s="19"/>
      <c r="BP117" s="19"/>
      <c r="BQ117" s="19"/>
      <c r="BR117" s="19"/>
      <c r="BS117" s="19"/>
      <c r="BT117" s="19"/>
      <c r="BU117" s="19"/>
      <c r="BV117" s="19"/>
      <c r="BW117" s="19"/>
      <c r="BX117" s="19"/>
      <c r="BY117" s="19"/>
      <c r="BZ117" s="19"/>
      <c r="CA117" s="19"/>
      <c r="CB117" s="19"/>
      <c r="CC117" s="21"/>
      <c r="CD117" s="21"/>
      <c r="CE117" s="21"/>
    </row>
    <row r="118" spans="1:83" s="22" customFormat="1">
      <c r="A118" s="19"/>
      <c r="B118" s="19"/>
      <c r="C118" s="19"/>
      <c r="D118" s="19"/>
      <c r="E118" s="19"/>
      <c r="F118" s="245"/>
      <c r="G118" s="19"/>
      <c r="H118" s="19"/>
      <c r="I118" s="19"/>
      <c r="J118" s="19"/>
      <c r="K118" s="20"/>
      <c r="L118" s="19"/>
      <c r="M118" s="19"/>
      <c r="N118" s="19"/>
      <c r="P118" s="19"/>
      <c r="Q118" s="19"/>
      <c r="R118" s="19"/>
      <c r="S118" s="19"/>
      <c r="T118" s="19"/>
      <c r="U118" s="19"/>
      <c r="V118" s="19"/>
      <c r="W118" s="19"/>
      <c r="X118" s="19"/>
      <c r="Y118" s="19"/>
      <c r="Z118" s="19"/>
      <c r="AA118" s="19"/>
      <c r="AB118" s="19"/>
      <c r="AC118" s="19"/>
      <c r="AD118" s="19"/>
      <c r="AE118" s="19"/>
      <c r="AF118" s="19"/>
      <c r="AG118" s="21"/>
      <c r="AH118" s="21"/>
      <c r="AI118" s="21"/>
      <c r="AJ118" s="19"/>
      <c r="AK118" s="19"/>
      <c r="AL118" s="19"/>
      <c r="AN118" s="19"/>
      <c r="AO118" s="19"/>
      <c r="AP118" s="19"/>
      <c r="AQ118" s="19"/>
      <c r="AR118" s="19"/>
      <c r="AS118" s="19"/>
      <c r="AT118" s="19"/>
      <c r="AU118" s="19"/>
      <c r="AV118" s="19"/>
      <c r="AW118" s="19"/>
      <c r="AX118" s="19"/>
      <c r="AY118" s="19"/>
      <c r="AZ118" s="19"/>
      <c r="BA118" s="19"/>
      <c r="BB118" s="19"/>
      <c r="BC118" s="19"/>
      <c r="BD118" s="19"/>
      <c r="BE118" s="21"/>
      <c r="BF118" s="21"/>
      <c r="BG118" s="21"/>
      <c r="BH118" s="19"/>
      <c r="BI118" s="19"/>
      <c r="BJ118" s="19"/>
      <c r="BL118" s="19"/>
      <c r="BM118" s="19"/>
      <c r="BN118" s="19"/>
      <c r="BO118" s="19"/>
      <c r="BP118" s="19"/>
      <c r="BQ118" s="19"/>
      <c r="BR118" s="19"/>
      <c r="BS118" s="19"/>
      <c r="BT118" s="19"/>
      <c r="BU118" s="19"/>
      <c r="BV118" s="19"/>
      <c r="BW118" s="19"/>
      <c r="BX118" s="19"/>
      <c r="BY118" s="19"/>
      <c r="BZ118" s="19"/>
      <c r="CA118" s="19"/>
      <c r="CB118" s="19"/>
      <c r="CC118" s="21"/>
      <c r="CD118" s="21"/>
      <c r="CE118" s="21"/>
    </row>
    <row r="119" spans="1:83" s="22" customFormat="1">
      <c r="A119" s="19"/>
      <c r="B119" s="19"/>
      <c r="C119" s="19"/>
      <c r="D119" s="19"/>
      <c r="E119" s="19"/>
      <c r="F119" s="245"/>
      <c r="G119" s="19"/>
      <c r="H119" s="19"/>
      <c r="I119" s="19"/>
      <c r="J119" s="19"/>
      <c r="K119" s="20"/>
      <c r="L119" s="19"/>
      <c r="M119" s="19"/>
      <c r="N119" s="19"/>
      <c r="P119" s="19"/>
      <c r="Q119" s="19"/>
      <c r="R119" s="19"/>
      <c r="S119" s="19"/>
      <c r="T119" s="19"/>
      <c r="U119" s="19"/>
      <c r="V119" s="19"/>
      <c r="W119" s="19"/>
      <c r="X119" s="19"/>
      <c r="Y119" s="19"/>
      <c r="Z119" s="19"/>
      <c r="AA119" s="19"/>
      <c r="AB119" s="19"/>
      <c r="AC119" s="19"/>
      <c r="AD119" s="19"/>
      <c r="AE119" s="19"/>
      <c r="AF119" s="19"/>
      <c r="AG119" s="21"/>
      <c r="AH119" s="21"/>
      <c r="AI119" s="21"/>
      <c r="AJ119" s="19"/>
      <c r="AK119" s="19"/>
      <c r="AL119" s="19"/>
      <c r="AN119" s="19"/>
      <c r="AO119" s="19"/>
      <c r="AP119" s="19"/>
      <c r="AQ119" s="19"/>
      <c r="AR119" s="19"/>
      <c r="AS119" s="19"/>
      <c r="AT119" s="19"/>
      <c r="AU119" s="19"/>
      <c r="AV119" s="19"/>
      <c r="AW119" s="19"/>
      <c r="AX119" s="19"/>
      <c r="AY119" s="19"/>
      <c r="AZ119" s="19"/>
      <c r="BA119" s="19"/>
      <c r="BB119" s="19"/>
      <c r="BC119" s="19"/>
      <c r="BD119" s="19"/>
      <c r="BE119" s="21"/>
      <c r="BF119" s="21"/>
      <c r="BG119" s="21"/>
      <c r="BH119" s="19"/>
      <c r="BI119" s="19"/>
      <c r="BJ119" s="19"/>
      <c r="BL119" s="19"/>
      <c r="BM119" s="19"/>
      <c r="BN119" s="19"/>
      <c r="BO119" s="19"/>
      <c r="BP119" s="19"/>
      <c r="BQ119" s="19"/>
      <c r="BR119" s="19"/>
      <c r="BS119" s="19"/>
      <c r="BT119" s="19"/>
      <c r="BU119" s="19"/>
      <c r="BV119" s="19"/>
      <c r="BW119" s="19"/>
      <c r="BX119" s="19"/>
      <c r="BY119" s="19"/>
      <c r="BZ119" s="19"/>
      <c r="CA119" s="19"/>
      <c r="CB119" s="19"/>
      <c r="CC119" s="21"/>
      <c r="CD119" s="21"/>
      <c r="CE119" s="21"/>
    </row>
    <row r="120" spans="1:83" s="22" customFormat="1">
      <c r="A120" s="19"/>
      <c r="B120" s="19"/>
      <c r="C120" s="19"/>
      <c r="D120" s="19"/>
      <c r="E120" s="19"/>
      <c r="F120" s="245"/>
      <c r="G120" s="19"/>
      <c r="H120" s="19"/>
      <c r="I120" s="19"/>
      <c r="J120" s="19"/>
      <c r="K120" s="20"/>
      <c r="L120" s="19"/>
      <c r="M120" s="19"/>
      <c r="N120" s="19"/>
      <c r="P120" s="19"/>
      <c r="Q120" s="19"/>
      <c r="R120" s="19"/>
      <c r="S120" s="19"/>
      <c r="T120" s="19"/>
      <c r="U120" s="19"/>
      <c r="V120" s="19"/>
      <c r="W120" s="19"/>
      <c r="X120" s="19"/>
      <c r="Y120" s="19"/>
      <c r="Z120" s="19"/>
      <c r="AA120" s="19"/>
      <c r="AB120" s="19"/>
      <c r="AC120" s="19"/>
      <c r="AD120" s="19"/>
      <c r="AE120" s="19"/>
      <c r="AF120" s="19"/>
      <c r="AG120" s="21"/>
      <c r="AH120" s="21"/>
      <c r="AI120" s="21"/>
      <c r="AJ120" s="19"/>
      <c r="AK120" s="19"/>
      <c r="AL120" s="19"/>
      <c r="AN120" s="19"/>
      <c r="AO120" s="19"/>
      <c r="AP120" s="19"/>
      <c r="AQ120" s="19"/>
      <c r="AR120" s="19"/>
      <c r="AS120" s="19"/>
      <c r="AT120" s="19"/>
      <c r="AU120" s="19"/>
      <c r="AV120" s="19"/>
      <c r="AW120" s="19"/>
      <c r="AX120" s="19"/>
      <c r="AY120" s="19"/>
      <c r="AZ120" s="19"/>
      <c r="BA120" s="19"/>
      <c r="BB120" s="19"/>
      <c r="BC120" s="19"/>
      <c r="BD120" s="19"/>
      <c r="BE120" s="21"/>
      <c r="BF120" s="21"/>
      <c r="BG120" s="21"/>
      <c r="BH120" s="19"/>
      <c r="BI120" s="19"/>
      <c r="BJ120" s="19"/>
      <c r="BL120" s="19"/>
      <c r="BM120" s="19"/>
      <c r="BN120" s="19"/>
      <c r="BO120" s="19"/>
      <c r="BP120" s="19"/>
      <c r="BQ120" s="19"/>
      <c r="BR120" s="19"/>
      <c r="BS120" s="19"/>
      <c r="BT120" s="19"/>
      <c r="BU120" s="19"/>
      <c r="BV120" s="19"/>
      <c r="BW120" s="19"/>
      <c r="BX120" s="19"/>
      <c r="BY120" s="19"/>
      <c r="BZ120" s="19"/>
      <c r="CA120" s="19"/>
      <c r="CB120" s="19"/>
      <c r="CC120" s="21"/>
      <c r="CD120" s="21"/>
      <c r="CE120" s="21"/>
    </row>
    <row r="121" spans="1:83" s="22" customFormat="1">
      <c r="A121" s="19"/>
      <c r="B121" s="19"/>
      <c r="C121" s="19"/>
      <c r="D121" s="19"/>
      <c r="E121" s="19"/>
      <c r="F121" s="245"/>
      <c r="G121" s="19"/>
      <c r="H121" s="19"/>
      <c r="I121" s="19"/>
      <c r="J121" s="19"/>
      <c r="K121" s="20"/>
      <c r="L121" s="19"/>
      <c r="M121" s="19"/>
      <c r="N121" s="19"/>
      <c r="P121" s="19"/>
      <c r="Q121" s="19"/>
      <c r="R121" s="19"/>
      <c r="S121" s="19"/>
      <c r="T121" s="19"/>
      <c r="U121" s="19"/>
      <c r="V121" s="19"/>
      <c r="W121" s="19"/>
      <c r="X121" s="19"/>
      <c r="Y121" s="19"/>
      <c r="Z121" s="19"/>
      <c r="AA121" s="19"/>
      <c r="AB121" s="19"/>
      <c r="AC121" s="19"/>
      <c r="AD121" s="19"/>
      <c r="AE121" s="19"/>
      <c r="AF121" s="19"/>
      <c r="AG121" s="21"/>
      <c r="AH121" s="21"/>
      <c r="AI121" s="21"/>
      <c r="AJ121" s="19"/>
      <c r="AK121" s="19"/>
      <c r="AL121" s="19"/>
      <c r="AN121" s="19"/>
      <c r="AO121" s="19"/>
      <c r="AP121" s="19"/>
      <c r="AQ121" s="19"/>
      <c r="AR121" s="19"/>
      <c r="AS121" s="19"/>
      <c r="AT121" s="19"/>
      <c r="AU121" s="19"/>
      <c r="AV121" s="19"/>
      <c r="AW121" s="19"/>
      <c r="AX121" s="19"/>
      <c r="AY121" s="19"/>
      <c r="AZ121" s="19"/>
      <c r="BA121" s="19"/>
      <c r="BB121" s="19"/>
      <c r="BC121" s="19"/>
      <c r="BD121" s="19"/>
      <c r="BE121" s="21"/>
      <c r="BF121" s="21"/>
      <c r="BG121" s="21"/>
      <c r="BH121" s="19"/>
      <c r="BI121" s="19"/>
      <c r="BJ121" s="19"/>
      <c r="BL121" s="19"/>
      <c r="BM121" s="19"/>
      <c r="BN121" s="19"/>
      <c r="BO121" s="19"/>
      <c r="BP121" s="19"/>
      <c r="BQ121" s="19"/>
      <c r="BR121" s="19"/>
      <c r="BS121" s="19"/>
      <c r="BT121" s="19"/>
      <c r="BU121" s="19"/>
      <c r="BV121" s="19"/>
      <c r="BW121" s="19"/>
      <c r="BX121" s="19"/>
      <c r="BY121" s="19"/>
      <c r="BZ121" s="19"/>
      <c r="CA121" s="19"/>
      <c r="CB121" s="19"/>
      <c r="CC121" s="21"/>
      <c r="CD121" s="21"/>
      <c r="CE121" s="21"/>
    </row>
    <row r="122" spans="1:83" s="22" customFormat="1">
      <c r="A122" s="19"/>
      <c r="B122" s="19"/>
      <c r="C122" s="19"/>
      <c r="D122" s="19"/>
      <c r="E122" s="19"/>
      <c r="F122" s="245"/>
      <c r="G122" s="19"/>
      <c r="H122" s="19"/>
      <c r="I122" s="19"/>
      <c r="J122" s="19"/>
      <c r="K122" s="20"/>
      <c r="L122" s="19"/>
      <c r="M122" s="19"/>
      <c r="N122" s="19"/>
      <c r="P122" s="19"/>
      <c r="Q122" s="19"/>
      <c r="R122" s="19"/>
      <c r="S122" s="19"/>
      <c r="T122" s="19"/>
      <c r="U122" s="19"/>
      <c r="V122" s="19"/>
      <c r="W122" s="19"/>
      <c r="X122" s="19"/>
      <c r="Y122" s="19"/>
      <c r="Z122" s="19"/>
      <c r="AA122" s="19"/>
      <c r="AB122" s="19"/>
      <c r="AC122" s="19"/>
      <c r="AD122" s="19"/>
      <c r="AE122" s="19"/>
      <c r="AF122" s="19"/>
      <c r="AG122" s="21"/>
      <c r="AH122" s="21"/>
      <c r="AI122" s="21"/>
      <c r="AJ122" s="19"/>
      <c r="AK122" s="19"/>
      <c r="AL122" s="19"/>
      <c r="AN122" s="19"/>
      <c r="AO122" s="19"/>
      <c r="AP122" s="19"/>
      <c r="AQ122" s="19"/>
      <c r="AR122" s="19"/>
      <c r="AS122" s="19"/>
      <c r="AT122" s="19"/>
      <c r="AU122" s="19"/>
      <c r="AV122" s="19"/>
      <c r="AW122" s="19"/>
      <c r="AX122" s="19"/>
      <c r="AY122" s="19"/>
      <c r="AZ122" s="19"/>
      <c r="BA122" s="19"/>
      <c r="BB122" s="19"/>
      <c r="BC122" s="19"/>
      <c r="BD122" s="19"/>
      <c r="BE122" s="21"/>
      <c r="BF122" s="21"/>
      <c r="BG122" s="21"/>
      <c r="BH122" s="19"/>
      <c r="BI122" s="19"/>
      <c r="BJ122" s="19"/>
      <c r="BL122" s="19"/>
      <c r="BM122" s="19"/>
      <c r="BN122" s="19"/>
      <c r="BO122" s="19"/>
      <c r="BP122" s="19"/>
      <c r="BQ122" s="19"/>
      <c r="BR122" s="19"/>
      <c r="BS122" s="19"/>
      <c r="BT122" s="19"/>
      <c r="BU122" s="19"/>
      <c r="BV122" s="19"/>
      <c r="BW122" s="19"/>
      <c r="BX122" s="19"/>
      <c r="BY122" s="19"/>
      <c r="BZ122" s="19"/>
      <c r="CA122" s="19"/>
      <c r="CB122" s="19"/>
      <c r="CC122" s="21"/>
      <c r="CD122" s="21"/>
      <c r="CE122" s="21"/>
    </row>
    <row r="123" spans="1:83" s="22" customFormat="1">
      <c r="A123" s="19"/>
      <c r="B123" s="19"/>
      <c r="C123" s="19"/>
      <c r="D123" s="19"/>
      <c r="E123" s="19"/>
      <c r="F123" s="245"/>
      <c r="G123" s="19"/>
      <c r="H123" s="19"/>
      <c r="I123" s="19"/>
      <c r="J123" s="19"/>
      <c r="K123" s="20"/>
      <c r="L123" s="19"/>
      <c r="M123" s="19"/>
      <c r="N123" s="19"/>
      <c r="P123" s="19"/>
      <c r="Q123" s="19"/>
      <c r="R123" s="19"/>
      <c r="S123" s="19"/>
      <c r="T123" s="19"/>
      <c r="U123" s="19"/>
      <c r="V123" s="19"/>
      <c r="W123" s="19"/>
      <c r="X123" s="19"/>
      <c r="Y123" s="19"/>
      <c r="Z123" s="19"/>
      <c r="AA123" s="19"/>
      <c r="AB123" s="19"/>
      <c r="AC123" s="19"/>
      <c r="AD123" s="19"/>
      <c r="AE123" s="19"/>
      <c r="AF123" s="19"/>
      <c r="AG123" s="21"/>
      <c r="AH123" s="21"/>
      <c r="AI123" s="21"/>
      <c r="AJ123" s="19"/>
      <c r="AK123" s="19"/>
      <c r="AL123" s="19"/>
      <c r="AN123" s="19"/>
      <c r="AO123" s="19"/>
      <c r="AP123" s="19"/>
      <c r="AQ123" s="19"/>
      <c r="AR123" s="19"/>
      <c r="AS123" s="19"/>
      <c r="AT123" s="19"/>
      <c r="AU123" s="19"/>
      <c r="AV123" s="19"/>
      <c r="AW123" s="19"/>
      <c r="AX123" s="19"/>
      <c r="AY123" s="19"/>
      <c r="AZ123" s="19"/>
      <c r="BA123" s="19"/>
      <c r="BB123" s="19"/>
      <c r="BC123" s="19"/>
      <c r="BD123" s="19"/>
      <c r="BE123" s="21"/>
      <c r="BF123" s="21"/>
      <c r="BG123" s="21"/>
      <c r="BH123" s="19"/>
      <c r="BI123" s="19"/>
      <c r="BJ123" s="19"/>
      <c r="BL123" s="19"/>
      <c r="BM123" s="19"/>
      <c r="BN123" s="19"/>
      <c r="BO123" s="19"/>
      <c r="BP123" s="19"/>
      <c r="BQ123" s="19"/>
      <c r="BR123" s="19"/>
      <c r="BS123" s="19"/>
      <c r="BT123" s="19"/>
      <c r="BU123" s="19"/>
      <c r="BV123" s="19"/>
      <c r="BW123" s="19"/>
      <c r="BX123" s="19"/>
      <c r="BY123" s="19"/>
      <c r="BZ123" s="19"/>
      <c r="CA123" s="19"/>
      <c r="CB123" s="19"/>
      <c r="CC123" s="21"/>
      <c r="CD123" s="21"/>
      <c r="CE123" s="21"/>
    </row>
    <row r="124" spans="1:83" s="22" customFormat="1">
      <c r="A124" s="19"/>
      <c r="B124" s="19"/>
      <c r="C124" s="19"/>
      <c r="D124" s="19"/>
      <c r="E124" s="19"/>
      <c r="F124" s="245"/>
      <c r="G124" s="19"/>
      <c r="H124" s="19"/>
      <c r="I124" s="19"/>
      <c r="J124" s="19"/>
      <c r="K124" s="20"/>
      <c r="L124" s="19"/>
      <c r="M124" s="19"/>
      <c r="N124" s="19"/>
      <c r="P124" s="19"/>
      <c r="Q124" s="19"/>
      <c r="R124" s="19"/>
      <c r="S124" s="19"/>
      <c r="T124" s="19"/>
      <c r="U124" s="19"/>
      <c r="V124" s="19"/>
      <c r="W124" s="19"/>
      <c r="X124" s="19"/>
      <c r="Y124" s="19"/>
      <c r="Z124" s="19"/>
      <c r="AA124" s="19"/>
      <c r="AB124" s="19"/>
      <c r="AC124" s="19"/>
      <c r="AD124" s="19"/>
      <c r="AE124" s="19"/>
      <c r="AF124" s="19"/>
      <c r="AG124" s="21"/>
      <c r="AH124" s="21"/>
      <c r="AI124" s="21"/>
      <c r="AJ124" s="19"/>
      <c r="AK124" s="19"/>
      <c r="AL124" s="19"/>
      <c r="AN124" s="19"/>
      <c r="AO124" s="19"/>
      <c r="AP124" s="19"/>
      <c r="AQ124" s="19"/>
      <c r="AR124" s="19"/>
      <c r="AS124" s="19"/>
      <c r="AT124" s="19"/>
      <c r="AU124" s="19"/>
      <c r="AV124" s="19"/>
      <c r="AW124" s="19"/>
      <c r="AX124" s="19"/>
      <c r="AY124" s="19"/>
      <c r="AZ124" s="19"/>
      <c r="BA124" s="19"/>
      <c r="BB124" s="19"/>
      <c r="BC124" s="19"/>
      <c r="BD124" s="19"/>
      <c r="BE124" s="21"/>
      <c r="BF124" s="21"/>
      <c r="BG124" s="21"/>
      <c r="BH124" s="19"/>
      <c r="BI124" s="19"/>
      <c r="BJ124" s="19"/>
      <c r="BL124" s="19"/>
      <c r="BM124" s="19"/>
      <c r="BN124" s="19"/>
      <c r="BO124" s="19"/>
      <c r="BP124" s="19"/>
      <c r="BQ124" s="19"/>
      <c r="BR124" s="19"/>
      <c r="BS124" s="19"/>
      <c r="BT124" s="19"/>
      <c r="BU124" s="19"/>
      <c r="BV124" s="19"/>
      <c r="BW124" s="19"/>
      <c r="BX124" s="19"/>
      <c r="BY124" s="19"/>
      <c r="BZ124" s="19"/>
      <c r="CA124" s="19"/>
      <c r="CB124" s="19"/>
      <c r="CC124" s="21"/>
      <c r="CD124" s="21"/>
      <c r="CE124" s="21"/>
    </row>
    <row r="125" spans="1:83" s="22" customFormat="1">
      <c r="A125" s="19"/>
      <c r="B125" s="19"/>
      <c r="C125" s="19"/>
      <c r="D125" s="19"/>
      <c r="E125" s="19"/>
      <c r="F125" s="245"/>
      <c r="G125" s="19"/>
      <c r="H125" s="19"/>
      <c r="I125" s="19"/>
      <c r="J125" s="19"/>
      <c r="K125" s="20"/>
      <c r="L125" s="19"/>
      <c r="M125" s="19"/>
      <c r="N125" s="19"/>
      <c r="P125" s="19"/>
      <c r="Q125" s="19"/>
      <c r="R125" s="19"/>
      <c r="S125" s="19"/>
      <c r="T125" s="19"/>
      <c r="U125" s="19"/>
      <c r="V125" s="19"/>
      <c r="W125" s="19"/>
      <c r="X125" s="19"/>
      <c r="Y125" s="19"/>
      <c r="Z125" s="19"/>
      <c r="AA125" s="19"/>
      <c r="AB125" s="19"/>
      <c r="AC125" s="19"/>
      <c r="AD125" s="19"/>
      <c r="AE125" s="19"/>
      <c r="AF125" s="19"/>
      <c r="AG125" s="21"/>
      <c r="AH125" s="21"/>
      <c r="AI125" s="21"/>
      <c r="AJ125" s="19"/>
      <c r="AK125" s="19"/>
      <c r="AL125" s="19"/>
      <c r="AN125" s="19"/>
      <c r="AO125" s="19"/>
      <c r="AP125" s="19"/>
      <c r="AQ125" s="19"/>
      <c r="AR125" s="19"/>
      <c r="AS125" s="19"/>
      <c r="AT125" s="19"/>
      <c r="AU125" s="19"/>
      <c r="AV125" s="19"/>
      <c r="AW125" s="19"/>
      <c r="AX125" s="19"/>
      <c r="AY125" s="19"/>
      <c r="AZ125" s="19"/>
      <c r="BA125" s="19"/>
      <c r="BB125" s="19"/>
      <c r="BC125" s="19"/>
      <c r="BD125" s="19"/>
      <c r="BE125" s="21"/>
      <c r="BF125" s="21"/>
      <c r="BG125" s="21"/>
      <c r="BH125" s="19"/>
      <c r="BI125" s="19"/>
      <c r="BJ125" s="19"/>
      <c r="BL125" s="19"/>
      <c r="BM125" s="19"/>
      <c r="BN125" s="19"/>
      <c r="BO125" s="19"/>
      <c r="BP125" s="19"/>
      <c r="BQ125" s="19"/>
      <c r="BR125" s="19"/>
      <c r="BS125" s="19"/>
      <c r="BT125" s="19"/>
      <c r="BU125" s="19"/>
      <c r="BV125" s="19"/>
      <c r="BW125" s="19"/>
      <c r="BX125" s="19"/>
      <c r="BY125" s="19"/>
      <c r="BZ125" s="19"/>
      <c r="CA125" s="19"/>
      <c r="CB125" s="19"/>
      <c r="CC125" s="21"/>
      <c r="CD125" s="21"/>
      <c r="CE125" s="21"/>
    </row>
    <row r="126" spans="1:83" s="22" customFormat="1">
      <c r="A126" s="19"/>
      <c r="B126" s="19"/>
      <c r="C126" s="19"/>
      <c r="D126" s="19"/>
      <c r="E126" s="19"/>
      <c r="F126" s="245"/>
      <c r="G126" s="19"/>
      <c r="H126" s="19"/>
      <c r="I126" s="19"/>
      <c r="J126" s="19"/>
      <c r="K126" s="20"/>
      <c r="L126" s="19"/>
      <c r="M126" s="19"/>
      <c r="N126" s="19"/>
      <c r="P126" s="19"/>
      <c r="Q126" s="19"/>
      <c r="R126" s="19"/>
      <c r="S126" s="19"/>
      <c r="T126" s="19"/>
      <c r="U126" s="19"/>
      <c r="V126" s="19"/>
      <c r="W126" s="19"/>
      <c r="X126" s="19"/>
      <c r="Y126" s="19"/>
      <c r="Z126" s="19"/>
      <c r="AA126" s="19"/>
      <c r="AB126" s="19"/>
      <c r="AC126" s="19"/>
      <c r="AD126" s="19"/>
      <c r="AE126" s="19"/>
      <c r="AF126" s="19"/>
      <c r="AG126" s="21"/>
      <c r="AH126" s="21"/>
      <c r="AI126" s="21"/>
      <c r="AJ126" s="19"/>
      <c r="AK126" s="19"/>
      <c r="AL126" s="19"/>
      <c r="AN126" s="19"/>
      <c r="AO126" s="19"/>
      <c r="AP126" s="19"/>
      <c r="AQ126" s="19"/>
      <c r="AR126" s="19"/>
      <c r="AS126" s="19"/>
      <c r="AT126" s="19"/>
      <c r="AU126" s="19"/>
      <c r="AV126" s="19"/>
      <c r="AW126" s="19"/>
      <c r="AX126" s="19"/>
      <c r="AY126" s="19"/>
      <c r="AZ126" s="19"/>
      <c r="BA126" s="19"/>
      <c r="BB126" s="19"/>
      <c r="BC126" s="19"/>
      <c r="BD126" s="19"/>
      <c r="BE126" s="21"/>
      <c r="BF126" s="21"/>
      <c r="BG126" s="21"/>
      <c r="BH126" s="19"/>
      <c r="BI126" s="19"/>
      <c r="BJ126" s="19"/>
      <c r="BL126" s="19"/>
      <c r="BM126" s="19"/>
      <c r="BN126" s="19"/>
      <c r="BO126" s="19"/>
      <c r="BP126" s="19"/>
      <c r="BQ126" s="19"/>
      <c r="BR126" s="19"/>
      <c r="BS126" s="19"/>
      <c r="BT126" s="19"/>
      <c r="BU126" s="19"/>
      <c r="BV126" s="19"/>
      <c r="BW126" s="19"/>
      <c r="BX126" s="19"/>
      <c r="BY126" s="19"/>
      <c r="BZ126" s="19"/>
      <c r="CA126" s="19"/>
      <c r="CB126" s="19"/>
      <c r="CC126" s="21"/>
      <c r="CD126" s="21"/>
      <c r="CE126" s="21"/>
    </row>
    <row r="127" spans="1:83" s="22" customFormat="1">
      <c r="A127" s="19"/>
      <c r="B127" s="19"/>
      <c r="C127" s="19"/>
      <c r="D127" s="19"/>
      <c r="E127" s="19"/>
      <c r="F127" s="245"/>
      <c r="G127" s="19"/>
      <c r="H127" s="19"/>
      <c r="I127" s="19"/>
      <c r="J127" s="19"/>
      <c r="K127" s="20"/>
      <c r="L127" s="19"/>
      <c r="M127" s="19"/>
      <c r="N127" s="19"/>
      <c r="P127" s="19"/>
      <c r="Q127" s="19"/>
      <c r="R127" s="19"/>
      <c r="S127" s="19"/>
      <c r="T127" s="19"/>
      <c r="U127" s="19"/>
      <c r="V127" s="19"/>
      <c r="W127" s="19"/>
      <c r="X127" s="19"/>
      <c r="Y127" s="19"/>
      <c r="Z127" s="19"/>
      <c r="AA127" s="19"/>
      <c r="AB127" s="19"/>
      <c r="AC127" s="19"/>
      <c r="AD127" s="19"/>
      <c r="AE127" s="19"/>
      <c r="AF127" s="19"/>
      <c r="AG127" s="21"/>
      <c r="AH127" s="21"/>
      <c r="AI127" s="21"/>
      <c r="AJ127" s="19"/>
      <c r="AK127" s="19"/>
      <c r="AL127" s="19"/>
      <c r="AN127" s="19"/>
      <c r="AO127" s="19"/>
      <c r="AP127" s="19"/>
      <c r="AQ127" s="19"/>
      <c r="AR127" s="19"/>
      <c r="AS127" s="19"/>
      <c r="AT127" s="19"/>
      <c r="AU127" s="19"/>
      <c r="AV127" s="19"/>
      <c r="AW127" s="19"/>
      <c r="AX127" s="19"/>
      <c r="AY127" s="19"/>
      <c r="AZ127" s="19"/>
      <c r="BA127" s="19"/>
      <c r="BB127" s="19"/>
      <c r="BC127" s="19"/>
      <c r="BD127" s="19"/>
      <c r="BE127" s="21"/>
      <c r="BF127" s="21"/>
      <c r="BG127" s="21"/>
      <c r="BH127" s="19"/>
      <c r="BI127" s="19"/>
      <c r="BJ127" s="19"/>
      <c r="BL127" s="19"/>
      <c r="BM127" s="19"/>
      <c r="BN127" s="19"/>
      <c r="BO127" s="19"/>
      <c r="BP127" s="19"/>
      <c r="BQ127" s="19"/>
      <c r="BR127" s="19"/>
      <c r="BS127" s="19"/>
      <c r="BT127" s="19"/>
      <c r="BU127" s="19"/>
      <c r="BV127" s="19"/>
      <c r="BW127" s="19"/>
      <c r="BX127" s="19"/>
      <c r="BY127" s="19"/>
      <c r="BZ127" s="19"/>
      <c r="CA127" s="19"/>
      <c r="CB127" s="19"/>
      <c r="CC127" s="21"/>
      <c r="CD127" s="21"/>
      <c r="CE127" s="21"/>
    </row>
    <row r="128" spans="1:83" s="22" customFormat="1">
      <c r="A128" s="19"/>
      <c r="B128" s="19"/>
      <c r="C128" s="19"/>
      <c r="D128" s="19"/>
      <c r="E128" s="19"/>
      <c r="F128" s="245"/>
      <c r="G128" s="19"/>
      <c r="H128" s="19"/>
      <c r="I128" s="19"/>
      <c r="J128" s="19"/>
      <c r="K128" s="20"/>
      <c r="L128" s="19"/>
      <c r="M128" s="19"/>
      <c r="N128" s="19"/>
      <c r="P128" s="19"/>
      <c r="Q128" s="19"/>
      <c r="R128" s="19"/>
      <c r="S128" s="19"/>
      <c r="T128" s="19"/>
      <c r="U128" s="19"/>
      <c r="V128" s="19"/>
      <c r="W128" s="19"/>
      <c r="X128" s="19"/>
      <c r="Y128" s="19"/>
      <c r="Z128" s="19"/>
      <c r="AA128" s="19"/>
      <c r="AB128" s="19"/>
      <c r="AC128" s="19"/>
      <c r="AD128" s="19"/>
      <c r="AE128" s="19"/>
      <c r="AF128" s="19"/>
      <c r="AG128" s="21"/>
      <c r="AH128" s="21"/>
      <c r="AI128" s="21"/>
      <c r="AJ128" s="19"/>
      <c r="AK128" s="19"/>
      <c r="AL128" s="19"/>
      <c r="AN128" s="19"/>
      <c r="AO128" s="19"/>
      <c r="AP128" s="19"/>
      <c r="AQ128" s="19"/>
      <c r="AR128" s="19"/>
      <c r="AS128" s="19"/>
      <c r="AT128" s="19"/>
      <c r="AU128" s="19"/>
      <c r="AV128" s="19"/>
      <c r="AW128" s="19"/>
      <c r="AX128" s="19"/>
      <c r="AY128" s="19"/>
      <c r="AZ128" s="19"/>
      <c r="BA128" s="19"/>
      <c r="BB128" s="19"/>
      <c r="BC128" s="19"/>
      <c r="BD128" s="19"/>
      <c r="BE128" s="21"/>
      <c r="BF128" s="21"/>
      <c r="BG128" s="21"/>
      <c r="BH128" s="19"/>
      <c r="BI128" s="19"/>
      <c r="BJ128" s="19"/>
      <c r="BL128" s="19"/>
      <c r="BM128" s="19"/>
      <c r="BN128" s="19"/>
      <c r="BO128" s="19"/>
      <c r="BP128" s="19"/>
      <c r="BQ128" s="19"/>
      <c r="BR128" s="19"/>
      <c r="BS128" s="19"/>
      <c r="BT128" s="19"/>
      <c r="BU128" s="19"/>
      <c r="BV128" s="19"/>
      <c r="BW128" s="19"/>
      <c r="BX128" s="19"/>
      <c r="BY128" s="19"/>
      <c r="BZ128" s="19"/>
      <c r="CA128" s="19"/>
      <c r="CB128" s="19"/>
      <c r="CC128" s="21"/>
      <c r="CD128" s="21"/>
      <c r="CE128" s="21"/>
    </row>
    <row r="129" spans="1:83" s="22" customFormat="1">
      <c r="A129" s="19"/>
      <c r="B129" s="19"/>
      <c r="C129" s="19"/>
      <c r="D129" s="19"/>
      <c r="E129" s="19"/>
      <c r="F129" s="245"/>
      <c r="G129" s="19"/>
      <c r="H129" s="19"/>
      <c r="I129" s="19"/>
      <c r="J129" s="19"/>
      <c r="K129" s="20"/>
      <c r="L129" s="19"/>
      <c r="M129" s="19"/>
      <c r="N129" s="19"/>
      <c r="P129" s="19"/>
      <c r="Q129" s="19"/>
      <c r="R129" s="19"/>
      <c r="S129" s="19"/>
      <c r="T129" s="19"/>
      <c r="U129" s="19"/>
      <c r="V129" s="19"/>
      <c r="W129" s="19"/>
      <c r="X129" s="19"/>
      <c r="Y129" s="19"/>
      <c r="Z129" s="19"/>
      <c r="AA129" s="19"/>
      <c r="AB129" s="19"/>
      <c r="AC129" s="19"/>
      <c r="AD129" s="19"/>
      <c r="AE129" s="19"/>
      <c r="AF129" s="19"/>
      <c r="AG129" s="21"/>
      <c r="AH129" s="21"/>
      <c r="AI129" s="21"/>
      <c r="AJ129" s="19"/>
      <c r="AK129" s="19"/>
      <c r="AL129" s="19"/>
      <c r="AN129" s="19"/>
      <c r="AO129" s="19"/>
      <c r="AP129" s="19"/>
      <c r="AQ129" s="19"/>
      <c r="AR129" s="19"/>
      <c r="AS129" s="19"/>
      <c r="AT129" s="19"/>
      <c r="AU129" s="19"/>
      <c r="AV129" s="19"/>
      <c r="AW129" s="19"/>
      <c r="AX129" s="19"/>
      <c r="AY129" s="19"/>
      <c r="AZ129" s="19"/>
      <c r="BA129" s="19"/>
      <c r="BB129" s="19"/>
      <c r="BC129" s="19"/>
      <c r="BD129" s="19"/>
      <c r="BE129" s="21"/>
      <c r="BF129" s="21"/>
      <c r="BG129" s="21"/>
      <c r="BH129" s="19"/>
      <c r="BI129" s="19"/>
      <c r="BJ129" s="19"/>
      <c r="BL129" s="19"/>
      <c r="BM129" s="19"/>
      <c r="BN129" s="19"/>
      <c r="BO129" s="19"/>
      <c r="BP129" s="19"/>
      <c r="BQ129" s="19"/>
      <c r="BR129" s="19"/>
      <c r="BS129" s="19"/>
      <c r="BT129" s="19"/>
      <c r="BU129" s="19"/>
      <c r="BV129" s="19"/>
      <c r="BW129" s="19"/>
      <c r="BX129" s="19"/>
      <c r="BY129" s="19"/>
      <c r="BZ129" s="19"/>
      <c r="CA129" s="19"/>
      <c r="CB129" s="19"/>
      <c r="CC129" s="21"/>
      <c r="CD129" s="21"/>
      <c r="CE129" s="21"/>
    </row>
    <row r="130" spans="1:83" s="22" customFormat="1">
      <c r="A130" s="19"/>
      <c r="B130" s="19"/>
      <c r="C130" s="19"/>
      <c r="D130" s="19"/>
      <c r="E130" s="19"/>
      <c r="F130" s="19"/>
      <c r="G130" s="19"/>
      <c r="H130" s="19"/>
      <c r="I130" s="19"/>
      <c r="J130" s="19"/>
      <c r="K130" s="20"/>
      <c r="L130" s="19"/>
      <c r="M130" s="19"/>
      <c r="N130" s="19"/>
      <c r="P130" s="19"/>
      <c r="Q130" s="19"/>
      <c r="R130" s="19"/>
      <c r="S130" s="19"/>
      <c r="T130" s="19"/>
      <c r="U130" s="19"/>
      <c r="V130" s="19"/>
      <c r="W130" s="19"/>
      <c r="X130" s="19"/>
      <c r="Y130" s="19"/>
      <c r="Z130" s="19"/>
      <c r="AA130" s="19"/>
      <c r="AB130" s="19"/>
      <c r="AC130" s="19"/>
      <c r="AD130" s="19"/>
      <c r="AE130" s="19"/>
      <c r="AF130" s="19"/>
      <c r="AG130" s="21"/>
      <c r="AH130" s="21"/>
      <c r="AI130" s="21"/>
      <c r="AJ130" s="19"/>
      <c r="AK130" s="19"/>
      <c r="AL130" s="19"/>
      <c r="AN130" s="19"/>
      <c r="AO130" s="19"/>
      <c r="AP130" s="19"/>
      <c r="AQ130" s="19"/>
      <c r="AR130" s="19"/>
      <c r="AS130" s="19"/>
      <c r="AT130" s="19"/>
      <c r="AU130" s="19"/>
      <c r="AV130" s="19"/>
      <c r="AW130" s="19"/>
      <c r="AX130" s="19"/>
      <c r="AY130" s="19"/>
      <c r="AZ130" s="19"/>
      <c r="BA130" s="19"/>
      <c r="BB130" s="19"/>
      <c r="BC130" s="19"/>
      <c r="BD130" s="19"/>
      <c r="BE130" s="21"/>
      <c r="BF130" s="21"/>
      <c r="BG130" s="21"/>
      <c r="BH130" s="19"/>
      <c r="BI130" s="19"/>
      <c r="BJ130" s="19"/>
      <c r="BL130" s="19"/>
      <c r="BM130" s="19"/>
      <c r="BN130" s="19"/>
      <c r="BO130" s="19"/>
      <c r="BP130" s="19"/>
      <c r="BQ130" s="19"/>
      <c r="BR130" s="19"/>
      <c r="BS130" s="19"/>
      <c r="BT130" s="19"/>
      <c r="BU130" s="19"/>
      <c r="BV130" s="19"/>
      <c r="BW130" s="19"/>
      <c r="BX130" s="19"/>
      <c r="BY130" s="19"/>
      <c r="BZ130" s="19"/>
      <c r="CA130" s="19"/>
      <c r="CB130" s="19"/>
      <c r="CC130" s="21"/>
      <c r="CD130" s="21"/>
      <c r="CE130" s="21"/>
    </row>
    <row r="131" spans="1:83" s="22" customFormat="1">
      <c r="A131" s="19"/>
      <c r="B131" s="19"/>
      <c r="C131" s="19"/>
      <c r="D131" s="19"/>
      <c r="E131" s="19"/>
      <c r="F131" s="19"/>
      <c r="G131" s="19"/>
      <c r="H131" s="123"/>
      <c r="I131" s="123"/>
      <c r="J131" s="123"/>
      <c r="K131" s="20"/>
      <c r="L131" s="19"/>
      <c r="M131" s="19"/>
      <c r="N131" s="19"/>
      <c r="P131" s="19"/>
      <c r="Q131" s="19"/>
      <c r="R131" s="19"/>
      <c r="S131" s="19"/>
      <c r="T131" s="19"/>
      <c r="U131" s="19"/>
      <c r="V131" s="19"/>
      <c r="W131" s="19"/>
      <c r="X131" s="19"/>
      <c r="Y131" s="19"/>
      <c r="Z131" s="19"/>
      <c r="AA131" s="19"/>
      <c r="AB131" s="19"/>
      <c r="AC131" s="19"/>
      <c r="AD131" s="19"/>
      <c r="AE131" s="19"/>
      <c r="AF131" s="19"/>
      <c r="AG131" s="21"/>
      <c r="AH131" s="21"/>
      <c r="AI131" s="21"/>
      <c r="AJ131" s="19"/>
      <c r="AK131" s="19"/>
      <c r="AL131" s="19"/>
      <c r="AN131" s="19"/>
      <c r="AO131" s="19"/>
      <c r="AP131" s="19"/>
      <c r="AQ131" s="19"/>
      <c r="AR131" s="19"/>
      <c r="AS131" s="19"/>
      <c r="AT131" s="19"/>
      <c r="AU131" s="19"/>
      <c r="AV131" s="19"/>
      <c r="AW131" s="19"/>
      <c r="AX131" s="19"/>
      <c r="AY131" s="19"/>
      <c r="AZ131" s="19"/>
      <c r="BA131" s="19"/>
      <c r="BB131" s="19"/>
      <c r="BC131" s="19"/>
      <c r="BD131" s="19"/>
      <c r="BE131" s="21"/>
      <c r="BF131" s="21"/>
      <c r="BG131" s="21"/>
      <c r="BH131" s="19"/>
      <c r="BI131" s="19"/>
      <c r="BJ131" s="19"/>
      <c r="BL131" s="19"/>
      <c r="BM131" s="19"/>
      <c r="BN131" s="19"/>
      <c r="BO131" s="19"/>
      <c r="BP131" s="19"/>
      <c r="BQ131" s="19"/>
      <c r="BR131" s="19"/>
      <c r="BS131" s="19"/>
      <c r="BT131" s="19"/>
      <c r="BU131" s="19"/>
      <c r="BV131" s="19"/>
      <c r="BW131" s="19"/>
      <c r="BX131" s="19"/>
      <c r="BY131" s="19"/>
      <c r="BZ131" s="19"/>
      <c r="CA131" s="19"/>
      <c r="CB131" s="19"/>
      <c r="CC131" s="21"/>
      <c r="CD131" s="21"/>
      <c r="CE131" s="21"/>
    </row>
    <row r="132" spans="1:83" s="22" customFormat="1">
      <c r="A132" s="19"/>
      <c r="B132" s="19"/>
      <c r="C132" s="19"/>
      <c r="D132" s="19"/>
      <c r="E132" s="19"/>
      <c r="F132" s="19"/>
      <c r="G132" s="33"/>
      <c r="H132" s="19"/>
      <c r="I132" s="19"/>
      <c r="J132" s="19"/>
      <c r="K132" s="19"/>
      <c r="L132" s="19"/>
      <c r="M132" s="33"/>
      <c r="N132" s="33"/>
      <c r="O132" s="20"/>
      <c r="P132" s="19"/>
      <c r="Q132" s="19"/>
      <c r="R132" s="19"/>
      <c r="S132" s="19"/>
      <c r="T132" s="19"/>
      <c r="U132" s="19"/>
      <c r="V132" s="19"/>
      <c r="W132" s="19"/>
      <c r="X132" s="19"/>
      <c r="Y132" s="19"/>
      <c r="Z132" s="19"/>
      <c r="AA132" s="19"/>
      <c r="AB132" s="19"/>
      <c r="AC132" s="19"/>
      <c r="AD132" s="19"/>
      <c r="AE132" s="19"/>
      <c r="AF132" s="19"/>
      <c r="AG132" s="21"/>
      <c r="AH132" s="21"/>
      <c r="AI132" s="21"/>
      <c r="AJ132" s="19"/>
      <c r="AK132" s="33"/>
      <c r="AL132" s="33"/>
      <c r="AM132" s="20"/>
      <c r="AN132" s="19"/>
      <c r="AO132" s="19"/>
      <c r="AP132" s="19"/>
      <c r="AQ132" s="19"/>
      <c r="AR132" s="19"/>
      <c r="AS132" s="19"/>
      <c r="AT132" s="19"/>
      <c r="AU132" s="19"/>
      <c r="AV132" s="19"/>
      <c r="AW132" s="19"/>
      <c r="AX132" s="19"/>
      <c r="AY132" s="19"/>
      <c r="AZ132" s="19"/>
      <c r="BA132" s="19"/>
      <c r="BB132" s="19"/>
      <c r="BC132" s="19"/>
      <c r="BD132" s="19"/>
      <c r="BE132" s="21"/>
      <c r="BF132" s="21"/>
      <c r="BG132" s="21"/>
      <c r="BH132" s="19"/>
      <c r="BI132" s="33"/>
      <c r="BJ132" s="33"/>
      <c r="BK132" s="20"/>
      <c r="BL132" s="19"/>
      <c r="BM132" s="19"/>
      <c r="BN132" s="19"/>
      <c r="BO132" s="19"/>
      <c r="BP132" s="19"/>
      <c r="BQ132" s="19"/>
      <c r="BR132" s="19"/>
      <c r="BS132" s="19"/>
      <c r="BT132" s="19"/>
      <c r="BU132" s="19"/>
      <c r="BV132" s="19"/>
      <c r="BW132" s="19"/>
      <c r="BX132" s="19"/>
      <c r="BY132" s="19"/>
      <c r="BZ132" s="19"/>
      <c r="CA132" s="19"/>
      <c r="CB132" s="19"/>
      <c r="CC132" s="21"/>
      <c r="CD132" s="21"/>
      <c r="CE132" s="21"/>
    </row>
    <row r="133" spans="1:83" s="22" customFormat="1">
      <c r="A133" s="19"/>
      <c r="B133" s="19"/>
      <c r="C133" s="19"/>
      <c r="D133" s="19"/>
      <c r="E133" s="19"/>
      <c r="F133" s="33"/>
      <c r="G133" s="33"/>
      <c r="H133" s="33"/>
      <c r="I133" s="33"/>
      <c r="J133" s="33"/>
      <c r="K133" s="19"/>
      <c r="L133" s="19"/>
      <c r="M133" s="33"/>
      <c r="N133" s="33"/>
      <c r="O133" s="33"/>
      <c r="P133" s="33"/>
      <c r="Q133" s="33"/>
      <c r="R133" s="33"/>
      <c r="S133" s="33"/>
      <c r="T133" s="33"/>
      <c r="U133" s="33"/>
      <c r="V133" s="33"/>
      <c r="W133" s="33"/>
      <c r="X133" s="33"/>
      <c r="Y133" s="19"/>
      <c r="Z133" s="19"/>
      <c r="AA133" s="19"/>
      <c r="AB133" s="19"/>
      <c r="AC133" s="19"/>
      <c r="AD133" s="19"/>
      <c r="AE133" s="19"/>
      <c r="AF133" s="19"/>
      <c r="AG133" s="21"/>
      <c r="AH133" s="21"/>
      <c r="AI133" s="21"/>
      <c r="AJ133" s="19"/>
      <c r="AK133" s="19"/>
      <c r="AL133" s="19"/>
      <c r="AM133" s="20"/>
      <c r="AN133" s="19"/>
      <c r="AO133" s="19"/>
      <c r="AP133" s="19"/>
      <c r="AQ133" s="19"/>
      <c r="AR133" s="19"/>
      <c r="AS133" s="19"/>
      <c r="AT133" s="19"/>
      <c r="AU133" s="19"/>
      <c r="AV133" s="19"/>
      <c r="AW133" s="19"/>
      <c r="AX133" s="19"/>
      <c r="AY133" s="19"/>
      <c r="AZ133" s="19"/>
      <c r="BA133" s="19"/>
      <c r="BB133" s="19"/>
      <c r="BC133" s="19"/>
      <c r="BD133" s="19"/>
      <c r="BE133" s="21"/>
      <c r="BF133" s="21"/>
      <c r="BG133" s="21"/>
      <c r="BH133" s="19"/>
      <c r="BI133" s="19"/>
      <c r="BJ133" s="19"/>
      <c r="BK133" s="20"/>
      <c r="BL133" s="19"/>
      <c r="BM133" s="19"/>
      <c r="BN133" s="19"/>
      <c r="BO133" s="19"/>
      <c r="BP133" s="19"/>
      <c r="BQ133" s="19"/>
      <c r="BR133" s="19"/>
      <c r="BS133" s="19"/>
      <c r="BT133" s="19"/>
      <c r="BU133" s="19"/>
      <c r="BV133" s="19"/>
      <c r="BW133" s="19"/>
      <c r="BX133" s="19"/>
      <c r="BY133" s="19"/>
      <c r="BZ133" s="19"/>
      <c r="CA133" s="19"/>
      <c r="CB133" s="19"/>
      <c r="CC133" s="21"/>
      <c r="CD133" s="21"/>
      <c r="CE133" s="21"/>
    </row>
    <row r="134" spans="1:83" s="22" customFormat="1">
      <c r="A134" s="37"/>
      <c r="B134" s="38"/>
      <c r="C134" s="38"/>
      <c r="D134" s="38"/>
      <c r="E134" s="38"/>
      <c r="F134" s="38"/>
      <c r="G134" s="38"/>
      <c r="H134" s="38"/>
      <c r="I134" s="38"/>
      <c r="J134" s="38"/>
      <c r="K134" s="20"/>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1:83" s="22" customFormat="1">
      <c r="A135" s="37"/>
      <c r="B135" s="38"/>
      <c r="C135" s="38"/>
      <c r="D135" s="38"/>
      <c r="E135" s="38"/>
      <c r="F135" s="38"/>
      <c r="G135" s="38"/>
      <c r="H135" s="38"/>
      <c r="I135" s="38"/>
      <c r="J135" s="38"/>
      <c r="K135" s="20"/>
      <c r="L135" s="30"/>
      <c r="M135" s="33"/>
      <c r="N135" s="33"/>
      <c r="O135" s="33"/>
      <c r="P135" s="33"/>
      <c r="Q135" s="33"/>
      <c r="R135" s="33"/>
      <c r="S135" s="33"/>
      <c r="T135" s="33"/>
      <c r="U135" s="33"/>
      <c r="V135" s="33"/>
      <c r="W135" s="33"/>
      <c r="X135" s="33"/>
      <c r="Y135" s="33"/>
      <c r="Z135" s="33"/>
      <c r="AA135" s="33"/>
      <c r="AB135" s="33"/>
      <c r="AC135" s="33"/>
      <c r="AD135" s="33"/>
      <c r="AE135" s="33"/>
      <c r="AF135" s="33"/>
      <c r="AJ135" s="30"/>
      <c r="AK135" s="33"/>
      <c r="AL135" s="33"/>
      <c r="AM135" s="33"/>
      <c r="AN135" s="33"/>
      <c r="AO135" s="33"/>
      <c r="AP135" s="33"/>
      <c r="AQ135" s="33"/>
      <c r="AR135" s="33"/>
      <c r="AS135" s="33"/>
      <c r="AT135" s="33"/>
      <c r="AU135" s="33"/>
      <c r="AV135" s="33"/>
      <c r="AW135" s="33"/>
      <c r="AX135" s="33"/>
      <c r="AY135" s="33"/>
      <c r="AZ135" s="33"/>
      <c r="BA135" s="33"/>
      <c r="BB135" s="33"/>
      <c r="BC135" s="33"/>
      <c r="BD135" s="33"/>
      <c r="BH135" s="30"/>
      <c r="BI135" s="33"/>
      <c r="BJ135" s="33"/>
      <c r="BK135" s="33"/>
      <c r="BL135" s="33"/>
      <c r="BM135" s="33"/>
      <c r="BN135" s="33"/>
      <c r="BO135" s="33"/>
      <c r="BP135" s="33"/>
      <c r="BQ135" s="33"/>
      <c r="BR135" s="33"/>
      <c r="BS135" s="33"/>
      <c r="BT135" s="33"/>
      <c r="BU135" s="33"/>
      <c r="BV135" s="33"/>
      <c r="BW135" s="33"/>
      <c r="BX135" s="33"/>
      <c r="BY135" s="33"/>
      <c r="BZ135" s="33"/>
      <c r="CA135" s="33"/>
      <c r="CB135" s="33"/>
    </row>
    <row r="136" spans="1:83" s="22" customFormat="1">
      <c r="A136" s="37"/>
      <c r="B136" s="38"/>
      <c r="C136" s="38"/>
      <c r="D136" s="38"/>
      <c r="E136" s="38"/>
      <c r="F136" s="38"/>
      <c r="G136" s="38"/>
      <c r="H136" s="38"/>
      <c r="I136" s="38"/>
      <c r="J136" s="38"/>
      <c r="K136" s="20"/>
      <c r="L136" s="30"/>
      <c r="M136" s="33"/>
      <c r="N136" s="33"/>
      <c r="O136" s="33"/>
      <c r="P136" s="33"/>
      <c r="Q136" s="33"/>
      <c r="R136" s="33"/>
      <c r="S136" s="33"/>
      <c r="T136" s="33"/>
      <c r="U136" s="33"/>
      <c r="V136" s="33"/>
      <c r="W136" s="33"/>
      <c r="X136" s="33"/>
      <c r="Y136" s="33"/>
      <c r="Z136" s="33"/>
      <c r="AA136" s="33"/>
      <c r="AB136" s="33"/>
      <c r="AC136" s="33"/>
      <c r="AD136" s="33"/>
      <c r="AE136" s="33"/>
      <c r="AF136" s="33"/>
      <c r="AJ136" s="30"/>
      <c r="AK136" s="33"/>
      <c r="AL136" s="33"/>
      <c r="AM136" s="33"/>
      <c r="AN136" s="33"/>
      <c r="AO136" s="33"/>
      <c r="AP136" s="33"/>
      <c r="AQ136" s="33"/>
      <c r="AR136" s="33"/>
      <c r="AS136" s="33"/>
      <c r="AT136" s="33"/>
      <c r="AU136" s="33"/>
      <c r="AV136" s="33"/>
      <c r="AW136" s="33"/>
      <c r="AX136" s="33"/>
      <c r="AY136" s="33"/>
      <c r="AZ136" s="33"/>
      <c r="BA136" s="33"/>
      <c r="BB136" s="33"/>
      <c r="BC136" s="33"/>
      <c r="BD136" s="33"/>
      <c r="BH136" s="30"/>
      <c r="BI136" s="33"/>
      <c r="BJ136" s="33"/>
      <c r="BK136" s="33"/>
      <c r="BL136" s="33"/>
      <c r="BM136" s="33"/>
      <c r="BN136" s="33"/>
      <c r="BO136" s="33"/>
      <c r="BP136" s="33"/>
      <c r="BQ136" s="33"/>
      <c r="BR136" s="33"/>
      <c r="BS136" s="33"/>
      <c r="BT136" s="33"/>
      <c r="BU136" s="33"/>
      <c r="BV136" s="33"/>
      <c r="BW136" s="33"/>
      <c r="BX136" s="33"/>
      <c r="BY136" s="33"/>
      <c r="BZ136" s="33"/>
      <c r="CA136" s="33"/>
      <c r="CB136" s="33"/>
    </row>
    <row r="137" spans="1:83" s="22" customFormat="1">
      <c r="A137" s="37"/>
      <c r="B137" s="38"/>
      <c r="C137" s="38"/>
      <c r="D137" s="38"/>
      <c r="E137" s="38"/>
      <c r="F137" s="38"/>
      <c r="G137" s="38"/>
      <c r="H137" s="38"/>
      <c r="I137" s="38"/>
      <c r="J137" s="38"/>
      <c r="K137" s="20"/>
      <c r="L137" s="33"/>
      <c r="M137" s="33"/>
      <c r="N137" s="33"/>
      <c r="O137" s="33"/>
      <c r="P137" s="33"/>
      <c r="Q137" s="33"/>
      <c r="R137" s="33"/>
      <c r="S137" s="33"/>
      <c r="T137" s="33"/>
      <c r="U137" s="33"/>
      <c r="V137" s="33"/>
      <c r="W137" s="33"/>
      <c r="X137" s="33"/>
      <c r="Y137" s="33"/>
      <c r="Z137" s="33"/>
      <c r="AA137" s="33"/>
      <c r="AB137" s="33"/>
      <c r="AC137" s="28"/>
      <c r="AD137" s="28"/>
      <c r="AE137" s="28"/>
      <c r="AJ137" s="33"/>
      <c r="AK137" s="33"/>
      <c r="AL137" s="33"/>
      <c r="AM137" s="33"/>
      <c r="AN137" s="33"/>
      <c r="AO137" s="33"/>
      <c r="AP137" s="33"/>
      <c r="AQ137" s="33"/>
      <c r="AR137" s="33"/>
      <c r="AS137" s="33"/>
      <c r="AT137" s="33"/>
      <c r="AU137" s="33"/>
      <c r="AV137" s="33"/>
      <c r="AW137" s="33"/>
      <c r="AX137" s="33"/>
      <c r="AY137" s="33"/>
      <c r="AZ137" s="33"/>
      <c r="BA137" s="28"/>
      <c r="BB137" s="28"/>
      <c r="BC137" s="28"/>
      <c r="BH137" s="33"/>
      <c r="BI137" s="33"/>
      <c r="BJ137" s="33"/>
      <c r="BK137" s="33"/>
      <c r="BL137" s="33"/>
      <c r="BM137" s="33"/>
      <c r="BN137" s="33"/>
      <c r="BO137" s="33"/>
      <c r="BP137" s="33"/>
      <c r="BQ137" s="33"/>
      <c r="BR137" s="33"/>
      <c r="BS137" s="33"/>
      <c r="BT137" s="33"/>
      <c r="BU137" s="33"/>
      <c r="BV137" s="33"/>
      <c r="BW137" s="33"/>
      <c r="BX137" s="33"/>
      <c r="BY137" s="28"/>
      <c r="BZ137" s="28"/>
      <c r="CA137" s="28"/>
    </row>
    <row r="138" spans="1:83" s="22" customFormat="1">
      <c r="A138" s="37"/>
      <c r="B138" s="38"/>
      <c r="C138" s="38"/>
      <c r="D138" s="38"/>
      <c r="E138" s="38"/>
      <c r="F138" s="38"/>
      <c r="G138" s="38"/>
      <c r="H138" s="38"/>
      <c r="I138" s="38"/>
      <c r="J138" s="38"/>
      <c r="K138" s="20"/>
      <c r="L138" s="19"/>
      <c r="M138" s="19"/>
      <c r="N138" s="19"/>
      <c r="O138" s="19"/>
      <c r="P138" s="19"/>
      <c r="Q138" s="19"/>
      <c r="R138" s="19"/>
      <c r="S138" s="19"/>
      <c r="T138" s="19"/>
      <c r="U138" s="19"/>
      <c r="V138" s="19"/>
      <c r="W138" s="19"/>
      <c r="X138" s="19"/>
      <c r="Y138" s="19"/>
      <c r="Z138" s="19"/>
      <c r="AA138" s="19"/>
      <c r="AB138" s="19"/>
      <c r="AC138" s="21"/>
      <c r="AD138" s="21"/>
      <c r="AE138" s="21"/>
      <c r="AJ138" s="19"/>
      <c r="AK138" s="19"/>
      <c r="AL138" s="19"/>
      <c r="AM138" s="19"/>
      <c r="AN138" s="19"/>
      <c r="AO138" s="19"/>
      <c r="AP138" s="19"/>
      <c r="AQ138" s="19"/>
      <c r="AR138" s="19"/>
      <c r="AS138" s="19"/>
      <c r="AT138" s="19"/>
      <c r="AU138" s="19"/>
      <c r="AV138" s="19"/>
      <c r="AW138" s="19"/>
      <c r="AX138" s="19"/>
      <c r="AY138" s="19"/>
      <c r="AZ138" s="19"/>
      <c r="BA138" s="21"/>
      <c r="BB138" s="21"/>
      <c r="BC138" s="21"/>
      <c r="BH138" s="19"/>
      <c r="BI138" s="19"/>
      <c r="BJ138" s="19"/>
      <c r="BK138" s="19"/>
      <c r="BL138" s="19"/>
      <c r="BM138" s="19"/>
      <c r="BN138" s="19"/>
      <c r="BO138" s="19"/>
      <c r="BP138" s="19"/>
      <c r="BQ138" s="19"/>
      <c r="BR138" s="19"/>
      <c r="BS138" s="19"/>
      <c r="BT138" s="19"/>
      <c r="BU138" s="19"/>
      <c r="BV138" s="19"/>
      <c r="BW138" s="19"/>
      <c r="BX138" s="19"/>
      <c r="BY138" s="21"/>
      <c r="BZ138" s="21"/>
      <c r="CA138" s="21"/>
    </row>
    <row r="139" spans="1:83" s="22" customFormat="1">
      <c r="A139" s="37"/>
      <c r="B139" s="38"/>
      <c r="C139" s="30"/>
      <c r="D139" s="39"/>
      <c r="E139" s="39"/>
      <c r="F139" s="19"/>
      <c r="G139" s="19"/>
      <c r="H139" s="19"/>
      <c r="I139" s="19"/>
      <c r="J139" s="19"/>
      <c r="K139" s="20"/>
      <c r="L139" s="19"/>
      <c r="M139" s="33"/>
      <c r="N139" s="19"/>
      <c r="O139" s="19"/>
      <c r="P139" s="19"/>
      <c r="Q139" s="19"/>
      <c r="R139" s="19"/>
      <c r="S139" s="19"/>
      <c r="T139" s="19"/>
      <c r="U139" s="19"/>
      <c r="V139" s="19"/>
      <c r="W139" s="19"/>
      <c r="X139" s="19"/>
      <c r="Y139" s="19"/>
      <c r="Z139" s="19"/>
      <c r="AA139" s="19"/>
      <c r="AB139" s="19"/>
      <c r="AC139" s="21"/>
      <c r="AD139" s="21"/>
      <c r="AE139" s="21"/>
      <c r="AJ139" s="19"/>
      <c r="AK139" s="33"/>
      <c r="AL139" s="19"/>
      <c r="AM139" s="19"/>
      <c r="AN139" s="19"/>
      <c r="AO139" s="19"/>
      <c r="AP139" s="19"/>
      <c r="AQ139" s="19"/>
      <c r="AR139" s="19"/>
      <c r="AS139" s="19"/>
      <c r="AT139" s="19"/>
      <c r="AU139" s="19"/>
      <c r="AV139" s="19"/>
      <c r="AW139" s="19"/>
      <c r="AX139" s="19"/>
      <c r="AY139" s="19"/>
      <c r="AZ139" s="19"/>
      <c r="BA139" s="21"/>
      <c r="BB139" s="21"/>
      <c r="BC139" s="21"/>
      <c r="BH139" s="19"/>
      <c r="BI139" s="33"/>
      <c r="BJ139" s="19"/>
      <c r="BK139" s="19"/>
      <c r="BL139" s="19"/>
      <c r="BM139" s="19"/>
      <c r="BN139" s="19"/>
      <c r="BO139" s="19"/>
      <c r="BP139" s="19"/>
      <c r="BQ139" s="19"/>
      <c r="BR139" s="19"/>
      <c r="BS139" s="19"/>
      <c r="BT139" s="19"/>
      <c r="BU139" s="19"/>
      <c r="BV139" s="19"/>
      <c r="BW139" s="19"/>
      <c r="BX139" s="19"/>
      <c r="BY139" s="21"/>
      <c r="BZ139" s="21"/>
      <c r="CA139" s="21"/>
    </row>
    <row r="140" spans="1:83" s="22" customFormat="1">
      <c r="A140" s="19"/>
      <c r="B140" s="19"/>
      <c r="C140" s="19"/>
      <c r="D140" s="19"/>
      <c r="E140" s="19"/>
      <c r="F140" s="19"/>
      <c r="G140" s="19"/>
      <c r="H140" s="19"/>
      <c r="I140" s="19"/>
      <c r="J140" s="19"/>
      <c r="K140" s="20"/>
      <c r="L140" s="19"/>
      <c r="M140" s="19"/>
      <c r="N140" s="19"/>
      <c r="P140" s="19"/>
      <c r="Q140" s="19"/>
      <c r="R140" s="19"/>
      <c r="S140" s="19"/>
      <c r="T140" s="19"/>
      <c r="U140" s="19"/>
      <c r="V140" s="19"/>
      <c r="W140" s="19"/>
      <c r="X140" s="19"/>
      <c r="Y140" s="19"/>
      <c r="Z140" s="19"/>
      <c r="AA140" s="19"/>
      <c r="AB140" s="19"/>
      <c r="AC140" s="19"/>
      <c r="AD140" s="19"/>
      <c r="AE140" s="19"/>
      <c r="AF140" s="19"/>
      <c r="AG140" s="21"/>
      <c r="AH140" s="21"/>
      <c r="AI140" s="21"/>
      <c r="AJ140" s="19"/>
      <c r="AK140" s="19"/>
      <c r="AL140" s="19"/>
      <c r="AN140" s="19"/>
      <c r="AO140" s="19"/>
      <c r="AP140" s="19"/>
      <c r="AQ140" s="19"/>
      <c r="AR140" s="19"/>
      <c r="AS140" s="19"/>
      <c r="AT140" s="19"/>
      <c r="AU140" s="19"/>
      <c r="AV140" s="19"/>
      <c r="AW140" s="19"/>
      <c r="AX140" s="19"/>
      <c r="AY140" s="19"/>
      <c r="AZ140" s="19"/>
      <c r="BA140" s="19"/>
      <c r="BB140" s="19"/>
      <c r="BC140" s="19"/>
      <c r="BD140" s="19"/>
      <c r="BE140" s="21"/>
      <c r="BF140" s="21"/>
      <c r="BG140" s="21"/>
      <c r="BH140" s="19"/>
      <c r="BI140" s="19"/>
      <c r="BJ140" s="19"/>
      <c r="BL140" s="19"/>
      <c r="BM140" s="19"/>
      <c r="BN140" s="19"/>
      <c r="BO140" s="19"/>
      <c r="BP140" s="19"/>
      <c r="BQ140" s="19"/>
      <c r="BR140" s="19"/>
      <c r="BS140" s="19"/>
      <c r="BT140" s="19"/>
      <c r="BU140" s="19"/>
      <c r="BV140" s="19"/>
      <c r="BW140" s="19"/>
      <c r="BX140" s="19"/>
      <c r="BY140" s="19"/>
      <c r="BZ140" s="19"/>
      <c r="CA140" s="19"/>
      <c r="CB140" s="19"/>
      <c r="CC140" s="21"/>
      <c r="CD140" s="21"/>
      <c r="CE140" s="21"/>
    </row>
    <row r="141" spans="1:83">
      <c r="E141" s="30"/>
      <c r="F141" s="30"/>
      <c r="K141" s="20"/>
    </row>
    <row r="142" spans="1:83">
      <c r="E142" s="123"/>
      <c r="K142" s="20"/>
    </row>
    <row r="143" spans="1:83">
      <c r="K143" s="20"/>
    </row>
    <row r="144" spans="1:83" s="22" customFormat="1">
      <c r="A144" s="35"/>
      <c r="B144" s="35"/>
      <c r="C144" s="35"/>
      <c r="D144" s="35"/>
      <c r="E144" s="35"/>
      <c r="F144" s="35"/>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21"/>
      <c r="AH144" s="21"/>
      <c r="AI144" s="21"/>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21"/>
      <c r="BF144" s="21"/>
      <c r="BG144" s="21"/>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21"/>
      <c r="CD144" s="21"/>
      <c r="CE144" s="21"/>
    </row>
    <row r="145" spans="1:83" s="22" customFormat="1">
      <c r="A145" s="35"/>
      <c r="B145" s="35"/>
      <c r="C145" s="35"/>
      <c r="D145" s="35"/>
      <c r="E145" s="35"/>
      <c r="F145" s="35"/>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21"/>
      <c r="AH145" s="21"/>
      <c r="AI145" s="21"/>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21"/>
      <c r="BF145" s="21"/>
      <c r="BG145" s="21"/>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21"/>
      <c r="CD145" s="21"/>
      <c r="CE145" s="21"/>
    </row>
    <row r="147" spans="1:83" s="22" customFormat="1">
      <c r="A147" s="35"/>
      <c r="B147" s="35"/>
      <c r="C147" s="35"/>
      <c r="D147" s="35"/>
      <c r="E147" s="35"/>
      <c r="F147" s="35"/>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21"/>
      <c r="AH147" s="21"/>
      <c r="AI147" s="21"/>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21"/>
      <c r="BF147" s="21"/>
      <c r="BG147" s="21"/>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21"/>
      <c r="CD147" s="21"/>
      <c r="CE147" s="21"/>
    </row>
    <row r="148" spans="1:83">
      <c r="A148" s="35"/>
      <c r="B148" s="35"/>
      <c r="C148" s="35"/>
      <c r="D148" s="35"/>
      <c r="E148" s="35"/>
      <c r="F148" s="35"/>
    </row>
    <row r="149" spans="1:83">
      <c r="A149" s="35"/>
      <c r="B149" s="35"/>
      <c r="C149" s="35"/>
      <c r="D149" s="35"/>
      <c r="E149" s="35"/>
      <c r="F149" s="35"/>
    </row>
  </sheetData>
  <mergeCells count="24">
    <mergeCell ref="L25:W25"/>
    <mergeCell ref="X25:AI25"/>
    <mergeCell ref="L4:W4"/>
    <mergeCell ref="X4:AI4"/>
    <mergeCell ref="AJ4:AU4"/>
    <mergeCell ref="AJ25:AU25"/>
    <mergeCell ref="BT70:CE70"/>
    <mergeCell ref="L50:W50"/>
    <mergeCell ref="X50:AI50"/>
    <mergeCell ref="AJ50:AU50"/>
    <mergeCell ref="AV50:BG50"/>
    <mergeCell ref="BH50:BS50"/>
    <mergeCell ref="L70:W70"/>
    <mergeCell ref="X70:AI70"/>
    <mergeCell ref="AJ70:AU70"/>
    <mergeCell ref="AV70:BG70"/>
    <mergeCell ref="BH70:BS70"/>
    <mergeCell ref="AV25:BG25"/>
    <mergeCell ref="BH25:BS25"/>
    <mergeCell ref="BT4:CE4"/>
    <mergeCell ref="BT50:CE50"/>
    <mergeCell ref="BT25:CE25"/>
    <mergeCell ref="AV4:BG4"/>
    <mergeCell ref="BH4:BS4"/>
  </mergeCells>
  <conditionalFormatting sqref="BK132:BK133 AM132:AM133 O132 K5:K47 K50:K67 K70:K131 K134:K143">
    <cfRule type="cellIs" dxfId="11" priority="9" stopIfTrue="1" operator="notEqual">
      <formula>0</formula>
    </cfRule>
    <cfRule type="cellIs" priority="10" stopIfTrue="1" operator="notEqual">
      <formula>0</formula>
    </cfRule>
  </conditionalFormatting>
  <hyperlinks>
    <hyperlink ref="D3" r:id="rId1"/>
    <hyperlink ref="D23" r:id="rId2"/>
    <hyperlink ref="D46" r:id="rId3"/>
    <hyperlink ref="D66" r:id="rId4"/>
    <hyperlink ref="D109" r:id="rId5"/>
  </hyperlinks>
  <pageMargins left="0.23622047244094491" right="0.23622047244094491" top="0.74803149606299213" bottom="0.74803149606299213" header="0.31496062992125984" footer="0.31496062992125984"/>
  <pageSetup paperSize="9"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O32"/>
  <sheetViews>
    <sheetView zoomScaleNormal="100" workbookViewId="0"/>
  </sheetViews>
  <sheetFormatPr defaultColWidth="9.140625" defaultRowHeight="14.25"/>
  <cols>
    <col min="1" max="1" width="41.42578125" style="71" bestFit="1" customWidth="1"/>
    <col min="2" max="7" width="12.7109375" style="71" customWidth="1"/>
    <col min="8" max="8" width="6.7109375" style="72" customWidth="1"/>
    <col min="9" max="9" width="13.7109375" style="73" bestFit="1" customWidth="1"/>
    <col min="10" max="32" width="10.7109375" style="73" customWidth="1"/>
    <col min="33" max="33" width="13.7109375" style="73" bestFit="1" customWidth="1"/>
    <col min="34" max="56" width="10.7109375" style="73" customWidth="1"/>
    <col min="57" max="57" width="13.7109375" style="73" bestFit="1" customWidth="1"/>
    <col min="58" max="80" width="10.7109375" style="73" customWidth="1"/>
    <col min="81" max="217" width="9.140625" style="73"/>
    <col min="218" max="218" width="30.85546875" style="73" customWidth="1"/>
    <col min="219" max="241" width="10.85546875" style="73" customWidth="1"/>
    <col min="242" max="242" width="10.85546875" style="73" bestFit="1" customWidth="1"/>
    <col min="243" max="473" width="9.140625" style="73"/>
    <col min="474" max="474" width="30.85546875" style="73" customWidth="1"/>
    <col min="475" max="497" width="10.85546875" style="73" customWidth="1"/>
    <col min="498" max="498" width="10.85546875" style="73" bestFit="1" customWidth="1"/>
    <col min="499" max="729" width="9.140625" style="73"/>
    <col min="730" max="730" width="30.85546875" style="73" customWidth="1"/>
    <col min="731" max="753" width="10.85546875" style="73" customWidth="1"/>
    <col min="754" max="754" width="10.85546875" style="73" bestFit="1" customWidth="1"/>
    <col min="755" max="985" width="9.140625" style="73"/>
    <col min="986" max="986" width="30.85546875" style="73" customWidth="1"/>
    <col min="987" max="1009" width="10.85546875" style="73" customWidth="1"/>
    <col min="1010" max="1010" width="10.85546875" style="73" bestFit="1" customWidth="1"/>
    <col min="1011" max="1241" width="9.140625" style="73"/>
    <col min="1242" max="1242" width="30.85546875" style="73" customWidth="1"/>
    <col min="1243" max="1265" width="10.85546875" style="73" customWidth="1"/>
    <col min="1266" max="1266" width="10.85546875" style="73" bestFit="1" customWidth="1"/>
    <col min="1267" max="1497" width="9.140625" style="73"/>
    <col min="1498" max="1498" width="30.85546875" style="73" customWidth="1"/>
    <col min="1499" max="1521" width="10.85546875" style="73" customWidth="1"/>
    <col min="1522" max="1522" width="10.85546875" style="73" bestFit="1" customWidth="1"/>
    <col min="1523" max="1753" width="9.140625" style="73"/>
    <col min="1754" max="1754" width="30.85546875" style="73" customWidth="1"/>
    <col min="1755" max="1777" width="10.85546875" style="73" customWidth="1"/>
    <col min="1778" max="1778" width="10.85546875" style="73" bestFit="1" customWidth="1"/>
    <col min="1779" max="2009" width="9.140625" style="73"/>
    <col min="2010" max="2010" width="30.85546875" style="73" customWidth="1"/>
    <col min="2011" max="2033" width="10.85546875" style="73" customWidth="1"/>
    <col min="2034" max="2034" width="10.85546875" style="73" bestFit="1" customWidth="1"/>
    <col min="2035" max="2265" width="9.140625" style="73"/>
    <col min="2266" max="2266" width="30.85546875" style="73" customWidth="1"/>
    <col min="2267" max="2289" width="10.85546875" style="73" customWidth="1"/>
    <col min="2290" max="2290" width="10.85546875" style="73" bestFit="1" customWidth="1"/>
    <col min="2291" max="2521" width="9.140625" style="73"/>
    <col min="2522" max="2522" width="30.85546875" style="73" customWidth="1"/>
    <col min="2523" max="2545" width="10.85546875" style="73" customWidth="1"/>
    <col min="2546" max="2546" width="10.85546875" style="73" bestFit="1" customWidth="1"/>
    <col min="2547" max="2777" width="9.140625" style="73"/>
    <col min="2778" max="2778" width="30.85546875" style="73" customWidth="1"/>
    <col min="2779" max="2801" width="10.85546875" style="73" customWidth="1"/>
    <col min="2802" max="2802" width="10.85546875" style="73" bestFit="1" customWidth="1"/>
    <col min="2803" max="3033" width="9.140625" style="73"/>
    <col min="3034" max="3034" width="30.85546875" style="73" customWidth="1"/>
    <col min="3035" max="3057" width="10.85546875" style="73" customWidth="1"/>
    <col min="3058" max="3058" width="10.85546875" style="73" bestFit="1" customWidth="1"/>
    <col min="3059" max="3289" width="9.140625" style="73"/>
    <col min="3290" max="3290" width="30.85546875" style="73" customWidth="1"/>
    <col min="3291" max="3313" width="10.85546875" style="73" customWidth="1"/>
    <col min="3314" max="3314" width="10.85546875" style="73" bestFit="1" customWidth="1"/>
    <col min="3315" max="3545" width="9.140625" style="73"/>
    <col min="3546" max="3546" width="30.85546875" style="73" customWidth="1"/>
    <col min="3547" max="3569" width="10.85546875" style="73" customWidth="1"/>
    <col min="3570" max="3570" width="10.85546875" style="73" bestFit="1" customWidth="1"/>
    <col min="3571" max="3801" width="9.140625" style="73"/>
    <col min="3802" max="3802" width="30.85546875" style="73" customWidth="1"/>
    <col min="3803" max="3825" width="10.85546875" style="73" customWidth="1"/>
    <col min="3826" max="3826" width="10.85546875" style="73" bestFit="1" customWidth="1"/>
    <col min="3827" max="4057" width="9.140625" style="73"/>
    <col min="4058" max="4058" width="30.85546875" style="73" customWidth="1"/>
    <col min="4059" max="4081" width="10.85546875" style="73" customWidth="1"/>
    <col min="4082" max="4082" width="10.85546875" style="73" bestFit="1" customWidth="1"/>
    <col min="4083" max="4313" width="9.140625" style="73"/>
    <col min="4314" max="4314" width="30.85546875" style="73" customWidth="1"/>
    <col min="4315" max="4337" width="10.85546875" style="73" customWidth="1"/>
    <col min="4338" max="4338" width="10.85546875" style="73" bestFit="1" customWidth="1"/>
    <col min="4339" max="4569" width="9.140625" style="73"/>
    <col min="4570" max="4570" width="30.85546875" style="73" customWidth="1"/>
    <col min="4571" max="4593" width="10.85546875" style="73" customWidth="1"/>
    <col min="4594" max="4594" width="10.85546875" style="73" bestFit="1" customWidth="1"/>
    <col min="4595" max="4825" width="9.140625" style="73"/>
    <col min="4826" max="4826" width="30.85546875" style="73" customWidth="1"/>
    <col min="4827" max="4849" width="10.85546875" style="73" customWidth="1"/>
    <col min="4850" max="4850" width="10.85546875" style="73" bestFit="1" customWidth="1"/>
    <col min="4851" max="5081" width="9.140625" style="73"/>
    <col min="5082" max="5082" width="30.85546875" style="73" customWidth="1"/>
    <col min="5083" max="5105" width="10.85546875" style="73" customWidth="1"/>
    <col min="5106" max="5106" width="10.85546875" style="73" bestFit="1" customWidth="1"/>
    <col min="5107" max="5337" width="9.140625" style="73"/>
    <col min="5338" max="5338" width="30.85546875" style="73" customWidth="1"/>
    <col min="5339" max="5361" width="10.85546875" style="73" customWidth="1"/>
    <col min="5362" max="5362" width="10.85546875" style="73" bestFit="1" customWidth="1"/>
    <col min="5363" max="5593" width="9.140625" style="73"/>
    <col min="5594" max="5594" width="30.85546875" style="73" customWidth="1"/>
    <col min="5595" max="5617" width="10.85546875" style="73" customWidth="1"/>
    <col min="5618" max="5618" width="10.85546875" style="73" bestFit="1" customWidth="1"/>
    <col min="5619" max="5849" width="9.140625" style="73"/>
    <col min="5850" max="5850" width="30.85546875" style="73" customWidth="1"/>
    <col min="5851" max="5873" width="10.85546875" style="73" customWidth="1"/>
    <col min="5874" max="5874" width="10.85546875" style="73" bestFit="1" customWidth="1"/>
    <col min="5875" max="6105" width="9.140625" style="73"/>
    <col min="6106" max="6106" width="30.85546875" style="73" customWidth="1"/>
    <col min="6107" max="6129" width="10.85546875" style="73" customWidth="1"/>
    <col min="6130" max="6130" width="10.85546875" style="73" bestFit="1" customWidth="1"/>
    <col min="6131" max="6361" width="9.140625" style="73"/>
    <col min="6362" max="6362" width="30.85546875" style="73" customWidth="1"/>
    <col min="6363" max="6385" width="10.85546875" style="73" customWidth="1"/>
    <col min="6386" max="6386" width="10.85546875" style="73" bestFit="1" customWidth="1"/>
    <col min="6387" max="6617" width="9.140625" style="73"/>
    <col min="6618" max="6618" width="30.85546875" style="73" customWidth="1"/>
    <col min="6619" max="6641" width="10.85546875" style="73" customWidth="1"/>
    <col min="6642" max="6642" width="10.85546875" style="73" bestFit="1" customWidth="1"/>
    <col min="6643" max="6873" width="9.140625" style="73"/>
    <col min="6874" max="6874" width="30.85546875" style="73" customWidth="1"/>
    <col min="6875" max="6897" width="10.85546875" style="73" customWidth="1"/>
    <col min="6898" max="6898" width="10.85546875" style="73" bestFit="1" customWidth="1"/>
    <col min="6899" max="7129" width="9.140625" style="73"/>
    <col min="7130" max="7130" width="30.85546875" style="73" customWidth="1"/>
    <col min="7131" max="7153" width="10.85546875" style="73" customWidth="1"/>
    <col min="7154" max="7154" width="10.85546875" style="73" bestFit="1" customWidth="1"/>
    <col min="7155" max="7385" width="9.140625" style="73"/>
    <col min="7386" max="7386" width="30.85546875" style="73" customWidth="1"/>
    <col min="7387" max="7409" width="10.85546875" style="73" customWidth="1"/>
    <col min="7410" max="7410" width="10.85546875" style="73" bestFit="1" customWidth="1"/>
    <col min="7411" max="7641" width="9.140625" style="73"/>
    <col min="7642" max="7642" width="30.85546875" style="73" customWidth="1"/>
    <col min="7643" max="7665" width="10.85546875" style="73" customWidth="1"/>
    <col min="7666" max="7666" width="10.85546875" style="73" bestFit="1" customWidth="1"/>
    <col min="7667" max="7897" width="9.140625" style="73"/>
    <col min="7898" max="7898" width="30.85546875" style="73" customWidth="1"/>
    <col min="7899" max="7921" width="10.85546875" style="73" customWidth="1"/>
    <col min="7922" max="7922" width="10.85546875" style="73" bestFit="1" customWidth="1"/>
    <col min="7923" max="8153" width="9.140625" style="73"/>
    <col min="8154" max="8154" width="30.85546875" style="73" customWidth="1"/>
    <col min="8155" max="8177" width="10.85546875" style="73" customWidth="1"/>
    <col min="8178" max="8178" width="10.85546875" style="73" bestFit="1" customWidth="1"/>
    <col min="8179" max="8409" width="9.140625" style="73"/>
    <col min="8410" max="8410" width="30.85546875" style="73" customWidth="1"/>
    <col min="8411" max="8433" width="10.85546875" style="73" customWidth="1"/>
    <col min="8434" max="8434" width="10.85546875" style="73" bestFit="1" customWidth="1"/>
    <col min="8435" max="8665" width="9.140625" style="73"/>
    <col min="8666" max="8666" width="30.85546875" style="73" customWidth="1"/>
    <col min="8667" max="8689" width="10.85546875" style="73" customWidth="1"/>
    <col min="8690" max="8690" width="10.85546875" style="73" bestFit="1" customWidth="1"/>
    <col min="8691" max="8921" width="9.140625" style="73"/>
    <col min="8922" max="8922" width="30.85546875" style="73" customWidth="1"/>
    <col min="8923" max="8945" width="10.85546875" style="73" customWidth="1"/>
    <col min="8946" max="8946" width="10.85546875" style="73" bestFit="1" customWidth="1"/>
    <col min="8947" max="9177" width="9.140625" style="73"/>
    <col min="9178" max="9178" width="30.85546875" style="73" customWidth="1"/>
    <col min="9179" max="9201" width="10.85546875" style="73" customWidth="1"/>
    <col min="9202" max="9202" width="10.85546875" style="73" bestFit="1" customWidth="1"/>
    <col min="9203" max="9433" width="9.140625" style="73"/>
    <col min="9434" max="9434" width="30.85546875" style="73" customWidth="1"/>
    <col min="9435" max="9457" width="10.85546875" style="73" customWidth="1"/>
    <col min="9458" max="9458" width="10.85546875" style="73" bestFit="1" customWidth="1"/>
    <col min="9459" max="9689" width="9.140625" style="73"/>
    <col min="9690" max="9690" width="30.85546875" style="73" customWidth="1"/>
    <col min="9691" max="9713" width="10.85546875" style="73" customWidth="1"/>
    <col min="9714" max="9714" width="10.85546875" style="73" bestFit="1" customWidth="1"/>
    <col min="9715" max="9945" width="9.140625" style="73"/>
    <col min="9946" max="9946" width="30.85546875" style="73" customWidth="1"/>
    <col min="9947" max="9969" width="10.85546875" style="73" customWidth="1"/>
    <col min="9970" max="9970" width="10.85546875" style="73" bestFit="1" customWidth="1"/>
    <col min="9971" max="10201" width="9.140625" style="73"/>
    <col min="10202" max="10202" width="30.85546875" style="73" customWidth="1"/>
    <col min="10203" max="10225" width="10.85546875" style="73" customWidth="1"/>
    <col min="10226" max="10226" width="10.85546875" style="73" bestFit="1" customWidth="1"/>
    <col min="10227" max="10457" width="9.140625" style="73"/>
    <col min="10458" max="10458" width="30.85546875" style="73" customWidth="1"/>
    <col min="10459" max="10481" width="10.85546875" style="73" customWidth="1"/>
    <col min="10482" max="10482" width="10.85546875" style="73" bestFit="1" customWidth="1"/>
    <col min="10483" max="10713" width="9.140625" style="73"/>
    <col min="10714" max="10714" width="30.85546875" style="73" customWidth="1"/>
    <col min="10715" max="10737" width="10.85546875" style="73" customWidth="1"/>
    <col min="10738" max="10738" width="10.85546875" style="73" bestFit="1" customWidth="1"/>
    <col min="10739" max="10969" width="9.140625" style="73"/>
    <col min="10970" max="10970" width="30.85546875" style="73" customWidth="1"/>
    <col min="10971" max="10993" width="10.85546875" style="73" customWidth="1"/>
    <col min="10994" max="10994" width="10.85546875" style="73" bestFit="1" customWidth="1"/>
    <col min="10995" max="11225" width="9.140625" style="73"/>
    <col min="11226" max="11226" width="30.85546875" style="73" customWidth="1"/>
    <col min="11227" max="11249" width="10.85546875" style="73" customWidth="1"/>
    <col min="11250" max="11250" width="10.85546875" style="73" bestFit="1" customWidth="1"/>
    <col min="11251" max="11481" width="9.140625" style="73"/>
    <col min="11482" max="11482" width="30.85546875" style="73" customWidth="1"/>
    <col min="11483" max="11505" width="10.85546875" style="73" customWidth="1"/>
    <col min="11506" max="11506" width="10.85546875" style="73" bestFit="1" customWidth="1"/>
    <col min="11507" max="11737" width="9.140625" style="73"/>
    <col min="11738" max="11738" width="30.85546875" style="73" customWidth="1"/>
    <col min="11739" max="11761" width="10.85546875" style="73" customWidth="1"/>
    <col min="11762" max="11762" width="10.85546875" style="73" bestFit="1" customWidth="1"/>
    <col min="11763" max="11993" width="9.140625" style="73"/>
    <col min="11994" max="11994" width="30.85546875" style="73" customWidth="1"/>
    <col min="11995" max="12017" width="10.85546875" style="73" customWidth="1"/>
    <col min="12018" max="12018" width="10.85546875" style="73" bestFit="1" customWidth="1"/>
    <col min="12019" max="12249" width="9.140625" style="73"/>
    <col min="12250" max="12250" width="30.85546875" style="73" customWidth="1"/>
    <col min="12251" max="12273" width="10.85546875" style="73" customWidth="1"/>
    <col min="12274" max="12274" width="10.85546875" style="73" bestFit="1" customWidth="1"/>
    <col min="12275" max="12505" width="9.140625" style="73"/>
    <col min="12506" max="12506" width="30.85546875" style="73" customWidth="1"/>
    <col min="12507" max="12529" width="10.85546875" style="73" customWidth="1"/>
    <col min="12530" max="12530" width="10.85546875" style="73" bestFit="1" customWidth="1"/>
    <col min="12531" max="12761" width="9.140625" style="73"/>
    <col min="12762" max="12762" width="30.85546875" style="73" customWidth="1"/>
    <col min="12763" max="12785" width="10.85546875" style="73" customWidth="1"/>
    <col min="12786" max="12786" width="10.85546875" style="73" bestFit="1" customWidth="1"/>
    <col min="12787" max="13017" width="9.140625" style="73"/>
    <col min="13018" max="13018" width="30.85546875" style="73" customWidth="1"/>
    <col min="13019" max="13041" width="10.85546875" style="73" customWidth="1"/>
    <col min="13042" max="13042" width="10.85546875" style="73" bestFit="1" customWidth="1"/>
    <col min="13043" max="13273" width="9.140625" style="73"/>
    <col min="13274" max="13274" width="30.85546875" style="73" customWidth="1"/>
    <col min="13275" max="13297" width="10.85546875" style="73" customWidth="1"/>
    <col min="13298" max="13298" width="10.85546875" style="73" bestFit="1" customWidth="1"/>
    <col min="13299" max="13529" width="9.140625" style="73"/>
    <col min="13530" max="13530" width="30.85546875" style="73" customWidth="1"/>
    <col min="13531" max="13553" width="10.85546875" style="73" customWidth="1"/>
    <col min="13554" max="13554" width="10.85546875" style="73" bestFit="1" customWidth="1"/>
    <col min="13555" max="13785" width="9.140625" style="73"/>
    <col min="13786" max="13786" width="30.85546875" style="73" customWidth="1"/>
    <col min="13787" max="13809" width="10.85546875" style="73" customWidth="1"/>
    <col min="13810" max="13810" width="10.85546875" style="73" bestFit="1" customWidth="1"/>
    <col min="13811" max="14041" width="9.140625" style="73"/>
    <col min="14042" max="14042" width="30.85546875" style="73" customWidth="1"/>
    <col min="14043" max="14065" width="10.85546875" style="73" customWidth="1"/>
    <col min="14066" max="14066" width="10.85546875" style="73" bestFit="1" customWidth="1"/>
    <col min="14067" max="14297" width="9.140625" style="73"/>
    <col min="14298" max="14298" width="30.85546875" style="73" customWidth="1"/>
    <col min="14299" max="14321" width="10.85546875" style="73" customWidth="1"/>
    <col min="14322" max="14322" width="10.85546875" style="73" bestFit="1" customWidth="1"/>
    <col min="14323" max="14553" width="9.140625" style="73"/>
    <col min="14554" max="14554" width="30.85546875" style="73" customWidth="1"/>
    <col min="14555" max="14577" width="10.85546875" style="73" customWidth="1"/>
    <col min="14578" max="14578" width="10.85546875" style="73" bestFit="1" customWidth="1"/>
    <col min="14579" max="14809" width="9.140625" style="73"/>
    <col min="14810" max="14810" width="30.85546875" style="73" customWidth="1"/>
    <col min="14811" max="14833" width="10.85546875" style="73" customWidth="1"/>
    <col min="14834" max="14834" width="10.85546875" style="73" bestFit="1" customWidth="1"/>
    <col min="14835" max="15065" width="9.140625" style="73"/>
    <col min="15066" max="15066" width="30.85546875" style="73" customWidth="1"/>
    <col min="15067" max="15089" width="10.85546875" style="73" customWidth="1"/>
    <col min="15090" max="15090" width="10.85546875" style="73" bestFit="1" customWidth="1"/>
    <col min="15091" max="15321" width="9.140625" style="73"/>
    <col min="15322" max="15322" width="30.85546875" style="73" customWidth="1"/>
    <col min="15323" max="15345" width="10.85546875" style="73" customWidth="1"/>
    <col min="15346" max="15346" width="10.85546875" style="73" bestFit="1" customWidth="1"/>
    <col min="15347" max="15577" width="9.140625" style="73"/>
    <col min="15578" max="15578" width="30.85546875" style="73" customWidth="1"/>
    <col min="15579" max="15601" width="10.85546875" style="73" customWidth="1"/>
    <col min="15602" max="15602" width="10.85546875" style="73" bestFit="1" customWidth="1"/>
    <col min="15603" max="15833" width="9.140625" style="73"/>
    <col min="15834" max="15834" width="30.85546875" style="73" customWidth="1"/>
    <col min="15835" max="15857" width="10.85546875" style="73" customWidth="1"/>
    <col min="15858" max="15858" width="10.85546875" style="73" bestFit="1" customWidth="1"/>
    <col min="15859" max="16089" width="9.140625" style="73"/>
    <col min="16090" max="16090" width="30.85546875" style="73" customWidth="1"/>
    <col min="16091" max="16113" width="10.85546875" style="73" customWidth="1"/>
    <col min="16114" max="16114" width="10.85546875" style="73" bestFit="1" customWidth="1"/>
    <col min="16115" max="16384" width="9.140625" style="73"/>
  </cols>
  <sheetData>
    <row r="1" spans="1:119" s="19" customFormat="1" ht="40.5" customHeight="1">
      <c r="A1" s="225" t="s">
        <v>248</v>
      </c>
      <c r="B1" s="18"/>
      <c r="C1" s="18"/>
      <c r="D1" s="18"/>
      <c r="E1" s="122"/>
      <c r="F1" s="122"/>
      <c r="G1" s="122"/>
      <c r="H1" s="33"/>
      <c r="I1" s="237">
        <f t="shared" ref="I1:AN1" si="0">YEAR(I5)</f>
        <v>2012</v>
      </c>
      <c r="J1" s="237">
        <f t="shared" si="0"/>
        <v>2012</v>
      </c>
      <c r="K1" s="237">
        <f t="shared" si="0"/>
        <v>2012</v>
      </c>
      <c r="L1" s="237">
        <f t="shared" si="0"/>
        <v>2012</v>
      </c>
      <c r="M1" s="237">
        <f t="shared" si="0"/>
        <v>2012</v>
      </c>
      <c r="N1" s="237">
        <f t="shared" si="0"/>
        <v>2012</v>
      </c>
      <c r="O1" s="237">
        <f t="shared" si="0"/>
        <v>2012</v>
      </c>
      <c r="P1" s="237">
        <f t="shared" si="0"/>
        <v>2012</v>
      </c>
      <c r="Q1" s="237">
        <f t="shared" si="0"/>
        <v>2012</v>
      </c>
      <c r="R1" s="237">
        <f t="shared" si="0"/>
        <v>2012</v>
      </c>
      <c r="S1" s="237">
        <f t="shared" si="0"/>
        <v>2012</v>
      </c>
      <c r="T1" s="237">
        <f t="shared" si="0"/>
        <v>2012</v>
      </c>
      <c r="U1" s="237">
        <f t="shared" si="0"/>
        <v>2013</v>
      </c>
      <c r="V1" s="237">
        <f t="shared" si="0"/>
        <v>2013</v>
      </c>
      <c r="W1" s="237">
        <f t="shared" si="0"/>
        <v>2013</v>
      </c>
      <c r="X1" s="237">
        <f t="shared" si="0"/>
        <v>2013</v>
      </c>
      <c r="Y1" s="237">
        <f t="shared" si="0"/>
        <v>2013</v>
      </c>
      <c r="Z1" s="237">
        <f t="shared" si="0"/>
        <v>2013</v>
      </c>
      <c r="AA1" s="237">
        <f t="shared" si="0"/>
        <v>2013</v>
      </c>
      <c r="AB1" s="237">
        <f t="shared" si="0"/>
        <v>2013</v>
      </c>
      <c r="AC1" s="237">
        <f t="shared" si="0"/>
        <v>2013</v>
      </c>
      <c r="AD1" s="237">
        <f t="shared" si="0"/>
        <v>2013</v>
      </c>
      <c r="AE1" s="237">
        <f t="shared" si="0"/>
        <v>2013</v>
      </c>
      <c r="AF1" s="237">
        <f t="shared" si="0"/>
        <v>2013</v>
      </c>
      <c r="AG1" s="237">
        <f t="shared" si="0"/>
        <v>2014</v>
      </c>
      <c r="AH1" s="237">
        <f t="shared" si="0"/>
        <v>2014</v>
      </c>
      <c r="AI1" s="237">
        <f t="shared" si="0"/>
        <v>2014</v>
      </c>
      <c r="AJ1" s="237">
        <f t="shared" si="0"/>
        <v>2014</v>
      </c>
      <c r="AK1" s="237">
        <f t="shared" si="0"/>
        <v>2014</v>
      </c>
      <c r="AL1" s="237">
        <f t="shared" si="0"/>
        <v>2014</v>
      </c>
      <c r="AM1" s="237">
        <f t="shared" si="0"/>
        <v>2014</v>
      </c>
      <c r="AN1" s="237">
        <f t="shared" si="0"/>
        <v>2014</v>
      </c>
      <c r="AO1" s="237">
        <f t="shared" ref="AO1:BT1" si="1">YEAR(AO5)</f>
        <v>2014</v>
      </c>
      <c r="AP1" s="237">
        <f t="shared" si="1"/>
        <v>2014</v>
      </c>
      <c r="AQ1" s="237">
        <f t="shared" si="1"/>
        <v>2014</v>
      </c>
      <c r="AR1" s="237">
        <f t="shared" si="1"/>
        <v>2014</v>
      </c>
      <c r="AS1" s="237">
        <f t="shared" si="1"/>
        <v>2015</v>
      </c>
      <c r="AT1" s="237">
        <f t="shared" si="1"/>
        <v>2015</v>
      </c>
      <c r="AU1" s="237">
        <f t="shared" si="1"/>
        <v>2015</v>
      </c>
      <c r="AV1" s="237">
        <f t="shared" si="1"/>
        <v>2015</v>
      </c>
      <c r="AW1" s="237">
        <f t="shared" si="1"/>
        <v>2015</v>
      </c>
      <c r="AX1" s="237">
        <f t="shared" si="1"/>
        <v>2015</v>
      </c>
      <c r="AY1" s="237">
        <f t="shared" si="1"/>
        <v>2015</v>
      </c>
      <c r="AZ1" s="237">
        <f t="shared" si="1"/>
        <v>2015</v>
      </c>
      <c r="BA1" s="237">
        <f t="shared" si="1"/>
        <v>2015</v>
      </c>
      <c r="BB1" s="237">
        <f t="shared" si="1"/>
        <v>2015</v>
      </c>
      <c r="BC1" s="237">
        <f t="shared" si="1"/>
        <v>2015</v>
      </c>
      <c r="BD1" s="237">
        <f t="shared" si="1"/>
        <v>2015</v>
      </c>
      <c r="BE1" s="237">
        <f t="shared" si="1"/>
        <v>2016</v>
      </c>
      <c r="BF1" s="237">
        <f t="shared" si="1"/>
        <v>2016</v>
      </c>
      <c r="BG1" s="237">
        <f t="shared" si="1"/>
        <v>2016</v>
      </c>
      <c r="BH1" s="237">
        <f t="shared" si="1"/>
        <v>2016</v>
      </c>
      <c r="BI1" s="237">
        <f t="shared" si="1"/>
        <v>2016</v>
      </c>
      <c r="BJ1" s="237">
        <f t="shared" si="1"/>
        <v>2016</v>
      </c>
      <c r="BK1" s="237">
        <f t="shared" si="1"/>
        <v>2016</v>
      </c>
      <c r="BL1" s="237">
        <f t="shared" si="1"/>
        <v>2016</v>
      </c>
      <c r="BM1" s="237">
        <f t="shared" si="1"/>
        <v>2016</v>
      </c>
      <c r="BN1" s="237">
        <f t="shared" si="1"/>
        <v>2016</v>
      </c>
      <c r="BO1" s="237">
        <f t="shared" si="1"/>
        <v>2016</v>
      </c>
      <c r="BP1" s="237">
        <f t="shared" si="1"/>
        <v>2016</v>
      </c>
      <c r="BQ1" s="237">
        <f t="shared" si="1"/>
        <v>2017</v>
      </c>
      <c r="BR1" s="237">
        <f t="shared" si="1"/>
        <v>2017</v>
      </c>
      <c r="BS1" s="237">
        <f t="shared" si="1"/>
        <v>2017</v>
      </c>
      <c r="BT1" s="237">
        <f t="shared" si="1"/>
        <v>2017</v>
      </c>
      <c r="BU1" s="237">
        <f t="shared" ref="BU1:CB1" si="2">YEAR(BU5)</f>
        <v>2017</v>
      </c>
      <c r="BV1" s="237">
        <f t="shared" si="2"/>
        <v>2017</v>
      </c>
      <c r="BW1" s="237">
        <f t="shared" si="2"/>
        <v>2017</v>
      </c>
      <c r="BX1" s="237">
        <f t="shared" si="2"/>
        <v>2017</v>
      </c>
      <c r="BY1" s="237">
        <f t="shared" si="2"/>
        <v>2017</v>
      </c>
      <c r="BZ1" s="237">
        <f t="shared" si="2"/>
        <v>2017</v>
      </c>
      <c r="CA1" s="237">
        <f t="shared" si="2"/>
        <v>2017</v>
      </c>
      <c r="CB1" s="237">
        <f t="shared" si="2"/>
        <v>2017</v>
      </c>
      <c r="CC1" s="237"/>
      <c r="CD1" s="237"/>
      <c r="CE1" s="237"/>
    </row>
    <row r="2" spans="1:119" s="19" customFormat="1" ht="24">
      <c r="A2" s="224" t="s">
        <v>9</v>
      </c>
      <c r="B2" s="18"/>
      <c r="C2" s="18"/>
      <c r="D2" s="18"/>
      <c r="E2" s="122"/>
      <c r="F2" s="122"/>
      <c r="G2" s="122"/>
      <c r="H2" s="33"/>
      <c r="I2" s="224" t="str">
        <f>$A2</f>
        <v>VENTAS</v>
      </c>
      <c r="U2" s="224" t="str">
        <f>$A2</f>
        <v>VENTAS</v>
      </c>
      <c r="Z2" s="21"/>
      <c r="AA2" s="21"/>
      <c r="AB2" s="21"/>
      <c r="AC2" s="22"/>
      <c r="AD2" s="22"/>
      <c r="AE2" s="22"/>
      <c r="AF2" s="22"/>
      <c r="AG2" s="224" t="str">
        <f>$A2</f>
        <v>VENTAS</v>
      </c>
      <c r="AS2" s="224" t="str">
        <f>$A2</f>
        <v>VENTAS</v>
      </c>
      <c r="AX2" s="21"/>
      <c r="AY2" s="21"/>
      <c r="AZ2" s="21"/>
      <c r="BA2" s="22"/>
      <c r="BB2" s="22"/>
      <c r="BC2" s="22"/>
      <c r="BD2" s="22"/>
      <c r="BE2" s="224" t="str">
        <f>$A2</f>
        <v>VENTAS</v>
      </c>
      <c r="BQ2" s="224" t="str">
        <f>$A2</f>
        <v>VENTAS</v>
      </c>
      <c r="BV2" s="21"/>
      <c r="BW2" s="21"/>
      <c r="BX2" s="21"/>
      <c r="BY2" s="22"/>
      <c r="BZ2" s="22"/>
      <c r="CA2" s="22"/>
      <c r="CB2" s="22"/>
    </row>
    <row r="3" spans="1:119" s="19" customFormat="1" ht="24">
      <c r="A3" s="224" t="s">
        <v>264</v>
      </c>
      <c r="B3" s="18"/>
      <c r="C3" s="303" t="s">
        <v>266</v>
      </c>
      <c r="D3" s="18"/>
      <c r="E3" s="122"/>
      <c r="F3" s="122"/>
      <c r="G3" s="122"/>
      <c r="H3" s="33"/>
      <c r="I3" s="224" t="str">
        <f>$A3</f>
        <v>e-MODACOMMERCE</v>
      </c>
      <c r="U3" s="224" t="str">
        <f>$A3</f>
        <v>e-MODACOMMERCE</v>
      </c>
      <c r="Z3" s="21"/>
      <c r="AA3" s="21"/>
      <c r="AB3" s="21"/>
      <c r="AC3" s="22"/>
      <c r="AD3" s="22"/>
      <c r="AE3" s="22"/>
      <c r="AF3" s="22"/>
      <c r="AG3" s="224" t="str">
        <f>$A3</f>
        <v>e-MODACOMMERCE</v>
      </c>
      <c r="AS3" s="224" t="str">
        <f>$A3</f>
        <v>e-MODACOMMERCE</v>
      </c>
      <c r="AX3" s="21"/>
      <c r="AY3" s="21"/>
      <c r="AZ3" s="21"/>
      <c r="BA3" s="22"/>
      <c r="BB3" s="22"/>
      <c r="BC3" s="22"/>
      <c r="BD3" s="22"/>
      <c r="BE3" s="224" t="str">
        <f>$A3</f>
        <v>e-MODACOMMERCE</v>
      </c>
      <c r="BQ3" s="224" t="str">
        <f>$A3</f>
        <v>e-MODACOMMERCE</v>
      </c>
      <c r="BV3" s="21"/>
      <c r="BW3" s="21"/>
      <c r="BX3" s="21"/>
      <c r="BY3" s="22"/>
      <c r="BZ3" s="22"/>
      <c r="CA3" s="22"/>
      <c r="CB3" s="22"/>
    </row>
    <row r="4" spans="1:119" s="19" customFormat="1" ht="19.5" customHeight="1">
      <c r="A4" s="23"/>
      <c r="B4" s="150"/>
      <c r="H4" s="20"/>
      <c r="I4" s="305" t="s">
        <v>258</v>
      </c>
      <c r="J4" s="305"/>
      <c r="K4" s="305"/>
      <c r="L4" s="305"/>
      <c r="M4" s="305"/>
      <c r="N4" s="305"/>
      <c r="O4" s="305"/>
      <c r="P4" s="305"/>
      <c r="Q4" s="305"/>
      <c r="R4" s="305"/>
      <c r="S4" s="305"/>
      <c r="T4" s="305"/>
      <c r="U4" s="304" t="s">
        <v>259</v>
      </c>
      <c r="V4" s="304"/>
      <c r="W4" s="304"/>
      <c r="X4" s="304"/>
      <c r="Y4" s="304"/>
      <c r="Z4" s="304"/>
      <c r="AA4" s="304"/>
      <c r="AB4" s="304"/>
      <c r="AC4" s="304"/>
      <c r="AD4" s="304"/>
      <c r="AE4" s="304"/>
      <c r="AF4" s="304"/>
      <c r="AG4" s="305" t="s">
        <v>260</v>
      </c>
      <c r="AH4" s="305"/>
      <c r="AI4" s="305"/>
      <c r="AJ4" s="305"/>
      <c r="AK4" s="305"/>
      <c r="AL4" s="305"/>
      <c r="AM4" s="305"/>
      <c r="AN4" s="305"/>
      <c r="AO4" s="305"/>
      <c r="AP4" s="305"/>
      <c r="AQ4" s="305"/>
      <c r="AR4" s="305"/>
      <c r="AS4" s="304" t="s">
        <v>261</v>
      </c>
      <c r="AT4" s="304"/>
      <c r="AU4" s="304"/>
      <c r="AV4" s="304"/>
      <c r="AW4" s="304"/>
      <c r="AX4" s="304"/>
      <c r="AY4" s="304"/>
      <c r="AZ4" s="304"/>
      <c r="BA4" s="304"/>
      <c r="BB4" s="304"/>
      <c r="BC4" s="304"/>
      <c r="BD4" s="304"/>
      <c r="BE4" s="305" t="s">
        <v>262</v>
      </c>
      <c r="BF4" s="305"/>
      <c r="BG4" s="305"/>
      <c r="BH4" s="305"/>
      <c r="BI4" s="305"/>
      <c r="BJ4" s="305"/>
      <c r="BK4" s="305"/>
      <c r="BL4" s="305"/>
      <c r="BM4" s="305"/>
      <c r="BN4" s="305"/>
      <c r="BO4" s="305"/>
      <c r="BP4" s="305"/>
      <c r="BQ4" s="304" t="s">
        <v>263</v>
      </c>
      <c r="BR4" s="304"/>
      <c r="BS4" s="304"/>
      <c r="BT4" s="304"/>
      <c r="BU4" s="304"/>
      <c r="BV4" s="304"/>
      <c r="BW4" s="304"/>
      <c r="BX4" s="304"/>
      <c r="BY4" s="304"/>
      <c r="BZ4" s="304"/>
      <c r="CA4" s="304"/>
      <c r="CB4" s="304"/>
    </row>
    <row r="5" spans="1:119" s="19" customFormat="1" ht="19.5" customHeight="1">
      <c r="A5" s="127"/>
      <c r="B5" s="128">
        <f>YEAR(I5)</f>
        <v>2012</v>
      </c>
      <c r="C5" s="128">
        <f>B5+1</f>
        <v>2013</v>
      </c>
      <c r="D5" s="128">
        <f t="shared" ref="D5:G5" si="3">C5+1</f>
        <v>2014</v>
      </c>
      <c r="E5" s="128">
        <f t="shared" si="3"/>
        <v>2015</v>
      </c>
      <c r="F5" s="128">
        <f t="shared" si="3"/>
        <v>2016</v>
      </c>
      <c r="G5" s="128">
        <f t="shared" si="3"/>
        <v>2017</v>
      </c>
      <c r="H5" s="20"/>
      <c r="I5" s="138">
        <v>40909</v>
      </c>
      <c r="J5" s="138">
        <f>EDATE(I5,1)</f>
        <v>40940</v>
      </c>
      <c r="K5" s="138">
        <f>EDATE(J5,1)</f>
        <v>40969</v>
      </c>
      <c r="L5" s="138">
        <f>EDATE(K5,1)</f>
        <v>41000</v>
      </c>
      <c r="M5" s="138">
        <f t="shared" ref="M5:BX5" si="4">EDATE(L5,1)</f>
        <v>41030</v>
      </c>
      <c r="N5" s="138">
        <f t="shared" si="4"/>
        <v>41061</v>
      </c>
      <c r="O5" s="138">
        <f t="shared" si="4"/>
        <v>41091</v>
      </c>
      <c r="P5" s="138">
        <f t="shared" si="4"/>
        <v>41122</v>
      </c>
      <c r="Q5" s="138">
        <f t="shared" si="4"/>
        <v>41153</v>
      </c>
      <c r="R5" s="138">
        <f t="shared" si="4"/>
        <v>41183</v>
      </c>
      <c r="S5" s="138">
        <f t="shared" si="4"/>
        <v>41214</v>
      </c>
      <c r="T5" s="138">
        <f t="shared" si="4"/>
        <v>41244</v>
      </c>
      <c r="U5" s="138">
        <f t="shared" si="4"/>
        <v>41275</v>
      </c>
      <c r="V5" s="138">
        <f t="shared" si="4"/>
        <v>41306</v>
      </c>
      <c r="W5" s="138">
        <f t="shared" si="4"/>
        <v>41334</v>
      </c>
      <c r="X5" s="138">
        <f t="shared" si="4"/>
        <v>41365</v>
      </c>
      <c r="Y5" s="138">
        <f t="shared" si="4"/>
        <v>41395</v>
      </c>
      <c r="Z5" s="138">
        <f t="shared" si="4"/>
        <v>41426</v>
      </c>
      <c r="AA5" s="138">
        <f t="shared" si="4"/>
        <v>41456</v>
      </c>
      <c r="AB5" s="138">
        <f t="shared" si="4"/>
        <v>41487</v>
      </c>
      <c r="AC5" s="138">
        <f t="shared" si="4"/>
        <v>41518</v>
      </c>
      <c r="AD5" s="138">
        <f t="shared" si="4"/>
        <v>41548</v>
      </c>
      <c r="AE5" s="138">
        <f t="shared" si="4"/>
        <v>41579</v>
      </c>
      <c r="AF5" s="138">
        <f t="shared" si="4"/>
        <v>41609</v>
      </c>
      <c r="AG5" s="138">
        <f t="shared" si="4"/>
        <v>41640</v>
      </c>
      <c r="AH5" s="138">
        <f t="shared" si="4"/>
        <v>41671</v>
      </c>
      <c r="AI5" s="138">
        <f t="shared" si="4"/>
        <v>41699</v>
      </c>
      <c r="AJ5" s="138">
        <f t="shared" si="4"/>
        <v>41730</v>
      </c>
      <c r="AK5" s="138">
        <f t="shared" si="4"/>
        <v>41760</v>
      </c>
      <c r="AL5" s="138">
        <f t="shared" si="4"/>
        <v>41791</v>
      </c>
      <c r="AM5" s="138">
        <f t="shared" si="4"/>
        <v>41821</v>
      </c>
      <c r="AN5" s="138">
        <f t="shared" si="4"/>
        <v>41852</v>
      </c>
      <c r="AO5" s="138">
        <f t="shared" si="4"/>
        <v>41883</v>
      </c>
      <c r="AP5" s="138">
        <f t="shared" si="4"/>
        <v>41913</v>
      </c>
      <c r="AQ5" s="138">
        <f t="shared" si="4"/>
        <v>41944</v>
      </c>
      <c r="AR5" s="138">
        <f t="shared" si="4"/>
        <v>41974</v>
      </c>
      <c r="AS5" s="138">
        <f t="shared" si="4"/>
        <v>42005</v>
      </c>
      <c r="AT5" s="138">
        <f t="shared" si="4"/>
        <v>42036</v>
      </c>
      <c r="AU5" s="138">
        <f t="shared" si="4"/>
        <v>42064</v>
      </c>
      <c r="AV5" s="138">
        <f t="shared" si="4"/>
        <v>42095</v>
      </c>
      <c r="AW5" s="138">
        <f t="shared" si="4"/>
        <v>42125</v>
      </c>
      <c r="AX5" s="138">
        <f t="shared" si="4"/>
        <v>42156</v>
      </c>
      <c r="AY5" s="138">
        <f t="shared" si="4"/>
        <v>42186</v>
      </c>
      <c r="AZ5" s="138">
        <f t="shared" si="4"/>
        <v>42217</v>
      </c>
      <c r="BA5" s="138">
        <f t="shared" si="4"/>
        <v>42248</v>
      </c>
      <c r="BB5" s="138">
        <f t="shared" si="4"/>
        <v>42278</v>
      </c>
      <c r="BC5" s="138">
        <f t="shared" si="4"/>
        <v>42309</v>
      </c>
      <c r="BD5" s="138">
        <f t="shared" si="4"/>
        <v>42339</v>
      </c>
      <c r="BE5" s="138">
        <f t="shared" si="4"/>
        <v>42370</v>
      </c>
      <c r="BF5" s="138">
        <f t="shared" si="4"/>
        <v>42401</v>
      </c>
      <c r="BG5" s="138">
        <f t="shared" si="4"/>
        <v>42430</v>
      </c>
      <c r="BH5" s="138">
        <f t="shared" si="4"/>
        <v>42461</v>
      </c>
      <c r="BI5" s="138">
        <f t="shared" si="4"/>
        <v>42491</v>
      </c>
      <c r="BJ5" s="138">
        <f t="shared" si="4"/>
        <v>42522</v>
      </c>
      <c r="BK5" s="138">
        <f t="shared" si="4"/>
        <v>42552</v>
      </c>
      <c r="BL5" s="138">
        <f t="shared" si="4"/>
        <v>42583</v>
      </c>
      <c r="BM5" s="138">
        <f t="shared" si="4"/>
        <v>42614</v>
      </c>
      <c r="BN5" s="138">
        <f t="shared" si="4"/>
        <v>42644</v>
      </c>
      <c r="BO5" s="138">
        <f t="shared" si="4"/>
        <v>42675</v>
      </c>
      <c r="BP5" s="138">
        <f t="shared" si="4"/>
        <v>42705</v>
      </c>
      <c r="BQ5" s="138">
        <f t="shared" si="4"/>
        <v>42736</v>
      </c>
      <c r="BR5" s="138">
        <f t="shared" si="4"/>
        <v>42767</v>
      </c>
      <c r="BS5" s="138">
        <f t="shared" si="4"/>
        <v>42795</v>
      </c>
      <c r="BT5" s="138">
        <f t="shared" si="4"/>
        <v>42826</v>
      </c>
      <c r="BU5" s="138">
        <f t="shared" si="4"/>
        <v>42856</v>
      </c>
      <c r="BV5" s="138">
        <f t="shared" si="4"/>
        <v>42887</v>
      </c>
      <c r="BW5" s="138">
        <f t="shared" si="4"/>
        <v>42917</v>
      </c>
      <c r="BX5" s="138">
        <f t="shared" si="4"/>
        <v>42948</v>
      </c>
      <c r="BY5" s="138">
        <f t="shared" ref="BY5:CB5" si="5">EDATE(BX5,1)</f>
        <v>42979</v>
      </c>
      <c r="BZ5" s="138">
        <f t="shared" si="5"/>
        <v>43009</v>
      </c>
      <c r="CA5" s="138">
        <f t="shared" si="5"/>
        <v>43040</v>
      </c>
      <c r="CB5" s="138">
        <f t="shared" si="5"/>
        <v>43070</v>
      </c>
    </row>
    <row r="6" spans="1:119" ht="19.5" customHeight="1">
      <c r="A6" s="154"/>
      <c r="B6" s="155"/>
      <c r="C6" s="155"/>
      <c r="D6" s="155"/>
      <c r="E6" s="155"/>
      <c r="F6" s="155"/>
      <c r="G6" s="155"/>
      <c r="H6" s="74"/>
      <c r="I6" s="157"/>
      <c r="J6" s="157"/>
      <c r="K6" s="157"/>
      <c r="L6" s="157"/>
      <c r="M6" s="157"/>
      <c r="N6" s="157"/>
      <c r="O6" s="157"/>
      <c r="P6" s="157"/>
      <c r="Q6" s="157"/>
      <c r="R6" s="158"/>
      <c r="S6" s="158"/>
      <c r="T6" s="158"/>
      <c r="U6" s="156"/>
      <c r="V6" s="156"/>
      <c r="W6" s="156"/>
      <c r="X6" s="156"/>
      <c r="Y6" s="156"/>
      <c r="Z6" s="156"/>
      <c r="AA6" s="156"/>
      <c r="AB6" s="156"/>
      <c r="AC6" s="156"/>
      <c r="AD6" s="156"/>
      <c r="AE6" s="156"/>
      <c r="AF6" s="156"/>
      <c r="AG6" s="157"/>
      <c r="AH6" s="157"/>
      <c r="AI6" s="157"/>
      <c r="AJ6" s="157"/>
      <c r="AK6" s="157"/>
      <c r="AL6" s="157"/>
      <c r="AM6" s="157"/>
      <c r="AN6" s="157"/>
      <c r="AO6" s="157"/>
      <c r="AP6" s="158"/>
      <c r="AQ6" s="158"/>
      <c r="AR6" s="158"/>
      <c r="AS6" s="156"/>
      <c r="AT6" s="156"/>
      <c r="AU6" s="156"/>
      <c r="AV6" s="156"/>
      <c r="AW6" s="156"/>
      <c r="AX6" s="156"/>
      <c r="AY6" s="156"/>
      <c r="AZ6" s="156"/>
      <c r="BA6" s="156"/>
      <c r="BB6" s="156"/>
      <c r="BC6" s="156"/>
      <c r="BD6" s="156"/>
      <c r="BE6" s="157"/>
      <c r="BF6" s="157"/>
      <c r="BG6" s="157"/>
      <c r="BH6" s="157"/>
      <c r="BI6" s="157"/>
      <c r="BJ6" s="157"/>
      <c r="BK6" s="157"/>
      <c r="BL6" s="157"/>
      <c r="BM6" s="157"/>
      <c r="BN6" s="158"/>
      <c r="BO6" s="158"/>
      <c r="BP6" s="158"/>
      <c r="BQ6" s="156"/>
      <c r="BR6" s="156"/>
      <c r="BS6" s="156"/>
      <c r="BT6" s="156"/>
      <c r="BU6" s="156"/>
      <c r="BV6" s="156"/>
      <c r="BW6" s="156"/>
      <c r="BX6" s="156"/>
      <c r="BY6" s="156"/>
      <c r="BZ6" s="156"/>
      <c r="CA6" s="156"/>
      <c r="CB6" s="156"/>
    </row>
    <row r="7" spans="1:119" ht="19.5" customHeight="1">
      <c r="A7" s="168" t="s">
        <v>225</v>
      </c>
      <c r="B7" s="168">
        <f>T7</f>
        <v>2941.1764705882347</v>
      </c>
      <c r="C7" s="168">
        <f>AF7</f>
        <v>14705.882352941173</v>
      </c>
      <c r="D7" s="168">
        <f>AR7</f>
        <v>55882.352941176468</v>
      </c>
      <c r="E7" s="168">
        <f>BD7</f>
        <v>102941.17647058822</v>
      </c>
      <c r="F7" s="168">
        <f>BP7</f>
        <v>155882.35294117642</v>
      </c>
      <c r="G7" s="168">
        <f>CB7</f>
        <v>214705.88235294123</v>
      </c>
      <c r="H7" s="74"/>
      <c r="I7" s="169">
        <f>I8</f>
        <v>245.0980392156863</v>
      </c>
      <c r="J7" s="169">
        <f>I7+J8</f>
        <v>490.1960784313726</v>
      </c>
      <c r="K7" s="169">
        <f>J7+K8</f>
        <v>735.2941176470589</v>
      </c>
      <c r="L7" s="169">
        <f t="shared" ref="L7" si="6">K7+L8</f>
        <v>980.3921568627452</v>
      </c>
      <c r="M7" s="169">
        <f t="shared" ref="M7" si="7">L7+M8</f>
        <v>1225.4901960784314</v>
      </c>
      <c r="N7" s="169">
        <f t="shared" ref="N7" si="8">M7+N8</f>
        <v>1470.5882352941176</v>
      </c>
      <c r="O7" s="169">
        <f t="shared" ref="O7" si="9">N7+O8</f>
        <v>1715.6862745098038</v>
      </c>
      <c r="P7" s="169">
        <f t="shared" ref="P7:BP7" si="10">O7+P8</f>
        <v>1960.7843137254899</v>
      </c>
      <c r="Q7" s="169">
        <f t="shared" si="10"/>
        <v>2205.8823529411761</v>
      </c>
      <c r="R7" s="169">
        <f t="shared" si="10"/>
        <v>2450.9803921568623</v>
      </c>
      <c r="S7" s="169">
        <f t="shared" si="10"/>
        <v>2696.0784313725485</v>
      </c>
      <c r="T7" s="169">
        <f t="shared" si="10"/>
        <v>2941.1764705882347</v>
      </c>
      <c r="U7" s="168">
        <f t="shared" si="10"/>
        <v>3921.5686274509799</v>
      </c>
      <c r="V7" s="168">
        <f t="shared" si="10"/>
        <v>4901.9607843137255</v>
      </c>
      <c r="W7" s="168">
        <f t="shared" si="10"/>
        <v>5882.3529411764703</v>
      </c>
      <c r="X7" s="168">
        <f t="shared" si="10"/>
        <v>6862.745098039215</v>
      </c>
      <c r="Y7" s="168">
        <f t="shared" si="10"/>
        <v>7843.1372549019597</v>
      </c>
      <c r="Z7" s="168">
        <f t="shared" si="10"/>
        <v>8823.5294117647045</v>
      </c>
      <c r="AA7" s="168">
        <f t="shared" si="10"/>
        <v>9803.9215686274492</v>
      </c>
      <c r="AB7" s="168">
        <f t="shared" si="10"/>
        <v>10784.313725490194</v>
      </c>
      <c r="AC7" s="168">
        <f t="shared" si="10"/>
        <v>11764.705882352939</v>
      </c>
      <c r="AD7" s="168">
        <f t="shared" si="10"/>
        <v>12745.098039215683</v>
      </c>
      <c r="AE7" s="168">
        <f t="shared" si="10"/>
        <v>13725.490196078428</v>
      </c>
      <c r="AF7" s="168">
        <f t="shared" si="10"/>
        <v>14705.882352941173</v>
      </c>
      <c r="AG7" s="169">
        <f t="shared" si="10"/>
        <v>18137.25490196078</v>
      </c>
      <c r="AH7" s="169">
        <f t="shared" si="10"/>
        <v>21568.627450980388</v>
      </c>
      <c r="AI7" s="169">
        <f t="shared" si="10"/>
        <v>24999.999999999996</v>
      </c>
      <c r="AJ7" s="169">
        <f t="shared" si="10"/>
        <v>28431.372549019605</v>
      </c>
      <c r="AK7" s="169">
        <f t="shared" si="10"/>
        <v>31862.745098039213</v>
      </c>
      <c r="AL7" s="169">
        <f t="shared" si="10"/>
        <v>35294.117647058818</v>
      </c>
      <c r="AM7" s="169">
        <f t="shared" si="10"/>
        <v>38725.490196078426</v>
      </c>
      <c r="AN7" s="169">
        <f t="shared" si="10"/>
        <v>42156.862745098035</v>
      </c>
      <c r="AO7" s="169">
        <f t="shared" si="10"/>
        <v>45588.235294117643</v>
      </c>
      <c r="AP7" s="169">
        <f t="shared" si="10"/>
        <v>49019.607843137252</v>
      </c>
      <c r="AQ7" s="169">
        <f t="shared" si="10"/>
        <v>52450.98039215686</v>
      </c>
      <c r="AR7" s="169">
        <f t="shared" si="10"/>
        <v>55882.352941176468</v>
      </c>
      <c r="AS7" s="168">
        <f t="shared" si="10"/>
        <v>59803.921568627447</v>
      </c>
      <c r="AT7" s="168">
        <f t="shared" si="10"/>
        <v>63725.490196078426</v>
      </c>
      <c r="AU7" s="168">
        <f t="shared" si="10"/>
        <v>67647.058823529413</v>
      </c>
      <c r="AV7" s="168">
        <f t="shared" si="10"/>
        <v>71568.627450980392</v>
      </c>
      <c r="AW7" s="168">
        <f t="shared" si="10"/>
        <v>75490.196078431371</v>
      </c>
      <c r="AX7" s="168">
        <f t="shared" si="10"/>
        <v>79411.76470588235</v>
      </c>
      <c r="AY7" s="168">
        <f t="shared" si="10"/>
        <v>83333.333333333328</v>
      </c>
      <c r="AZ7" s="168">
        <f t="shared" si="10"/>
        <v>87254.901960784307</v>
      </c>
      <c r="BA7" s="168">
        <f t="shared" si="10"/>
        <v>91176.470588235286</v>
      </c>
      <c r="BB7" s="168">
        <f t="shared" si="10"/>
        <v>95098.039215686265</v>
      </c>
      <c r="BC7" s="168">
        <f t="shared" si="10"/>
        <v>99019.607843137244</v>
      </c>
      <c r="BD7" s="168">
        <f t="shared" si="10"/>
        <v>102941.17647058822</v>
      </c>
      <c r="BE7" s="169">
        <f t="shared" si="10"/>
        <v>107352.94117647057</v>
      </c>
      <c r="BF7" s="169">
        <f t="shared" si="10"/>
        <v>111764.70588235292</v>
      </c>
      <c r="BG7" s="169">
        <f t="shared" si="10"/>
        <v>116176.47058823527</v>
      </c>
      <c r="BH7" s="169">
        <f t="shared" si="10"/>
        <v>120588.23529411762</v>
      </c>
      <c r="BI7" s="169">
        <f t="shared" si="10"/>
        <v>124999.99999999997</v>
      </c>
      <c r="BJ7" s="169">
        <f t="shared" si="10"/>
        <v>129411.76470588232</v>
      </c>
      <c r="BK7" s="169">
        <f t="shared" si="10"/>
        <v>133823.52941176467</v>
      </c>
      <c r="BL7" s="169">
        <f t="shared" si="10"/>
        <v>138235.29411764702</v>
      </c>
      <c r="BM7" s="169">
        <f t="shared" si="10"/>
        <v>142647.05882352937</v>
      </c>
      <c r="BN7" s="169">
        <f t="shared" si="10"/>
        <v>147058.82352941172</v>
      </c>
      <c r="BO7" s="169">
        <f t="shared" si="10"/>
        <v>151470.58823529407</v>
      </c>
      <c r="BP7" s="169">
        <f t="shared" si="10"/>
        <v>155882.35294117642</v>
      </c>
      <c r="BQ7" s="168">
        <f>BP7+BQ8</f>
        <v>160784.31372549015</v>
      </c>
      <c r="BR7" s="168">
        <f t="shared" ref="BR7" si="11">BQ7+BR8</f>
        <v>165686.27450980389</v>
      </c>
      <c r="BS7" s="168">
        <f t="shared" ref="BS7" si="12">BR7+BS8</f>
        <v>170588.23529411762</v>
      </c>
      <c r="BT7" s="168">
        <f t="shared" ref="BT7" si="13">BS7+BT8</f>
        <v>175490.19607843136</v>
      </c>
      <c r="BU7" s="168">
        <f t="shared" ref="BU7" si="14">BT7+BU8</f>
        <v>180392.15686274509</v>
      </c>
      <c r="BV7" s="168">
        <f t="shared" ref="BV7" si="15">BU7+BV8</f>
        <v>185294.11764705883</v>
      </c>
      <c r="BW7" s="168">
        <f t="shared" ref="BW7" si="16">BV7+BW8</f>
        <v>190196.07843137256</v>
      </c>
      <c r="BX7" s="168">
        <f t="shared" ref="BX7" si="17">BW7+BX8</f>
        <v>195098.03921568629</v>
      </c>
      <c r="BY7" s="168">
        <f t="shared" ref="BY7" si="18">BX7+BY8</f>
        <v>200000.00000000003</v>
      </c>
      <c r="BZ7" s="168">
        <f t="shared" ref="BZ7" si="19">BY7+BZ8</f>
        <v>204901.96078431376</v>
      </c>
      <c r="CA7" s="168">
        <f>BZ7+CA8</f>
        <v>209803.9215686275</v>
      </c>
      <c r="CB7" s="168">
        <f t="shared" ref="CB7" si="20">CA7+CB8</f>
        <v>214705.88235294123</v>
      </c>
    </row>
    <row r="8" spans="1:119" ht="19.5" customHeight="1">
      <c r="A8" s="25" t="s">
        <v>226</v>
      </c>
      <c r="B8" s="25">
        <f t="shared" ref="B8:G8" si="21">SUMIF($I$1:$CB$1,B$5,$I8:$CB8)</f>
        <v>2941.1764705882347</v>
      </c>
      <c r="C8" s="25">
        <f t="shared" si="21"/>
        <v>11764.705882352939</v>
      </c>
      <c r="D8" s="25">
        <f t="shared" si="21"/>
        <v>41176.470588235294</v>
      </c>
      <c r="E8" s="25">
        <f t="shared" si="21"/>
        <v>47058.823529411755</v>
      </c>
      <c r="F8" s="25">
        <f t="shared" si="21"/>
        <v>52941.176470588223</v>
      </c>
      <c r="G8" s="25">
        <f t="shared" si="21"/>
        <v>58823.529411764721</v>
      </c>
      <c r="H8" s="74"/>
      <c r="I8" s="141">
        <f>-GASTOS!I14/$B$27</f>
        <v>245.0980392156863</v>
      </c>
      <c r="J8" s="141">
        <f>-GASTOS!J14/$B$27</f>
        <v>245.0980392156863</v>
      </c>
      <c r="K8" s="141">
        <f>-GASTOS!K14/$B$27</f>
        <v>245.0980392156863</v>
      </c>
      <c r="L8" s="141">
        <f>-GASTOS!L14/$B$27</f>
        <v>245.0980392156863</v>
      </c>
      <c r="M8" s="141">
        <f>-GASTOS!M14/$B$27</f>
        <v>245.0980392156863</v>
      </c>
      <c r="N8" s="141">
        <f>-GASTOS!N14/$B$27</f>
        <v>245.0980392156863</v>
      </c>
      <c r="O8" s="141">
        <f>-GASTOS!O14/$B$27</f>
        <v>245.0980392156863</v>
      </c>
      <c r="P8" s="141">
        <f>-GASTOS!P14/$B$27</f>
        <v>245.0980392156863</v>
      </c>
      <c r="Q8" s="141">
        <f>-GASTOS!Q14/$B$27</f>
        <v>245.0980392156863</v>
      </c>
      <c r="R8" s="141">
        <f>-GASTOS!R14/$B$27</f>
        <v>245.0980392156863</v>
      </c>
      <c r="S8" s="141">
        <f>-GASTOS!S14/$B$27</f>
        <v>245.0980392156863</v>
      </c>
      <c r="T8" s="141">
        <f>-GASTOS!T14/$B$27</f>
        <v>245.0980392156863</v>
      </c>
      <c r="U8" s="25">
        <f>-GASTOS!U14/$B$27</f>
        <v>980.3921568627452</v>
      </c>
      <c r="V8" s="25">
        <f>-GASTOS!V14/$B$27</f>
        <v>980.3921568627452</v>
      </c>
      <c r="W8" s="25">
        <f>-GASTOS!W14/$B$27</f>
        <v>980.3921568627452</v>
      </c>
      <c r="X8" s="25">
        <f>-GASTOS!X14/$B$27</f>
        <v>980.3921568627452</v>
      </c>
      <c r="Y8" s="25">
        <f>-GASTOS!Y14/$B$27</f>
        <v>980.3921568627452</v>
      </c>
      <c r="Z8" s="25">
        <f>-GASTOS!Z14/$B$27</f>
        <v>980.3921568627452</v>
      </c>
      <c r="AA8" s="25">
        <f>-GASTOS!AA14/$B$27</f>
        <v>980.3921568627452</v>
      </c>
      <c r="AB8" s="25">
        <f>-GASTOS!AB14/$B$27</f>
        <v>980.3921568627452</v>
      </c>
      <c r="AC8" s="25">
        <f>-GASTOS!AC14/$B$27</f>
        <v>980.3921568627452</v>
      </c>
      <c r="AD8" s="25">
        <f>-GASTOS!AD14/$B$27</f>
        <v>980.3921568627452</v>
      </c>
      <c r="AE8" s="25">
        <f>-GASTOS!AE14/$B$27</f>
        <v>980.3921568627452</v>
      </c>
      <c r="AF8" s="25">
        <f>-GASTOS!AF14/$B$27</f>
        <v>980.3921568627452</v>
      </c>
      <c r="AG8" s="141">
        <f>-GASTOS!AG14/$B$27</f>
        <v>3431.372549019608</v>
      </c>
      <c r="AH8" s="141">
        <f>-GASTOS!AH14/$B$27</f>
        <v>3431.372549019608</v>
      </c>
      <c r="AI8" s="141">
        <f>-GASTOS!AI14/$B$27</f>
        <v>3431.372549019608</v>
      </c>
      <c r="AJ8" s="141">
        <f>-GASTOS!AJ14/$B$27</f>
        <v>3431.372549019608</v>
      </c>
      <c r="AK8" s="141">
        <f>-GASTOS!AK14/$B$27</f>
        <v>3431.372549019608</v>
      </c>
      <c r="AL8" s="141">
        <f>-GASTOS!AL14/$B$27</f>
        <v>3431.372549019608</v>
      </c>
      <c r="AM8" s="141">
        <f>-GASTOS!AM14/$B$27</f>
        <v>3431.372549019608</v>
      </c>
      <c r="AN8" s="141">
        <f>-GASTOS!AN14/$B$27</f>
        <v>3431.372549019608</v>
      </c>
      <c r="AO8" s="141">
        <f>-GASTOS!AO14/$B$27</f>
        <v>3431.372549019608</v>
      </c>
      <c r="AP8" s="141">
        <f>-GASTOS!AP14/$B$27</f>
        <v>3431.372549019608</v>
      </c>
      <c r="AQ8" s="141">
        <f>-GASTOS!AQ14/$B$27</f>
        <v>3431.372549019608</v>
      </c>
      <c r="AR8" s="141">
        <f>-GASTOS!AR14/$B$27</f>
        <v>3431.372549019608</v>
      </c>
      <c r="AS8" s="25">
        <f>-GASTOS!AS14/$B$27</f>
        <v>3921.5686274509808</v>
      </c>
      <c r="AT8" s="25">
        <f>-GASTOS!AT14/$B$27</f>
        <v>3921.5686274509808</v>
      </c>
      <c r="AU8" s="25">
        <f>-GASTOS!AU14/$B$27</f>
        <v>3921.5686274509808</v>
      </c>
      <c r="AV8" s="25">
        <f>-GASTOS!AV14/$B$27</f>
        <v>3921.5686274509808</v>
      </c>
      <c r="AW8" s="25">
        <f>-GASTOS!AW14/$B$27</f>
        <v>3921.5686274509808</v>
      </c>
      <c r="AX8" s="25">
        <f>-GASTOS!AX14/$B$27</f>
        <v>3921.5686274509808</v>
      </c>
      <c r="AY8" s="25">
        <f>-GASTOS!AY14/$B$27</f>
        <v>3921.5686274509808</v>
      </c>
      <c r="AZ8" s="25">
        <f>-GASTOS!AZ14/$B$27</f>
        <v>3921.5686274509808</v>
      </c>
      <c r="BA8" s="25">
        <f>-GASTOS!BA14/$B$27</f>
        <v>3921.5686274509808</v>
      </c>
      <c r="BB8" s="25">
        <f>-GASTOS!BB14/$B$27</f>
        <v>3921.5686274509808</v>
      </c>
      <c r="BC8" s="25">
        <f>-GASTOS!BC14/$B$27</f>
        <v>3921.5686274509808</v>
      </c>
      <c r="BD8" s="25">
        <f>-GASTOS!BD14/$B$27</f>
        <v>3921.5686274509808</v>
      </c>
      <c r="BE8" s="141">
        <f>-GASTOS!BE14/$B$27</f>
        <v>4411.7647058823532</v>
      </c>
      <c r="BF8" s="141">
        <f>-GASTOS!BF14/$B$27</f>
        <v>4411.7647058823532</v>
      </c>
      <c r="BG8" s="141">
        <f>-GASTOS!BG14/$B$27</f>
        <v>4411.7647058823532</v>
      </c>
      <c r="BH8" s="141">
        <f>-GASTOS!BH14/$B$27</f>
        <v>4411.7647058823532</v>
      </c>
      <c r="BI8" s="141">
        <f>-GASTOS!BI14/$B$27</f>
        <v>4411.7647058823532</v>
      </c>
      <c r="BJ8" s="141">
        <f>-GASTOS!BJ14/$B$27</f>
        <v>4411.7647058823532</v>
      </c>
      <c r="BK8" s="141">
        <f>-GASTOS!BK14/$B$27</f>
        <v>4411.7647058823532</v>
      </c>
      <c r="BL8" s="141">
        <f>-GASTOS!BL14/$B$27</f>
        <v>4411.7647058823532</v>
      </c>
      <c r="BM8" s="141">
        <f>-GASTOS!BM14/$B$27</f>
        <v>4411.7647058823532</v>
      </c>
      <c r="BN8" s="141">
        <f>-GASTOS!BN14/$B$27</f>
        <v>4411.7647058823532</v>
      </c>
      <c r="BO8" s="141">
        <f>-GASTOS!BO14/$B$27</f>
        <v>4411.7647058823532</v>
      </c>
      <c r="BP8" s="141">
        <f>-GASTOS!BP14/$B$27</f>
        <v>4411.7647058823532</v>
      </c>
      <c r="BQ8" s="25">
        <f>-GASTOS!BQ14/$B$27</f>
        <v>4901.9607843137255</v>
      </c>
      <c r="BR8" s="25">
        <f>-GASTOS!BR14/$B$27</f>
        <v>4901.9607843137255</v>
      </c>
      <c r="BS8" s="25">
        <f>-GASTOS!BS14/$B$27</f>
        <v>4901.9607843137255</v>
      </c>
      <c r="BT8" s="25">
        <f>-GASTOS!BT14/$B$27</f>
        <v>4901.9607843137255</v>
      </c>
      <c r="BU8" s="25">
        <f>-GASTOS!BU14/$B$27</f>
        <v>4901.9607843137255</v>
      </c>
      <c r="BV8" s="25">
        <f>-GASTOS!BV14/$B$27</f>
        <v>4901.9607843137255</v>
      </c>
      <c r="BW8" s="25">
        <f>-GASTOS!BW14/$B$27</f>
        <v>4901.9607843137255</v>
      </c>
      <c r="BX8" s="25">
        <f>-GASTOS!BX14/$B$27</f>
        <v>4901.9607843137255</v>
      </c>
      <c r="BY8" s="25">
        <f>-GASTOS!BY14/$B$27</f>
        <v>4901.9607843137255</v>
      </c>
      <c r="BZ8" s="25">
        <f>-GASTOS!BZ14/$B$27</f>
        <v>4901.9607843137255</v>
      </c>
      <c r="CA8" s="25">
        <f>-GASTOS!CA14/$B$27</f>
        <v>4901.9607843137255</v>
      </c>
      <c r="CB8" s="25">
        <f>-GASTOS!CB14/$B$27</f>
        <v>4901.9607843137255</v>
      </c>
    </row>
    <row r="9" spans="1:119" ht="19.5" customHeight="1">
      <c r="A9" s="25"/>
      <c r="B9" s="25"/>
      <c r="C9" s="25"/>
      <c r="D9" s="25"/>
      <c r="E9" s="25"/>
      <c r="F9" s="25"/>
      <c r="G9" s="25"/>
      <c r="H9" s="74"/>
      <c r="I9" s="141"/>
      <c r="J9" s="141"/>
      <c r="K9" s="141"/>
      <c r="L9" s="141"/>
      <c r="M9" s="141"/>
      <c r="N9" s="141"/>
      <c r="O9" s="141"/>
      <c r="P9" s="141"/>
      <c r="Q9" s="141"/>
      <c r="R9" s="141"/>
      <c r="S9" s="141"/>
      <c r="T9" s="141"/>
      <c r="U9" s="25"/>
      <c r="V9" s="25"/>
      <c r="W9" s="25"/>
      <c r="X9" s="25"/>
      <c r="Y9" s="25"/>
      <c r="Z9" s="25"/>
      <c r="AA9" s="25"/>
      <c r="AB9" s="25"/>
      <c r="AC9" s="25"/>
      <c r="AD9" s="25"/>
      <c r="AE9" s="25"/>
      <c r="AF9" s="25"/>
      <c r="AG9" s="141"/>
      <c r="AH9" s="141"/>
      <c r="AI9" s="141"/>
      <c r="AJ9" s="141"/>
      <c r="AK9" s="141"/>
      <c r="AL9" s="141"/>
      <c r="AM9" s="141"/>
      <c r="AN9" s="141"/>
      <c r="AO9" s="141"/>
      <c r="AP9" s="141"/>
      <c r="AQ9" s="141"/>
      <c r="AR9" s="141"/>
      <c r="AS9" s="25"/>
      <c r="AT9" s="25"/>
      <c r="AU9" s="25"/>
      <c r="AV9" s="25"/>
      <c r="AW9" s="25"/>
      <c r="AX9" s="25"/>
      <c r="AY9" s="25"/>
      <c r="AZ9" s="25"/>
      <c r="BA9" s="25"/>
      <c r="BB9" s="25"/>
      <c r="BC9" s="25"/>
      <c r="BD9" s="25"/>
      <c r="BE9" s="141"/>
      <c r="BF9" s="141"/>
      <c r="BG9" s="141"/>
      <c r="BH9" s="141"/>
      <c r="BI9" s="141"/>
      <c r="BJ9" s="141"/>
      <c r="BK9" s="141"/>
      <c r="BL9" s="141"/>
      <c r="BM9" s="141"/>
      <c r="BN9" s="141"/>
      <c r="BO9" s="141"/>
      <c r="BP9" s="141"/>
      <c r="BQ9" s="25"/>
      <c r="BR9" s="25"/>
      <c r="BS9" s="25"/>
      <c r="BT9" s="25"/>
      <c r="BU9" s="25"/>
      <c r="BV9" s="25"/>
      <c r="BW9" s="25"/>
      <c r="BX9" s="25"/>
      <c r="BY9" s="25"/>
      <c r="BZ9" s="25"/>
      <c r="CA9" s="25"/>
      <c r="CB9" s="25"/>
    </row>
    <row r="10" spans="1:119" ht="19.5" customHeight="1">
      <c r="A10" s="25" t="s">
        <v>228</v>
      </c>
      <c r="B10" s="25">
        <f t="shared" ref="B10" si="22">T10</f>
        <v>117.64705882352939</v>
      </c>
      <c r="C10" s="25">
        <f t="shared" ref="C10" si="23">AF10</f>
        <v>588.23529411764696</v>
      </c>
      <c r="D10" s="25">
        <f t="shared" ref="D10" si="24">AR10</f>
        <v>2235.294117647059</v>
      </c>
      <c r="E10" s="25">
        <f t="shared" ref="E10" si="25">BD10</f>
        <v>4117.6470588235288</v>
      </c>
      <c r="F10" s="25">
        <f t="shared" ref="F10" si="26">BP10</f>
        <v>6235.2941176470567</v>
      </c>
      <c r="G10" s="25">
        <f>CB10</f>
        <v>8588.2352941176487</v>
      </c>
      <c r="H10" s="74"/>
      <c r="I10" s="141">
        <f>I7*$B$23</f>
        <v>9.8039215686274517</v>
      </c>
      <c r="J10" s="141">
        <f t="shared" ref="J10:K10" si="27">J7*$B$23</f>
        <v>19.607843137254903</v>
      </c>
      <c r="K10" s="141">
        <f t="shared" si="27"/>
        <v>29.411764705882355</v>
      </c>
      <c r="L10" s="141">
        <f t="shared" ref="L10" si="28">L7*$B$23</f>
        <v>39.215686274509807</v>
      </c>
      <c r="M10" s="141">
        <f t="shared" ref="M10" si="29">M7*$B$23</f>
        <v>49.019607843137258</v>
      </c>
      <c r="N10" s="141">
        <f t="shared" ref="N10" si="30">N7*$B$23</f>
        <v>58.823529411764703</v>
      </c>
      <c r="O10" s="141">
        <f t="shared" ref="O10" si="31">O7*$B$23</f>
        <v>68.627450980392155</v>
      </c>
      <c r="P10" s="141">
        <f t="shared" ref="P10" si="32">P7*$B$23</f>
        <v>78.431372549019599</v>
      </c>
      <c r="Q10" s="141">
        <f t="shared" ref="Q10" si="33">Q7*$B$23</f>
        <v>88.235294117647044</v>
      </c>
      <c r="R10" s="141">
        <f t="shared" ref="R10" si="34">R7*$B$23</f>
        <v>98.039215686274488</v>
      </c>
      <c r="S10" s="141">
        <f t="shared" ref="S10" si="35">S7*$B$23</f>
        <v>107.84313725490195</v>
      </c>
      <c r="T10" s="141">
        <f t="shared" ref="T10" si="36">T7*$B$23</f>
        <v>117.64705882352939</v>
      </c>
      <c r="U10" s="25">
        <f t="shared" ref="U10" si="37">U7*$B$23</f>
        <v>156.8627450980392</v>
      </c>
      <c r="V10" s="25">
        <f t="shared" ref="V10" si="38">V7*$B$23</f>
        <v>196.07843137254903</v>
      </c>
      <c r="W10" s="25">
        <f>W7*$B$23</f>
        <v>235.29411764705881</v>
      </c>
      <c r="X10" s="25">
        <f t="shared" ref="X10" si="39">X7*$B$23</f>
        <v>274.50980392156862</v>
      </c>
      <c r="Y10" s="25">
        <f>Y7*$B$23</f>
        <v>313.7254901960784</v>
      </c>
      <c r="Z10" s="25">
        <f t="shared" ref="Z10" si="40">Z7*$B$23</f>
        <v>352.94117647058818</v>
      </c>
      <c r="AA10" s="25">
        <f t="shared" ref="AA10" si="41">AA7*$B$23</f>
        <v>392.15686274509795</v>
      </c>
      <c r="AB10" s="25">
        <f t="shared" ref="AB10" si="42">AB7*$B$23</f>
        <v>431.37254901960779</v>
      </c>
      <c r="AC10" s="25">
        <f t="shared" ref="AC10" si="43">AC7*$B$23</f>
        <v>470.58823529411757</v>
      </c>
      <c r="AD10" s="25">
        <f t="shared" ref="AD10" si="44">AD7*$B$23</f>
        <v>509.80392156862735</v>
      </c>
      <c r="AE10" s="25">
        <f t="shared" ref="AE10" si="45">AE7*$B$23</f>
        <v>549.01960784313712</v>
      </c>
      <c r="AF10" s="25">
        <f t="shared" ref="AF10" si="46">AF7*$B$23</f>
        <v>588.23529411764696</v>
      </c>
      <c r="AG10" s="141">
        <f t="shared" ref="AG10" si="47">AG7*$B$23</f>
        <v>725.49019607843115</v>
      </c>
      <c r="AH10" s="141">
        <f t="shared" ref="AH10" si="48">AH7*$B$23</f>
        <v>862.74509803921558</v>
      </c>
      <c r="AI10" s="141">
        <f t="shared" ref="AI10" si="49">AI7*$B$23</f>
        <v>999.99999999999989</v>
      </c>
      <c r="AJ10" s="141">
        <f t="shared" ref="AJ10" si="50">AJ7*$B$23</f>
        <v>1137.2549019607843</v>
      </c>
      <c r="AK10" s="141">
        <f t="shared" ref="AK10" si="51">AK7*$B$23</f>
        <v>1274.5098039215686</v>
      </c>
      <c r="AL10" s="141">
        <f t="shared" ref="AL10" si="52">AL7*$B$23</f>
        <v>1411.7647058823527</v>
      </c>
      <c r="AM10" s="141">
        <f t="shared" ref="AM10" si="53">AM7*$B$23</f>
        <v>1549.019607843137</v>
      </c>
      <c r="AN10" s="141">
        <f t="shared" ref="AN10" si="54">AN7*$B$23</f>
        <v>1686.2745098039213</v>
      </c>
      <c r="AO10" s="141">
        <f t="shared" ref="AO10" si="55">AO7*$B$23</f>
        <v>1823.5294117647059</v>
      </c>
      <c r="AP10" s="141">
        <f t="shared" ref="AP10" si="56">AP7*$B$23</f>
        <v>1960.7843137254902</v>
      </c>
      <c r="AQ10" s="141">
        <f t="shared" ref="AQ10" si="57">AQ7*$B$23</f>
        <v>2098.0392156862745</v>
      </c>
      <c r="AR10" s="141">
        <f t="shared" ref="AR10" si="58">AR7*$B$23</f>
        <v>2235.294117647059</v>
      </c>
      <c r="AS10" s="25">
        <f t="shared" ref="AS10" si="59">AS7*$B$23</f>
        <v>2392.1568627450979</v>
      </c>
      <c r="AT10" s="25">
        <f t="shared" ref="AT10" si="60">AT7*$B$23</f>
        <v>2549.0196078431372</v>
      </c>
      <c r="AU10" s="25">
        <f t="shared" ref="AU10" si="61">AU7*$B$23</f>
        <v>2705.8823529411766</v>
      </c>
      <c r="AV10" s="25">
        <f t="shared" ref="AV10" si="62">AV7*$B$23</f>
        <v>2862.7450980392159</v>
      </c>
      <c r="AW10" s="25">
        <f t="shared" ref="AW10" si="63">AW7*$B$23</f>
        <v>3019.6078431372548</v>
      </c>
      <c r="AX10" s="25">
        <f t="shared" ref="AX10" si="64">AX7*$B$23</f>
        <v>3176.4705882352941</v>
      </c>
      <c r="AY10" s="25">
        <f t="shared" ref="AY10" si="65">AY7*$B$23</f>
        <v>3333.333333333333</v>
      </c>
      <c r="AZ10" s="25">
        <f t="shared" ref="AZ10" si="66">AZ7*$B$23</f>
        <v>3490.1960784313724</v>
      </c>
      <c r="BA10" s="25">
        <f t="shared" ref="BA10" si="67">BA7*$B$23</f>
        <v>3647.0588235294117</v>
      </c>
      <c r="BB10" s="25">
        <f t="shared" ref="BB10" si="68">BB7*$B$23</f>
        <v>3803.9215686274506</v>
      </c>
      <c r="BC10" s="25">
        <f t="shared" ref="BC10" si="69">BC7*$B$23</f>
        <v>3960.7843137254899</v>
      </c>
      <c r="BD10" s="25">
        <f t="shared" ref="BD10" si="70">BD7*$B$23</f>
        <v>4117.6470588235288</v>
      </c>
      <c r="BE10" s="141">
        <f t="shared" ref="BE10" si="71">BE7*$B$23</f>
        <v>4294.1176470588234</v>
      </c>
      <c r="BF10" s="141">
        <f t="shared" ref="BF10" si="72">BF7*$B$23</f>
        <v>4470.5882352941171</v>
      </c>
      <c r="BG10" s="141">
        <f t="shared" ref="BG10" si="73">BG7*$B$23</f>
        <v>4647.0588235294108</v>
      </c>
      <c r="BH10" s="141">
        <f t="shared" ref="BH10" si="74">BH7*$B$23</f>
        <v>4823.5294117647054</v>
      </c>
      <c r="BI10" s="141">
        <f t="shared" ref="BI10" si="75">BI7*$B$23</f>
        <v>4999.9999999999991</v>
      </c>
      <c r="BJ10" s="141">
        <f t="shared" ref="BJ10" si="76">BJ7*$B$23</f>
        <v>5176.4705882352928</v>
      </c>
      <c r="BK10" s="141">
        <f t="shared" ref="BK10" si="77">BK7*$B$23</f>
        <v>5352.9411764705865</v>
      </c>
      <c r="BL10" s="141">
        <f t="shared" ref="BL10" si="78">BL7*$B$23</f>
        <v>5529.4117647058811</v>
      </c>
      <c r="BM10" s="141">
        <f t="shared" ref="BM10" si="79">BM7*$B$23</f>
        <v>5705.8823529411748</v>
      </c>
      <c r="BN10" s="141">
        <f t="shared" ref="BN10" si="80">BN7*$B$23</f>
        <v>5882.3529411764684</v>
      </c>
      <c r="BO10" s="141">
        <f t="shared" ref="BO10" si="81">BO7*$B$23</f>
        <v>6058.823529411763</v>
      </c>
      <c r="BP10" s="141">
        <f t="shared" ref="BP10:CB10" si="82">BP7*$B$23</f>
        <v>6235.2941176470567</v>
      </c>
      <c r="BQ10" s="25">
        <f t="shared" si="82"/>
        <v>6431.3725490196066</v>
      </c>
      <c r="BR10" s="25">
        <f t="shared" si="82"/>
        <v>6627.4509803921555</v>
      </c>
      <c r="BS10" s="25">
        <f t="shared" si="82"/>
        <v>6823.5294117647054</v>
      </c>
      <c r="BT10" s="25">
        <f t="shared" si="82"/>
        <v>7019.6078431372543</v>
      </c>
      <c r="BU10" s="25">
        <f t="shared" si="82"/>
        <v>7215.6862745098042</v>
      </c>
      <c r="BV10" s="25">
        <f t="shared" si="82"/>
        <v>7411.7647058823532</v>
      </c>
      <c r="BW10" s="25">
        <f t="shared" si="82"/>
        <v>7607.8431372549021</v>
      </c>
      <c r="BX10" s="25">
        <f t="shared" si="82"/>
        <v>7803.921568627452</v>
      </c>
      <c r="BY10" s="25">
        <f t="shared" si="82"/>
        <v>8000.0000000000009</v>
      </c>
      <c r="BZ10" s="25">
        <f t="shared" si="82"/>
        <v>8196.0784313725508</v>
      </c>
      <c r="CA10" s="25">
        <f t="shared" si="82"/>
        <v>8392.1568627450997</v>
      </c>
      <c r="CB10" s="25">
        <f t="shared" si="82"/>
        <v>8588.2352941176487</v>
      </c>
    </row>
    <row r="11" spans="1:119" ht="19.5" customHeight="1">
      <c r="A11" s="25" t="s">
        <v>229</v>
      </c>
      <c r="B11" s="25">
        <f t="shared" ref="B11:G11" si="83">SUMIF($I$1:$CB$1,B$5,$I11:$CB11)</f>
        <v>2941.1764705882347</v>
      </c>
      <c r="C11" s="25">
        <f t="shared" si="83"/>
        <v>11764.705882352939</v>
      </c>
      <c r="D11" s="25">
        <f t="shared" si="83"/>
        <v>41176.470588235294</v>
      </c>
      <c r="E11" s="25">
        <f t="shared" si="83"/>
        <v>47058.823529411755</v>
      </c>
      <c r="F11" s="25">
        <f t="shared" si="83"/>
        <v>52941.176470588223</v>
      </c>
      <c r="G11" s="135">
        <f t="shared" si="83"/>
        <v>58823.529411764721</v>
      </c>
      <c r="H11" s="74"/>
      <c r="I11" s="141">
        <f>I8</f>
        <v>245.0980392156863</v>
      </c>
      <c r="J11" s="141">
        <f t="shared" ref="J11:BU11" si="84">J8</f>
        <v>245.0980392156863</v>
      </c>
      <c r="K11" s="141">
        <f t="shared" si="84"/>
        <v>245.0980392156863</v>
      </c>
      <c r="L11" s="141">
        <f t="shared" si="84"/>
        <v>245.0980392156863</v>
      </c>
      <c r="M11" s="141">
        <f t="shared" si="84"/>
        <v>245.0980392156863</v>
      </c>
      <c r="N11" s="141">
        <f t="shared" si="84"/>
        <v>245.0980392156863</v>
      </c>
      <c r="O11" s="141">
        <f t="shared" si="84"/>
        <v>245.0980392156863</v>
      </c>
      <c r="P11" s="141">
        <f t="shared" si="84"/>
        <v>245.0980392156863</v>
      </c>
      <c r="Q11" s="141">
        <f t="shared" si="84"/>
        <v>245.0980392156863</v>
      </c>
      <c r="R11" s="141">
        <f t="shared" si="84"/>
        <v>245.0980392156863</v>
      </c>
      <c r="S11" s="141">
        <f t="shared" si="84"/>
        <v>245.0980392156863</v>
      </c>
      <c r="T11" s="141">
        <f t="shared" si="84"/>
        <v>245.0980392156863</v>
      </c>
      <c r="U11" s="25">
        <f t="shared" si="84"/>
        <v>980.3921568627452</v>
      </c>
      <c r="V11" s="25">
        <f t="shared" si="84"/>
        <v>980.3921568627452</v>
      </c>
      <c r="W11" s="25">
        <f t="shared" si="84"/>
        <v>980.3921568627452</v>
      </c>
      <c r="X11" s="25">
        <f t="shared" si="84"/>
        <v>980.3921568627452</v>
      </c>
      <c r="Y11" s="25">
        <f t="shared" si="84"/>
        <v>980.3921568627452</v>
      </c>
      <c r="Z11" s="25">
        <f t="shared" si="84"/>
        <v>980.3921568627452</v>
      </c>
      <c r="AA11" s="25">
        <f t="shared" si="84"/>
        <v>980.3921568627452</v>
      </c>
      <c r="AB11" s="25">
        <f t="shared" si="84"/>
        <v>980.3921568627452</v>
      </c>
      <c r="AC11" s="25">
        <f t="shared" si="84"/>
        <v>980.3921568627452</v>
      </c>
      <c r="AD11" s="25">
        <f t="shared" si="84"/>
        <v>980.3921568627452</v>
      </c>
      <c r="AE11" s="25">
        <f t="shared" si="84"/>
        <v>980.3921568627452</v>
      </c>
      <c r="AF11" s="25">
        <f t="shared" si="84"/>
        <v>980.3921568627452</v>
      </c>
      <c r="AG11" s="141">
        <f t="shared" si="84"/>
        <v>3431.372549019608</v>
      </c>
      <c r="AH11" s="141">
        <f t="shared" si="84"/>
        <v>3431.372549019608</v>
      </c>
      <c r="AI11" s="141">
        <f t="shared" si="84"/>
        <v>3431.372549019608</v>
      </c>
      <c r="AJ11" s="141">
        <f t="shared" si="84"/>
        <v>3431.372549019608</v>
      </c>
      <c r="AK11" s="141">
        <f t="shared" si="84"/>
        <v>3431.372549019608</v>
      </c>
      <c r="AL11" s="141">
        <f t="shared" si="84"/>
        <v>3431.372549019608</v>
      </c>
      <c r="AM11" s="141">
        <f t="shared" si="84"/>
        <v>3431.372549019608</v>
      </c>
      <c r="AN11" s="141">
        <f t="shared" si="84"/>
        <v>3431.372549019608</v>
      </c>
      <c r="AO11" s="141">
        <f t="shared" si="84"/>
        <v>3431.372549019608</v>
      </c>
      <c r="AP11" s="141">
        <f t="shared" si="84"/>
        <v>3431.372549019608</v>
      </c>
      <c r="AQ11" s="141">
        <f t="shared" si="84"/>
        <v>3431.372549019608</v>
      </c>
      <c r="AR11" s="141">
        <f t="shared" si="84"/>
        <v>3431.372549019608</v>
      </c>
      <c r="AS11" s="25">
        <f t="shared" si="84"/>
        <v>3921.5686274509808</v>
      </c>
      <c r="AT11" s="25">
        <f t="shared" si="84"/>
        <v>3921.5686274509808</v>
      </c>
      <c r="AU11" s="25">
        <f t="shared" si="84"/>
        <v>3921.5686274509808</v>
      </c>
      <c r="AV11" s="25">
        <f t="shared" si="84"/>
        <v>3921.5686274509808</v>
      </c>
      <c r="AW11" s="25">
        <f t="shared" si="84"/>
        <v>3921.5686274509808</v>
      </c>
      <c r="AX11" s="25">
        <f t="shared" si="84"/>
        <v>3921.5686274509808</v>
      </c>
      <c r="AY11" s="25">
        <f t="shared" si="84"/>
        <v>3921.5686274509808</v>
      </c>
      <c r="AZ11" s="25">
        <f t="shared" si="84"/>
        <v>3921.5686274509808</v>
      </c>
      <c r="BA11" s="25">
        <f t="shared" si="84"/>
        <v>3921.5686274509808</v>
      </c>
      <c r="BB11" s="25">
        <f t="shared" si="84"/>
        <v>3921.5686274509808</v>
      </c>
      <c r="BC11" s="25">
        <f t="shared" si="84"/>
        <v>3921.5686274509808</v>
      </c>
      <c r="BD11" s="25">
        <f t="shared" si="84"/>
        <v>3921.5686274509808</v>
      </c>
      <c r="BE11" s="141">
        <f t="shared" si="84"/>
        <v>4411.7647058823532</v>
      </c>
      <c r="BF11" s="141">
        <f t="shared" si="84"/>
        <v>4411.7647058823532</v>
      </c>
      <c r="BG11" s="141">
        <f t="shared" si="84"/>
        <v>4411.7647058823532</v>
      </c>
      <c r="BH11" s="141">
        <f t="shared" si="84"/>
        <v>4411.7647058823532</v>
      </c>
      <c r="BI11" s="141">
        <f t="shared" si="84"/>
        <v>4411.7647058823532</v>
      </c>
      <c r="BJ11" s="141">
        <f t="shared" si="84"/>
        <v>4411.7647058823532</v>
      </c>
      <c r="BK11" s="141">
        <f t="shared" si="84"/>
        <v>4411.7647058823532</v>
      </c>
      <c r="BL11" s="141">
        <f t="shared" si="84"/>
        <v>4411.7647058823532</v>
      </c>
      <c r="BM11" s="141">
        <f t="shared" si="84"/>
        <v>4411.7647058823532</v>
      </c>
      <c r="BN11" s="141">
        <f t="shared" si="84"/>
        <v>4411.7647058823532</v>
      </c>
      <c r="BO11" s="141">
        <f t="shared" si="84"/>
        <v>4411.7647058823532</v>
      </c>
      <c r="BP11" s="141">
        <f t="shared" si="84"/>
        <v>4411.7647058823532</v>
      </c>
      <c r="BQ11" s="25">
        <f t="shared" si="84"/>
        <v>4901.9607843137255</v>
      </c>
      <c r="BR11" s="25">
        <f t="shared" si="84"/>
        <v>4901.9607843137255</v>
      </c>
      <c r="BS11" s="25">
        <f t="shared" si="84"/>
        <v>4901.9607843137255</v>
      </c>
      <c r="BT11" s="25">
        <f t="shared" si="84"/>
        <v>4901.9607843137255</v>
      </c>
      <c r="BU11" s="25">
        <f t="shared" si="84"/>
        <v>4901.9607843137255</v>
      </c>
      <c r="BV11" s="25">
        <f t="shared" ref="BV11:CB11" si="85">BV8</f>
        <v>4901.9607843137255</v>
      </c>
      <c r="BW11" s="25">
        <f t="shared" si="85"/>
        <v>4901.9607843137255</v>
      </c>
      <c r="BX11" s="25">
        <f t="shared" si="85"/>
        <v>4901.9607843137255</v>
      </c>
      <c r="BY11" s="25">
        <f t="shared" si="85"/>
        <v>4901.9607843137255</v>
      </c>
      <c r="BZ11" s="25">
        <f t="shared" si="85"/>
        <v>4901.9607843137255</v>
      </c>
      <c r="CA11" s="25">
        <f t="shared" si="85"/>
        <v>4901.9607843137255</v>
      </c>
      <c r="CB11" s="25">
        <f t="shared" si="85"/>
        <v>4901.9607843137255</v>
      </c>
    </row>
    <row r="12" spans="1:119" s="239" customFormat="1" ht="19.5" customHeight="1">
      <c r="A12" s="119" t="s">
        <v>230</v>
      </c>
      <c r="B12" s="119">
        <f>SUM(B10:B11)</f>
        <v>3058.823529411764</v>
      </c>
      <c r="C12" s="119">
        <f t="shared" ref="C12:I12" si="86">SUM(C10:C11)</f>
        <v>12352.941176470586</v>
      </c>
      <c r="D12" s="119">
        <f t="shared" si="86"/>
        <v>43411.76470588235</v>
      </c>
      <c r="E12" s="119">
        <f t="shared" si="86"/>
        <v>51176.470588235286</v>
      </c>
      <c r="F12" s="119">
        <f t="shared" si="86"/>
        <v>59176.470588235279</v>
      </c>
      <c r="G12" s="119">
        <f t="shared" si="86"/>
        <v>67411.764705882364</v>
      </c>
      <c r="H12" s="143"/>
      <c r="I12" s="144">
        <f t="shared" si="86"/>
        <v>254.90196078431376</v>
      </c>
      <c r="J12" s="144">
        <f t="shared" ref="J12" si="87">SUM(J10:J11)</f>
        <v>264.70588235294122</v>
      </c>
      <c r="K12" s="144">
        <f t="shared" ref="K12" si="88">SUM(K10:K11)</f>
        <v>274.50980392156868</v>
      </c>
      <c r="L12" s="144">
        <f t="shared" ref="L12" si="89">SUM(L10:L11)</f>
        <v>284.31372549019613</v>
      </c>
      <c r="M12" s="144">
        <f t="shared" ref="M12" si="90">SUM(M10:M11)</f>
        <v>294.11764705882354</v>
      </c>
      <c r="N12" s="144">
        <f t="shared" ref="N12" si="91">SUM(N10:N11)</f>
        <v>303.92156862745099</v>
      </c>
      <c r="O12" s="144">
        <f t="shared" ref="O12" si="92">SUM(O10:O11)</f>
        <v>313.72549019607845</v>
      </c>
      <c r="P12" s="144">
        <f t="shared" ref="P12" si="93">SUM(P10:P11)</f>
        <v>323.52941176470591</v>
      </c>
      <c r="Q12" s="144">
        <f t="shared" ref="Q12" si="94">SUM(Q10:Q11)</f>
        <v>333.33333333333337</v>
      </c>
      <c r="R12" s="144">
        <f t="shared" ref="R12" si="95">SUM(R10:R11)</f>
        <v>343.13725490196077</v>
      </c>
      <c r="S12" s="144">
        <f t="shared" ref="S12" si="96">SUM(S10:S11)</f>
        <v>352.94117647058823</v>
      </c>
      <c r="T12" s="144">
        <f t="shared" ref="T12" si="97">SUM(T10:T11)</f>
        <v>362.74509803921569</v>
      </c>
      <c r="U12" s="119">
        <f t="shared" ref="U12" si="98">SUM(U10:U11)</f>
        <v>1137.2549019607843</v>
      </c>
      <c r="V12" s="119">
        <f t="shared" ref="V12" si="99">SUM(V10:V11)</f>
        <v>1176.4705882352941</v>
      </c>
      <c r="W12" s="119">
        <f t="shared" ref="W12" si="100">SUM(W10:W11)</f>
        <v>1215.686274509804</v>
      </c>
      <c r="X12" s="119">
        <f t="shared" ref="X12" si="101">SUM(X10:X11)</f>
        <v>1254.9019607843138</v>
      </c>
      <c r="Y12" s="119">
        <f t="shared" ref="Y12" si="102">SUM(Y10:Y11)</f>
        <v>1294.1176470588236</v>
      </c>
      <c r="Z12" s="119">
        <f t="shared" ref="Z12" si="103">SUM(Z10:Z11)</f>
        <v>1333.3333333333335</v>
      </c>
      <c r="AA12" s="119">
        <f t="shared" ref="AA12" si="104">SUM(AA10:AA11)</f>
        <v>1372.5490196078431</v>
      </c>
      <c r="AB12" s="119">
        <f t="shared" ref="AB12" si="105">SUM(AB10:AB11)</f>
        <v>1411.7647058823529</v>
      </c>
      <c r="AC12" s="119">
        <f t="shared" ref="AC12" si="106">SUM(AC10:AC11)</f>
        <v>1450.9803921568628</v>
      </c>
      <c r="AD12" s="119">
        <f t="shared" ref="AD12" si="107">SUM(AD10:AD11)</f>
        <v>1490.1960784313726</v>
      </c>
      <c r="AE12" s="119">
        <f t="shared" ref="AE12" si="108">SUM(AE10:AE11)</f>
        <v>1529.4117647058824</v>
      </c>
      <c r="AF12" s="119">
        <f t="shared" ref="AF12" si="109">SUM(AF10:AF11)</f>
        <v>1568.627450980392</v>
      </c>
      <c r="AG12" s="144">
        <f t="shared" ref="AG12" si="110">SUM(AG10:AG11)</f>
        <v>4156.8627450980393</v>
      </c>
      <c r="AH12" s="144">
        <f t="shared" ref="AH12" si="111">SUM(AH10:AH11)</f>
        <v>4294.1176470588234</v>
      </c>
      <c r="AI12" s="144">
        <f t="shared" ref="AI12" si="112">SUM(AI10:AI11)</f>
        <v>4431.3725490196075</v>
      </c>
      <c r="AJ12" s="144">
        <f t="shared" ref="AJ12" si="113">SUM(AJ10:AJ11)</f>
        <v>4568.6274509803925</v>
      </c>
      <c r="AK12" s="144">
        <f t="shared" ref="AK12" si="114">SUM(AK10:AK11)</f>
        <v>4705.8823529411766</v>
      </c>
      <c r="AL12" s="144">
        <f t="shared" ref="AL12" si="115">SUM(AL10:AL11)</f>
        <v>4843.1372549019607</v>
      </c>
      <c r="AM12" s="144">
        <f t="shared" ref="AM12" si="116">SUM(AM10:AM11)</f>
        <v>4980.3921568627447</v>
      </c>
      <c r="AN12" s="144">
        <f t="shared" ref="AN12" si="117">SUM(AN10:AN11)</f>
        <v>5117.6470588235297</v>
      </c>
      <c r="AO12" s="144">
        <f t="shared" ref="AO12" si="118">SUM(AO10:AO11)</f>
        <v>5254.9019607843138</v>
      </c>
      <c r="AP12" s="144">
        <f t="shared" ref="AP12" si="119">SUM(AP10:AP11)</f>
        <v>5392.1568627450979</v>
      </c>
      <c r="AQ12" s="144">
        <f t="shared" ref="AQ12" si="120">SUM(AQ10:AQ11)</f>
        <v>5529.4117647058829</v>
      </c>
      <c r="AR12" s="144">
        <f t="shared" ref="AR12" si="121">SUM(AR10:AR11)</f>
        <v>5666.666666666667</v>
      </c>
      <c r="AS12" s="119">
        <f t="shared" ref="AS12" si="122">SUM(AS10:AS11)</f>
        <v>6313.7254901960787</v>
      </c>
      <c r="AT12" s="119">
        <f t="shared" ref="AT12" si="123">SUM(AT10:AT11)</f>
        <v>6470.588235294118</v>
      </c>
      <c r="AU12" s="119">
        <f t="shared" ref="AU12" si="124">SUM(AU10:AU11)</f>
        <v>6627.4509803921574</v>
      </c>
      <c r="AV12" s="119">
        <f t="shared" ref="AV12" si="125">SUM(AV10:AV11)</f>
        <v>6784.3137254901967</v>
      </c>
      <c r="AW12" s="119">
        <f t="shared" ref="AW12" si="126">SUM(AW10:AW11)</f>
        <v>6941.176470588236</v>
      </c>
      <c r="AX12" s="119">
        <f t="shared" ref="AX12" si="127">SUM(AX10:AX11)</f>
        <v>7098.0392156862745</v>
      </c>
      <c r="AY12" s="119">
        <f t="shared" ref="AY12" si="128">SUM(AY10:AY11)</f>
        <v>7254.9019607843138</v>
      </c>
      <c r="AZ12" s="119">
        <f t="shared" ref="AZ12" si="129">SUM(AZ10:AZ11)</f>
        <v>7411.7647058823532</v>
      </c>
      <c r="BA12" s="119">
        <f t="shared" ref="BA12" si="130">SUM(BA10:BA11)</f>
        <v>7568.6274509803925</v>
      </c>
      <c r="BB12" s="119">
        <f t="shared" ref="BB12" si="131">SUM(BB10:BB11)</f>
        <v>7725.4901960784318</v>
      </c>
      <c r="BC12" s="119">
        <f t="shared" ref="BC12" si="132">SUM(BC10:BC11)</f>
        <v>7882.3529411764703</v>
      </c>
      <c r="BD12" s="119">
        <f t="shared" ref="BD12" si="133">SUM(BD10:BD11)</f>
        <v>8039.2156862745096</v>
      </c>
      <c r="BE12" s="144">
        <f t="shared" ref="BE12" si="134">SUM(BE10:BE11)</f>
        <v>8705.8823529411766</v>
      </c>
      <c r="BF12" s="144">
        <f t="shared" ref="BF12" si="135">SUM(BF10:BF11)</f>
        <v>8882.3529411764703</v>
      </c>
      <c r="BG12" s="144">
        <f t="shared" ref="BG12" si="136">SUM(BG10:BG11)</f>
        <v>9058.823529411764</v>
      </c>
      <c r="BH12" s="144">
        <f t="shared" ref="BH12" si="137">SUM(BH10:BH11)</f>
        <v>9235.2941176470595</v>
      </c>
      <c r="BI12" s="144">
        <f t="shared" ref="BI12" si="138">SUM(BI10:BI11)</f>
        <v>9411.7647058823532</v>
      </c>
      <c r="BJ12" s="144">
        <f t="shared" ref="BJ12" si="139">SUM(BJ10:BJ11)</f>
        <v>9588.2352941176468</v>
      </c>
      <c r="BK12" s="144">
        <f t="shared" ref="BK12" si="140">SUM(BK10:BK11)</f>
        <v>9764.7058823529405</v>
      </c>
      <c r="BL12" s="144">
        <f t="shared" ref="BL12" si="141">SUM(BL10:BL11)</f>
        <v>9941.1764705882342</v>
      </c>
      <c r="BM12" s="144">
        <f t="shared" ref="BM12" si="142">SUM(BM10:BM11)</f>
        <v>10117.647058823528</v>
      </c>
      <c r="BN12" s="144">
        <f t="shared" ref="BN12" si="143">SUM(BN10:BN11)</f>
        <v>10294.117647058822</v>
      </c>
      <c r="BO12" s="144">
        <f t="shared" ref="BO12" si="144">SUM(BO10:BO11)</f>
        <v>10470.588235294115</v>
      </c>
      <c r="BP12" s="144">
        <f t="shared" ref="BP12" si="145">SUM(BP10:BP11)</f>
        <v>10647.058823529409</v>
      </c>
      <c r="BQ12" s="119">
        <f t="shared" ref="BQ12" si="146">SUM(BQ10:BQ11)</f>
        <v>11333.333333333332</v>
      </c>
      <c r="BR12" s="119">
        <f t="shared" ref="BR12" si="147">SUM(BR10:BR11)</f>
        <v>11529.411764705881</v>
      </c>
      <c r="BS12" s="119">
        <f t="shared" ref="BS12" si="148">SUM(BS10:BS11)</f>
        <v>11725.49019607843</v>
      </c>
      <c r="BT12" s="119">
        <f t="shared" ref="BT12" si="149">SUM(BT10:BT11)</f>
        <v>11921.568627450979</v>
      </c>
      <c r="BU12" s="119">
        <f t="shared" ref="BU12" si="150">SUM(BU10:BU11)</f>
        <v>12117.64705882353</v>
      </c>
      <c r="BV12" s="119">
        <f t="shared" ref="BV12" si="151">SUM(BV10:BV11)</f>
        <v>12313.725490196079</v>
      </c>
      <c r="BW12" s="119">
        <f t="shared" ref="BW12" si="152">SUM(BW10:BW11)</f>
        <v>12509.803921568628</v>
      </c>
      <c r="BX12" s="119">
        <f t="shared" ref="BX12" si="153">SUM(BX10:BX11)</f>
        <v>12705.882352941178</v>
      </c>
      <c r="BY12" s="119">
        <f t="shared" ref="BY12" si="154">SUM(BY10:BY11)</f>
        <v>12901.960784313727</v>
      </c>
      <c r="BZ12" s="119">
        <f t="shared" ref="BZ12" si="155">SUM(BZ10:BZ11)</f>
        <v>13098.039215686276</v>
      </c>
      <c r="CA12" s="119">
        <f t="shared" ref="CA12" si="156">SUM(CA10:CA11)</f>
        <v>13294.117647058825</v>
      </c>
      <c r="CB12" s="119">
        <f t="shared" ref="CB12" si="157">SUM(CB10:CB11)</f>
        <v>13490.196078431374</v>
      </c>
    </row>
    <row r="13" spans="1:119" ht="19.5" customHeight="1">
      <c r="A13" s="25"/>
      <c r="B13" s="25"/>
      <c r="C13" s="25"/>
      <c r="D13" s="25"/>
      <c r="E13" s="25"/>
      <c r="F13" s="25"/>
      <c r="G13" s="135"/>
      <c r="H13" s="74"/>
      <c r="I13" s="141"/>
      <c r="J13" s="141"/>
      <c r="K13" s="141"/>
      <c r="L13" s="141"/>
      <c r="M13" s="141"/>
      <c r="N13" s="141"/>
      <c r="O13" s="141"/>
      <c r="P13" s="141"/>
      <c r="Q13" s="141"/>
      <c r="R13" s="141"/>
      <c r="S13" s="141"/>
      <c r="T13" s="141"/>
      <c r="U13" s="25"/>
      <c r="V13" s="25"/>
      <c r="W13" s="25"/>
      <c r="X13" s="25"/>
      <c r="Y13" s="25"/>
      <c r="Z13" s="25"/>
      <c r="AA13" s="25"/>
      <c r="AB13" s="25"/>
      <c r="AC13" s="25"/>
      <c r="AD13" s="25"/>
      <c r="AE13" s="25"/>
      <c r="AF13" s="25"/>
      <c r="AG13" s="141"/>
      <c r="AH13" s="141"/>
      <c r="AI13" s="141"/>
      <c r="AJ13" s="141"/>
      <c r="AK13" s="141"/>
      <c r="AL13" s="141"/>
      <c r="AM13" s="141"/>
      <c r="AN13" s="141"/>
      <c r="AO13" s="141"/>
      <c r="AP13" s="141"/>
      <c r="AQ13" s="141"/>
      <c r="AR13" s="141"/>
      <c r="AS13" s="25"/>
      <c r="AT13" s="25"/>
      <c r="AU13" s="25"/>
      <c r="AV13" s="25"/>
      <c r="AW13" s="25"/>
      <c r="AX13" s="25"/>
      <c r="AY13" s="25"/>
      <c r="AZ13" s="25"/>
      <c r="BA13" s="25"/>
      <c r="BB13" s="25"/>
      <c r="BC13" s="25"/>
      <c r="BD13" s="25"/>
      <c r="BE13" s="141"/>
      <c r="BF13" s="141"/>
      <c r="BG13" s="141"/>
      <c r="BH13" s="141"/>
      <c r="BI13" s="141"/>
      <c r="BJ13" s="141"/>
      <c r="BK13" s="141"/>
      <c r="BL13" s="141"/>
      <c r="BM13" s="141"/>
      <c r="BN13" s="141"/>
      <c r="BO13" s="141"/>
      <c r="BP13" s="141"/>
      <c r="BQ13" s="25"/>
      <c r="BR13" s="25"/>
      <c r="BS13" s="25"/>
      <c r="BT13" s="25"/>
      <c r="BU13" s="25"/>
      <c r="BV13" s="25"/>
      <c r="BW13" s="25"/>
      <c r="BX13" s="25"/>
      <c r="BY13" s="25"/>
      <c r="BZ13" s="25"/>
      <c r="CA13" s="25"/>
      <c r="CB13" s="25"/>
    </row>
    <row r="14" spans="1:119" ht="19.5" customHeight="1">
      <c r="A14" s="25" t="s">
        <v>232</v>
      </c>
      <c r="B14" s="25">
        <f t="shared" ref="B14:G14" si="158">SUMIF($I$1:$CB$1,B$5,$I14:$CB14)</f>
        <v>203823.52941176473</v>
      </c>
      <c r="C14" s="25">
        <f t="shared" si="158"/>
        <v>892941.17647058831</v>
      </c>
      <c r="D14" s="25">
        <f t="shared" si="158"/>
        <v>3241764.7058823528</v>
      </c>
      <c r="E14" s="25">
        <f t="shared" si="158"/>
        <v>4736470.5882352944</v>
      </c>
      <c r="F14" s="25">
        <f t="shared" si="158"/>
        <v>6386470.5882352935</v>
      </c>
      <c r="G14" s="25">
        <f t="shared" si="158"/>
        <v>8191764.7058823528</v>
      </c>
      <c r="H14" s="74"/>
      <c r="I14" s="141">
        <f>I12*$B$24</f>
        <v>14019.607843137257</v>
      </c>
      <c r="J14" s="141">
        <f>J12*$B$24</f>
        <v>14558.823529411768</v>
      </c>
      <c r="K14" s="141">
        <f t="shared" ref="K14:BU14" si="159">K12*$B$24</f>
        <v>15098.039215686276</v>
      </c>
      <c r="L14" s="141">
        <f t="shared" si="159"/>
        <v>15637.254901960787</v>
      </c>
      <c r="M14" s="141">
        <f t="shared" si="159"/>
        <v>16176.470588235294</v>
      </c>
      <c r="N14" s="141">
        <f t="shared" si="159"/>
        <v>16715.686274509804</v>
      </c>
      <c r="O14" s="141">
        <f t="shared" si="159"/>
        <v>17254.901960784315</v>
      </c>
      <c r="P14" s="141">
        <f t="shared" si="159"/>
        <v>17794.117647058825</v>
      </c>
      <c r="Q14" s="141">
        <f t="shared" si="159"/>
        <v>18333.333333333336</v>
      </c>
      <c r="R14" s="141">
        <f t="shared" si="159"/>
        <v>18872.549019607843</v>
      </c>
      <c r="S14" s="141">
        <f t="shared" si="159"/>
        <v>19411.764705882353</v>
      </c>
      <c r="T14" s="141">
        <f t="shared" si="159"/>
        <v>19950.980392156864</v>
      </c>
      <c r="U14" s="25">
        <f t="shared" si="159"/>
        <v>62549.01960784314</v>
      </c>
      <c r="V14" s="25">
        <f t="shared" si="159"/>
        <v>64705.882352941175</v>
      </c>
      <c r="W14" s="25">
        <f t="shared" si="159"/>
        <v>66862.745098039217</v>
      </c>
      <c r="X14" s="25">
        <f t="shared" si="159"/>
        <v>69019.607843137259</v>
      </c>
      <c r="Y14" s="25">
        <f t="shared" si="159"/>
        <v>71176.470588235301</v>
      </c>
      <c r="Z14" s="25">
        <f t="shared" si="159"/>
        <v>73333.333333333343</v>
      </c>
      <c r="AA14" s="25">
        <f t="shared" si="159"/>
        <v>75490.196078431371</v>
      </c>
      <c r="AB14" s="25">
        <f t="shared" si="159"/>
        <v>77647.058823529413</v>
      </c>
      <c r="AC14" s="25">
        <f t="shared" si="159"/>
        <v>79803.921568627455</v>
      </c>
      <c r="AD14" s="25">
        <f t="shared" si="159"/>
        <v>81960.784313725497</v>
      </c>
      <c r="AE14" s="25">
        <f t="shared" si="159"/>
        <v>84117.647058823539</v>
      </c>
      <c r="AF14" s="25">
        <f t="shared" si="159"/>
        <v>86274.509803921566</v>
      </c>
      <c r="AG14" s="141">
        <f t="shared" si="159"/>
        <v>228627.45098039217</v>
      </c>
      <c r="AH14" s="141">
        <f t="shared" si="159"/>
        <v>236176.4705882353</v>
      </c>
      <c r="AI14" s="141">
        <f t="shared" si="159"/>
        <v>243725.4901960784</v>
      </c>
      <c r="AJ14" s="141">
        <f t="shared" si="159"/>
        <v>251274.5098039216</v>
      </c>
      <c r="AK14" s="141">
        <f t="shared" si="159"/>
        <v>258823.5294117647</v>
      </c>
      <c r="AL14" s="141">
        <f t="shared" si="159"/>
        <v>266372.54901960783</v>
      </c>
      <c r="AM14" s="141">
        <f t="shared" si="159"/>
        <v>273921.56862745096</v>
      </c>
      <c r="AN14" s="141">
        <f t="shared" si="159"/>
        <v>281470.58823529416</v>
      </c>
      <c r="AO14" s="141">
        <f t="shared" si="159"/>
        <v>289019.60784313729</v>
      </c>
      <c r="AP14" s="141">
        <f t="shared" si="159"/>
        <v>296568.62745098036</v>
      </c>
      <c r="AQ14" s="141">
        <f t="shared" si="159"/>
        <v>304117.64705882355</v>
      </c>
      <c r="AR14" s="141">
        <f t="shared" si="159"/>
        <v>311666.66666666669</v>
      </c>
      <c r="AS14" s="25">
        <f t="shared" si="159"/>
        <v>347254.90196078434</v>
      </c>
      <c r="AT14" s="25">
        <f t="shared" si="159"/>
        <v>355882.3529411765</v>
      </c>
      <c r="AU14" s="25">
        <f t="shared" si="159"/>
        <v>364509.80392156867</v>
      </c>
      <c r="AV14" s="25">
        <f t="shared" si="159"/>
        <v>373137.25490196084</v>
      </c>
      <c r="AW14" s="25">
        <f t="shared" si="159"/>
        <v>381764.70588235301</v>
      </c>
      <c r="AX14" s="25">
        <f t="shared" si="159"/>
        <v>390392.15686274512</v>
      </c>
      <c r="AY14" s="25">
        <f t="shared" si="159"/>
        <v>399019.60784313729</v>
      </c>
      <c r="AZ14" s="25">
        <f t="shared" si="159"/>
        <v>407647.0588235294</v>
      </c>
      <c r="BA14" s="25">
        <f t="shared" si="159"/>
        <v>416274.50980392157</v>
      </c>
      <c r="BB14" s="25">
        <f t="shared" si="159"/>
        <v>424901.96078431373</v>
      </c>
      <c r="BC14" s="25">
        <f t="shared" si="159"/>
        <v>433529.41176470584</v>
      </c>
      <c r="BD14" s="25">
        <f t="shared" si="159"/>
        <v>442156.86274509801</v>
      </c>
      <c r="BE14" s="141">
        <f t="shared" si="159"/>
        <v>478823.5294117647</v>
      </c>
      <c r="BF14" s="141">
        <f t="shared" si="159"/>
        <v>488529.41176470584</v>
      </c>
      <c r="BG14" s="141">
        <f t="shared" si="159"/>
        <v>498235.29411764699</v>
      </c>
      <c r="BH14" s="141">
        <f t="shared" si="159"/>
        <v>507941.17647058825</v>
      </c>
      <c r="BI14" s="141">
        <f t="shared" si="159"/>
        <v>517647.0588235294</v>
      </c>
      <c r="BJ14" s="141">
        <f t="shared" si="159"/>
        <v>527352.9411764706</v>
      </c>
      <c r="BK14" s="141">
        <f t="shared" si="159"/>
        <v>537058.82352941169</v>
      </c>
      <c r="BL14" s="141">
        <f t="shared" si="159"/>
        <v>546764.70588235289</v>
      </c>
      <c r="BM14" s="141">
        <f t="shared" si="159"/>
        <v>556470.58823529398</v>
      </c>
      <c r="BN14" s="141">
        <f t="shared" si="159"/>
        <v>566176.47058823518</v>
      </c>
      <c r="BO14" s="141">
        <f t="shared" si="159"/>
        <v>575882.35294117639</v>
      </c>
      <c r="BP14" s="141">
        <f t="shared" si="159"/>
        <v>585588.23529411748</v>
      </c>
      <c r="BQ14" s="25">
        <f t="shared" si="159"/>
        <v>623333.33333333326</v>
      </c>
      <c r="BR14" s="25">
        <f t="shared" si="159"/>
        <v>634117.6470588235</v>
      </c>
      <c r="BS14" s="25">
        <f t="shared" si="159"/>
        <v>644901.96078431362</v>
      </c>
      <c r="BT14" s="25">
        <f t="shared" si="159"/>
        <v>655686.27450980386</v>
      </c>
      <c r="BU14" s="25">
        <f t="shared" si="159"/>
        <v>666470.5882352941</v>
      </c>
      <c r="BV14" s="25">
        <f t="shared" ref="BV14:CB14" si="160">BV12*$B$24</f>
        <v>677254.90196078434</v>
      </c>
      <c r="BW14" s="25">
        <f t="shared" si="160"/>
        <v>688039.21568627458</v>
      </c>
      <c r="BX14" s="25">
        <f t="shared" si="160"/>
        <v>698823.52941176482</v>
      </c>
      <c r="BY14" s="25">
        <f t="shared" si="160"/>
        <v>709607.84313725505</v>
      </c>
      <c r="BZ14" s="25">
        <f t="shared" si="160"/>
        <v>720392.15686274518</v>
      </c>
      <c r="CA14" s="25">
        <f t="shared" si="160"/>
        <v>731176.47058823542</v>
      </c>
      <c r="CB14" s="25">
        <f t="shared" si="160"/>
        <v>741960.78431372554</v>
      </c>
    </row>
    <row r="15" spans="1:119" ht="19.5" customHeight="1">
      <c r="A15" s="25"/>
      <c r="B15" s="25"/>
      <c r="C15" s="25"/>
      <c r="D15" s="25"/>
      <c r="E15" s="25"/>
      <c r="F15" s="25"/>
      <c r="G15" s="135"/>
      <c r="H15" s="74"/>
      <c r="I15" s="141"/>
      <c r="J15" s="141"/>
      <c r="K15" s="141"/>
      <c r="L15" s="141"/>
      <c r="M15" s="141"/>
      <c r="N15" s="141"/>
      <c r="O15" s="141"/>
      <c r="P15" s="141"/>
      <c r="Q15" s="141"/>
      <c r="R15" s="141"/>
      <c r="S15" s="141"/>
      <c r="T15" s="141"/>
      <c r="U15" s="25"/>
      <c r="V15" s="25"/>
      <c r="W15" s="25"/>
      <c r="X15" s="25"/>
      <c r="Y15" s="25"/>
      <c r="Z15" s="25"/>
      <c r="AA15" s="25"/>
      <c r="AB15" s="25"/>
      <c r="AC15" s="25"/>
      <c r="AD15" s="25"/>
      <c r="AE15" s="25"/>
      <c r="AF15" s="25"/>
      <c r="AG15" s="141"/>
      <c r="AH15" s="141"/>
      <c r="AI15" s="141"/>
      <c r="AJ15" s="141"/>
      <c r="AK15" s="141"/>
      <c r="AL15" s="141"/>
      <c r="AM15" s="141"/>
      <c r="AN15" s="141"/>
      <c r="AO15" s="141"/>
      <c r="AP15" s="141"/>
      <c r="AQ15" s="141"/>
      <c r="AR15" s="141"/>
      <c r="AS15" s="25"/>
      <c r="AT15" s="25"/>
      <c r="AU15" s="25"/>
      <c r="AV15" s="25"/>
      <c r="AW15" s="25"/>
      <c r="AX15" s="25"/>
      <c r="AY15" s="25"/>
      <c r="AZ15" s="25"/>
      <c r="BA15" s="25"/>
      <c r="BB15" s="25"/>
      <c r="BC15" s="25"/>
      <c r="BD15" s="25"/>
      <c r="BE15" s="141"/>
      <c r="BF15" s="141"/>
      <c r="BG15" s="141"/>
      <c r="BH15" s="141"/>
      <c r="BI15" s="141"/>
      <c r="BJ15" s="141"/>
      <c r="BK15" s="141"/>
      <c r="BL15" s="141"/>
      <c r="BM15" s="141"/>
      <c r="BN15" s="141"/>
      <c r="BO15" s="141"/>
      <c r="BP15" s="141"/>
      <c r="BQ15" s="25"/>
      <c r="BR15" s="25"/>
      <c r="BS15" s="25"/>
      <c r="BT15" s="25"/>
      <c r="BU15" s="25"/>
      <c r="BV15" s="25"/>
      <c r="BW15" s="25"/>
      <c r="BX15" s="25"/>
      <c r="BY15" s="25"/>
      <c r="BZ15" s="25"/>
      <c r="CA15" s="25"/>
      <c r="CB15" s="25"/>
    </row>
    <row r="16" spans="1:119" s="19" customFormat="1" ht="19.5" customHeight="1">
      <c r="A16" s="256"/>
      <c r="B16" s="256"/>
      <c r="C16" s="256"/>
      <c r="D16" s="256"/>
      <c r="E16" s="256"/>
      <c r="F16" s="256"/>
      <c r="G16" s="256"/>
      <c r="H16" s="74"/>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row>
    <row r="17" spans="1:80" ht="19.5" customHeight="1">
      <c r="A17" s="25"/>
      <c r="B17" s="25"/>
      <c r="C17" s="25"/>
      <c r="D17" s="25"/>
      <c r="E17" s="25"/>
      <c r="F17" s="25"/>
      <c r="G17" s="135"/>
      <c r="H17" s="74"/>
      <c r="I17" s="141"/>
      <c r="J17" s="141"/>
      <c r="K17" s="141"/>
      <c r="L17" s="141"/>
      <c r="M17" s="141"/>
      <c r="N17" s="141"/>
      <c r="O17" s="141"/>
      <c r="P17" s="141"/>
      <c r="Q17" s="141"/>
      <c r="R17" s="141"/>
      <c r="S17" s="141"/>
      <c r="T17" s="141"/>
      <c r="U17" s="25"/>
      <c r="V17" s="25"/>
      <c r="W17" s="25"/>
      <c r="X17" s="25"/>
      <c r="Y17" s="25"/>
      <c r="Z17" s="25"/>
      <c r="AA17" s="25"/>
      <c r="AB17" s="25"/>
      <c r="AC17" s="25"/>
      <c r="AD17" s="25"/>
      <c r="AE17" s="25"/>
      <c r="AF17" s="25"/>
      <c r="AG17" s="141"/>
      <c r="AH17" s="141"/>
      <c r="AI17" s="141"/>
      <c r="AJ17" s="141"/>
      <c r="AK17" s="141"/>
      <c r="AL17" s="141"/>
      <c r="AM17" s="141"/>
      <c r="AN17" s="141"/>
      <c r="AO17" s="141"/>
      <c r="AP17" s="141"/>
      <c r="AQ17" s="141"/>
      <c r="AR17" s="141"/>
      <c r="AS17" s="25"/>
      <c r="AT17" s="25"/>
      <c r="AU17" s="25"/>
      <c r="AV17" s="25"/>
      <c r="AW17" s="25"/>
      <c r="AX17" s="25"/>
      <c r="AY17" s="25"/>
      <c r="AZ17" s="25"/>
      <c r="BA17" s="25"/>
      <c r="BB17" s="25"/>
      <c r="BC17" s="25"/>
      <c r="BD17" s="25"/>
      <c r="BE17" s="141"/>
      <c r="BF17" s="141"/>
      <c r="BG17" s="141"/>
      <c r="BH17" s="141"/>
      <c r="BI17" s="141"/>
      <c r="BJ17" s="141"/>
      <c r="BK17" s="141"/>
      <c r="BL17" s="141"/>
      <c r="BM17" s="141"/>
      <c r="BN17" s="141"/>
      <c r="BO17" s="141"/>
      <c r="BP17" s="141"/>
      <c r="BQ17" s="25"/>
      <c r="BR17" s="25"/>
      <c r="BS17" s="25"/>
      <c r="BT17" s="25"/>
      <c r="BU17" s="25"/>
      <c r="BV17" s="25"/>
      <c r="BW17" s="25"/>
      <c r="BX17" s="25"/>
      <c r="BY17" s="25"/>
      <c r="BZ17" s="25"/>
      <c r="CA17" s="25"/>
      <c r="CB17" s="25"/>
    </row>
    <row r="18" spans="1:80" ht="19.5" customHeight="1">
      <c r="A18" s="25" t="s">
        <v>233</v>
      </c>
      <c r="B18" s="25">
        <f t="shared" ref="B18:G19" si="161">SUMIF($I$1:$CB$1,B$5,$I18:$CB18)</f>
        <v>240882.35294117645</v>
      </c>
      <c r="C18" s="25">
        <f t="shared" si="161"/>
        <v>1055294.117647059</v>
      </c>
      <c r="D18" s="25">
        <f t="shared" si="161"/>
        <v>3831176.4705882357</v>
      </c>
      <c r="E18" s="25">
        <f t="shared" si="161"/>
        <v>5597647.0588235287</v>
      </c>
      <c r="F18" s="25">
        <f t="shared" si="161"/>
        <v>7547647.0588235296</v>
      </c>
      <c r="G18" s="25">
        <f t="shared" si="161"/>
        <v>9681176.4705882352</v>
      </c>
      <c r="H18" s="74"/>
      <c r="I18" s="141">
        <f>I12*$B$26</f>
        <v>16568.627450980395</v>
      </c>
      <c r="J18" s="141">
        <f t="shared" ref="J18:BU18" si="162">J12*$B$26</f>
        <v>17205.882352941178</v>
      </c>
      <c r="K18" s="141">
        <f>K12*$B$26</f>
        <v>17843.137254901965</v>
      </c>
      <c r="L18" s="141">
        <f t="shared" si="162"/>
        <v>18480.392156862748</v>
      </c>
      <c r="M18" s="141">
        <f t="shared" si="162"/>
        <v>19117.647058823532</v>
      </c>
      <c r="N18" s="141">
        <f t="shared" si="162"/>
        <v>19754.901960784315</v>
      </c>
      <c r="O18" s="141">
        <f t="shared" si="162"/>
        <v>20392.156862745098</v>
      </c>
      <c r="P18" s="141">
        <f t="shared" si="162"/>
        <v>21029.411764705885</v>
      </c>
      <c r="Q18" s="141">
        <f t="shared" si="162"/>
        <v>21666.666666666668</v>
      </c>
      <c r="R18" s="141">
        <f t="shared" si="162"/>
        <v>22303.921568627451</v>
      </c>
      <c r="S18" s="141">
        <f t="shared" si="162"/>
        <v>22941.176470588234</v>
      </c>
      <c r="T18" s="141">
        <f t="shared" si="162"/>
        <v>23578.431372549021</v>
      </c>
      <c r="U18" s="25">
        <f t="shared" si="162"/>
        <v>73921.568627450979</v>
      </c>
      <c r="V18" s="25">
        <f t="shared" si="162"/>
        <v>76470.588235294126</v>
      </c>
      <c r="W18" s="25">
        <f t="shared" si="162"/>
        <v>79019.607843137259</v>
      </c>
      <c r="X18" s="25">
        <f t="shared" si="162"/>
        <v>81568.627450980392</v>
      </c>
      <c r="Y18" s="25">
        <f t="shared" si="162"/>
        <v>84117.647058823539</v>
      </c>
      <c r="Z18" s="25">
        <f t="shared" si="162"/>
        <v>86666.666666666672</v>
      </c>
      <c r="AA18" s="25">
        <f t="shared" si="162"/>
        <v>89215.686274509804</v>
      </c>
      <c r="AB18" s="25">
        <f t="shared" si="162"/>
        <v>91764.705882352937</v>
      </c>
      <c r="AC18" s="25">
        <f t="shared" si="162"/>
        <v>94313.725490196084</v>
      </c>
      <c r="AD18" s="25">
        <f t="shared" si="162"/>
        <v>96862.745098039217</v>
      </c>
      <c r="AE18" s="25">
        <f t="shared" si="162"/>
        <v>99411.764705882364</v>
      </c>
      <c r="AF18" s="25">
        <f t="shared" si="162"/>
        <v>101960.78431372548</v>
      </c>
      <c r="AG18" s="141">
        <f t="shared" si="162"/>
        <v>270196.07843137253</v>
      </c>
      <c r="AH18" s="141">
        <f t="shared" si="162"/>
        <v>279117.6470588235</v>
      </c>
      <c r="AI18" s="141">
        <f t="shared" si="162"/>
        <v>288039.21568627446</v>
      </c>
      <c r="AJ18" s="141">
        <f t="shared" si="162"/>
        <v>296960.78431372554</v>
      </c>
      <c r="AK18" s="141">
        <f t="shared" si="162"/>
        <v>305882.3529411765</v>
      </c>
      <c r="AL18" s="141">
        <f t="shared" si="162"/>
        <v>314803.92156862747</v>
      </c>
      <c r="AM18" s="141">
        <f t="shared" si="162"/>
        <v>323725.49019607843</v>
      </c>
      <c r="AN18" s="141">
        <f t="shared" si="162"/>
        <v>332647.05882352946</v>
      </c>
      <c r="AO18" s="141">
        <f t="shared" si="162"/>
        <v>341568.62745098042</v>
      </c>
      <c r="AP18" s="141">
        <f t="shared" si="162"/>
        <v>350490.19607843139</v>
      </c>
      <c r="AQ18" s="141">
        <f t="shared" si="162"/>
        <v>359411.76470588241</v>
      </c>
      <c r="AR18" s="141">
        <f t="shared" si="162"/>
        <v>368333.33333333337</v>
      </c>
      <c r="AS18" s="25">
        <f t="shared" si="162"/>
        <v>410392.15686274512</v>
      </c>
      <c r="AT18" s="25">
        <f t="shared" si="162"/>
        <v>420588.23529411765</v>
      </c>
      <c r="AU18" s="25">
        <f t="shared" si="162"/>
        <v>430784.31372549024</v>
      </c>
      <c r="AV18" s="25">
        <f t="shared" si="162"/>
        <v>440980.39215686277</v>
      </c>
      <c r="AW18" s="25">
        <f t="shared" si="162"/>
        <v>451176.47058823536</v>
      </c>
      <c r="AX18" s="25">
        <f t="shared" si="162"/>
        <v>461372.54901960783</v>
      </c>
      <c r="AY18" s="25">
        <f t="shared" si="162"/>
        <v>471568.62745098042</v>
      </c>
      <c r="AZ18" s="25">
        <f t="shared" si="162"/>
        <v>481764.70588235295</v>
      </c>
      <c r="BA18" s="25">
        <f t="shared" si="162"/>
        <v>491960.78431372554</v>
      </c>
      <c r="BB18" s="25">
        <f t="shared" si="162"/>
        <v>502156.86274509807</v>
      </c>
      <c r="BC18" s="25">
        <f t="shared" si="162"/>
        <v>512352.94117647054</v>
      </c>
      <c r="BD18" s="25">
        <f t="shared" si="162"/>
        <v>522549.01960784313</v>
      </c>
      <c r="BE18" s="141">
        <f t="shared" si="162"/>
        <v>565882.3529411765</v>
      </c>
      <c r="BF18" s="141">
        <f t="shared" si="162"/>
        <v>577352.9411764706</v>
      </c>
      <c r="BG18" s="141">
        <f t="shared" si="162"/>
        <v>588823.5294117647</v>
      </c>
      <c r="BH18" s="141">
        <f t="shared" si="162"/>
        <v>600294.11764705891</v>
      </c>
      <c r="BI18" s="141">
        <f t="shared" si="162"/>
        <v>611764.70588235301</v>
      </c>
      <c r="BJ18" s="141">
        <f t="shared" si="162"/>
        <v>623235.29411764699</v>
      </c>
      <c r="BK18" s="141">
        <f t="shared" si="162"/>
        <v>634705.88235294109</v>
      </c>
      <c r="BL18" s="141">
        <f t="shared" si="162"/>
        <v>646176.47058823518</v>
      </c>
      <c r="BM18" s="141">
        <f t="shared" si="162"/>
        <v>657647.05882352928</v>
      </c>
      <c r="BN18" s="141">
        <f t="shared" si="162"/>
        <v>669117.64705882338</v>
      </c>
      <c r="BO18" s="141">
        <f t="shared" si="162"/>
        <v>680588.23529411748</v>
      </c>
      <c r="BP18" s="141">
        <f t="shared" si="162"/>
        <v>692058.82352941157</v>
      </c>
      <c r="BQ18" s="25">
        <f t="shared" si="162"/>
        <v>736666.66666666663</v>
      </c>
      <c r="BR18" s="25">
        <f t="shared" si="162"/>
        <v>749411.76470588229</v>
      </c>
      <c r="BS18" s="25">
        <f t="shared" si="162"/>
        <v>762156.86274509795</v>
      </c>
      <c r="BT18" s="25">
        <f t="shared" si="162"/>
        <v>774901.96078431362</v>
      </c>
      <c r="BU18" s="25">
        <f t="shared" si="162"/>
        <v>787647.0588235294</v>
      </c>
      <c r="BV18" s="25">
        <f t="shared" ref="BV18:CB18" si="163">BV12*$B$26</f>
        <v>800392.15686274506</v>
      </c>
      <c r="BW18" s="25">
        <f t="shared" si="163"/>
        <v>813137.25490196084</v>
      </c>
      <c r="BX18" s="25">
        <f t="shared" si="163"/>
        <v>825882.35294117662</v>
      </c>
      <c r="BY18" s="25">
        <f t="shared" si="163"/>
        <v>838627.45098039228</v>
      </c>
      <c r="BZ18" s="25">
        <f t="shared" si="163"/>
        <v>851372.54901960795</v>
      </c>
      <c r="CA18" s="25">
        <f t="shared" si="163"/>
        <v>864117.64705882361</v>
      </c>
      <c r="CB18" s="25">
        <f t="shared" si="163"/>
        <v>876862.74509803928</v>
      </c>
    </row>
    <row r="19" spans="1:80" ht="19.5" customHeight="1">
      <c r="A19" s="25" t="s">
        <v>234</v>
      </c>
      <c r="B19" s="25">
        <f t="shared" si="161"/>
        <v>1019.1176470588235</v>
      </c>
      <c r="C19" s="25">
        <f t="shared" si="161"/>
        <v>4464.7058823529405</v>
      </c>
      <c r="D19" s="25">
        <f t="shared" si="161"/>
        <v>16208.823529411766</v>
      </c>
      <c r="E19" s="25">
        <f t="shared" si="161"/>
        <v>23682.352941176472</v>
      </c>
      <c r="F19" s="25">
        <f t="shared" si="161"/>
        <v>31932.352941176468</v>
      </c>
      <c r="G19" s="25">
        <f t="shared" si="161"/>
        <v>40958.823529411769</v>
      </c>
      <c r="H19" s="74"/>
      <c r="I19" s="141">
        <f>I14/1000*$B$25</f>
        <v>70.098039215686285</v>
      </c>
      <c r="J19" s="141">
        <f t="shared" ref="J19:BU19" si="164">J14/1000*$B$25</f>
        <v>72.79411764705884</v>
      </c>
      <c r="K19" s="141">
        <f t="shared" si="164"/>
        <v>75.490196078431381</v>
      </c>
      <c r="L19" s="141">
        <f t="shared" si="164"/>
        <v>78.186274509803937</v>
      </c>
      <c r="M19" s="141">
        <f t="shared" si="164"/>
        <v>80.882352941176464</v>
      </c>
      <c r="N19" s="141">
        <f t="shared" si="164"/>
        <v>83.578431372549019</v>
      </c>
      <c r="O19" s="141">
        <f t="shared" si="164"/>
        <v>86.274509803921575</v>
      </c>
      <c r="P19" s="141">
        <f t="shared" si="164"/>
        <v>88.97058823529413</v>
      </c>
      <c r="Q19" s="141">
        <f t="shared" si="164"/>
        <v>91.666666666666686</v>
      </c>
      <c r="R19" s="141">
        <f t="shared" si="164"/>
        <v>94.362745098039213</v>
      </c>
      <c r="S19" s="141">
        <f t="shared" si="164"/>
        <v>97.058823529411754</v>
      </c>
      <c r="T19" s="141">
        <f t="shared" si="164"/>
        <v>99.754901960784323</v>
      </c>
      <c r="U19" s="25">
        <f t="shared" si="164"/>
        <v>312.74509803921569</v>
      </c>
      <c r="V19" s="25">
        <f t="shared" si="164"/>
        <v>323.52941176470586</v>
      </c>
      <c r="W19" s="25">
        <f t="shared" si="164"/>
        <v>334.31372549019608</v>
      </c>
      <c r="X19" s="25">
        <f t="shared" si="164"/>
        <v>345.0980392156863</v>
      </c>
      <c r="Y19" s="25">
        <f t="shared" si="164"/>
        <v>355.88235294117652</v>
      </c>
      <c r="Z19" s="25">
        <f t="shared" si="164"/>
        <v>366.66666666666674</v>
      </c>
      <c r="AA19" s="25">
        <f t="shared" si="164"/>
        <v>377.45098039215685</v>
      </c>
      <c r="AB19" s="25">
        <f t="shared" si="164"/>
        <v>388.23529411764702</v>
      </c>
      <c r="AC19" s="25">
        <f t="shared" si="164"/>
        <v>399.01960784313729</v>
      </c>
      <c r="AD19" s="25">
        <f t="shared" si="164"/>
        <v>409.80392156862752</v>
      </c>
      <c r="AE19" s="25">
        <f t="shared" si="164"/>
        <v>420.58823529411768</v>
      </c>
      <c r="AF19" s="25">
        <f t="shared" si="164"/>
        <v>431.37254901960779</v>
      </c>
      <c r="AG19" s="141">
        <f t="shared" si="164"/>
        <v>1143.1372549019607</v>
      </c>
      <c r="AH19" s="141">
        <f t="shared" si="164"/>
        <v>1180.8823529411766</v>
      </c>
      <c r="AI19" s="141">
        <f t="shared" si="164"/>
        <v>1218.627450980392</v>
      </c>
      <c r="AJ19" s="141">
        <f t="shared" si="164"/>
        <v>1256.372549019608</v>
      </c>
      <c r="AK19" s="141">
        <f t="shared" si="164"/>
        <v>1294.1176470588234</v>
      </c>
      <c r="AL19" s="141">
        <f t="shared" si="164"/>
        <v>1331.8627450980393</v>
      </c>
      <c r="AM19" s="141">
        <f t="shared" si="164"/>
        <v>1369.6078431372548</v>
      </c>
      <c r="AN19" s="141">
        <f t="shared" si="164"/>
        <v>1407.3529411764707</v>
      </c>
      <c r="AO19" s="141">
        <f t="shared" si="164"/>
        <v>1445.0980392156864</v>
      </c>
      <c r="AP19" s="141">
        <f t="shared" si="164"/>
        <v>1482.8431372549019</v>
      </c>
      <c r="AQ19" s="141">
        <f t="shared" si="164"/>
        <v>1520.5882352941176</v>
      </c>
      <c r="AR19" s="141">
        <f t="shared" si="164"/>
        <v>1558.3333333333335</v>
      </c>
      <c r="AS19" s="25">
        <f t="shared" si="164"/>
        <v>1736.2745098039215</v>
      </c>
      <c r="AT19" s="25">
        <f t="shared" si="164"/>
        <v>1779.4117647058827</v>
      </c>
      <c r="AU19" s="25">
        <f t="shared" si="164"/>
        <v>1822.5490196078433</v>
      </c>
      <c r="AV19" s="25">
        <f t="shared" si="164"/>
        <v>1865.6862745098042</v>
      </c>
      <c r="AW19" s="25">
        <f t="shared" si="164"/>
        <v>1908.8235294117649</v>
      </c>
      <c r="AX19" s="25">
        <f t="shared" si="164"/>
        <v>1951.9607843137258</v>
      </c>
      <c r="AY19" s="25">
        <f t="shared" si="164"/>
        <v>1995.0980392156864</v>
      </c>
      <c r="AZ19" s="25">
        <f t="shared" si="164"/>
        <v>2038.2352941176468</v>
      </c>
      <c r="BA19" s="25">
        <f t="shared" si="164"/>
        <v>2081.3725490196075</v>
      </c>
      <c r="BB19" s="25">
        <f t="shared" si="164"/>
        <v>2124.5098039215686</v>
      </c>
      <c r="BC19" s="25">
        <f t="shared" si="164"/>
        <v>2167.6470588235293</v>
      </c>
      <c r="BD19" s="25">
        <f t="shared" si="164"/>
        <v>2210.7843137254899</v>
      </c>
      <c r="BE19" s="141">
        <f t="shared" si="164"/>
        <v>2394.1176470588234</v>
      </c>
      <c r="BF19" s="141">
        <f t="shared" si="164"/>
        <v>2442.6470588235293</v>
      </c>
      <c r="BG19" s="141">
        <f t="shared" si="164"/>
        <v>2491.1764705882351</v>
      </c>
      <c r="BH19" s="141">
        <f t="shared" si="164"/>
        <v>2539.705882352941</v>
      </c>
      <c r="BI19" s="141">
        <f t="shared" si="164"/>
        <v>2588.2352941176468</v>
      </c>
      <c r="BJ19" s="141">
        <f t="shared" si="164"/>
        <v>2636.7647058823532</v>
      </c>
      <c r="BK19" s="141">
        <f t="shared" si="164"/>
        <v>2685.2941176470586</v>
      </c>
      <c r="BL19" s="141">
        <f t="shared" si="164"/>
        <v>2733.8235294117649</v>
      </c>
      <c r="BM19" s="141">
        <f t="shared" si="164"/>
        <v>2782.3529411764703</v>
      </c>
      <c r="BN19" s="141">
        <f t="shared" si="164"/>
        <v>2830.8823529411757</v>
      </c>
      <c r="BO19" s="141">
        <f t="shared" si="164"/>
        <v>2879.411764705882</v>
      </c>
      <c r="BP19" s="141">
        <f t="shared" si="164"/>
        <v>2927.9411764705874</v>
      </c>
      <c r="BQ19" s="25">
        <f t="shared" si="164"/>
        <v>3116.6666666666661</v>
      </c>
      <c r="BR19" s="25">
        <f t="shared" si="164"/>
        <v>3170.5882352941176</v>
      </c>
      <c r="BS19" s="25">
        <f t="shared" si="164"/>
        <v>3224.5098039215682</v>
      </c>
      <c r="BT19" s="25">
        <f t="shared" si="164"/>
        <v>3278.4313725490192</v>
      </c>
      <c r="BU19" s="25">
        <f t="shared" si="164"/>
        <v>3332.3529411764707</v>
      </c>
      <c r="BV19" s="25">
        <f t="shared" ref="BV19:CB19" si="165">BV14/1000*$B$25</f>
        <v>3386.2745098039213</v>
      </c>
      <c r="BW19" s="25">
        <f t="shared" si="165"/>
        <v>3440.1960784313728</v>
      </c>
      <c r="BX19" s="25">
        <f t="shared" si="165"/>
        <v>3494.1176470588243</v>
      </c>
      <c r="BY19" s="25">
        <f t="shared" si="165"/>
        <v>3548.0392156862754</v>
      </c>
      <c r="BZ19" s="25">
        <f t="shared" si="165"/>
        <v>3601.960784313726</v>
      </c>
      <c r="CA19" s="25">
        <f t="shared" si="165"/>
        <v>3655.8823529411766</v>
      </c>
      <c r="CB19" s="25">
        <f t="shared" si="165"/>
        <v>3709.8039215686276</v>
      </c>
    </row>
    <row r="20" spans="1:80" s="19" customFormat="1" ht="19.5" customHeight="1">
      <c r="A20" s="255" t="s">
        <v>89</v>
      </c>
      <c r="B20" s="255">
        <f>SUM(B18:B19)</f>
        <v>241901.47058823527</v>
      </c>
      <c r="C20" s="255">
        <f t="shared" ref="C20:I20" si="166">SUM(C18:C19)</f>
        <v>1059758.823529412</v>
      </c>
      <c r="D20" s="255">
        <f t="shared" si="166"/>
        <v>3847385.2941176472</v>
      </c>
      <c r="E20" s="255">
        <f t="shared" si="166"/>
        <v>5621329.4117647056</v>
      </c>
      <c r="F20" s="255">
        <f t="shared" si="166"/>
        <v>7579579.4117647065</v>
      </c>
      <c r="G20" s="255">
        <f t="shared" si="166"/>
        <v>9722135.2941176463</v>
      </c>
      <c r="H20" s="20"/>
      <c r="I20" s="255">
        <f t="shared" si="166"/>
        <v>16638.725490196081</v>
      </c>
      <c r="J20" s="255">
        <f t="shared" ref="J20" si="167">SUM(J18:J19)</f>
        <v>17278.676470588238</v>
      </c>
      <c r="K20" s="255">
        <f t="shared" ref="K20" si="168">SUM(K18:K19)</f>
        <v>17918.627450980395</v>
      </c>
      <c r="L20" s="255">
        <f t="shared" ref="L20" si="169">SUM(L18:L19)</f>
        <v>18558.578431372553</v>
      </c>
      <c r="M20" s="255">
        <f t="shared" ref="M20" si="170">SUM(M18:M19)</f>
        <v>19198.529411764706</v>
      </c>
      <c r="N20" s="255">
        <f t="shared" ref="N20" si="171">SUM(N18:N19)</f>
        <v>19838.480392156864</v>
      </c>
      <c r="O20" s="255">
        <f t="shared" ref="O20" si="172">SUM(O18:O19)</f>
        <v>20478.431372549021</v>
      </c>
      <c r="P20" s="255">
        <f t="shared" ref="P20" si="173">SUM(P18:P19)</f>
        <v>21118.382352941178</v>
      </c>
      <c r="Q20" s="255">
        <f t="shared" ref="Q20" si="174">SUM(Q18:Q19)</f>
        <v>21758.333333333336</v>
      </c>
      <c r="R20" s="255">
        <f t="shared" ref="R20" si="175">SUM(R18:R19)</f>
        <v>22398.284313725489</v>
      </c>
      <c r="S20" s="255">
        <f t="shared" ref="S20" si="176">SUM(S18:S19)</f>
        <v>23038.235294117647</v>
      </c>
      <c r="T20" s="255">
        <f t="shared" ref="T20" si="177">SUM(T18:T19)</f>
        <v>23678.186274509804</v>
      </c>
      <c r="U20" s="255">
        <f t="shared" ref="U20" si="178">SUM(U18:U19)</f>
        <v>74234.313725490196</v>
      </c>
      <c r="V20" s="255">
        <f t="shared" ref="V20" si="179">SUM(V18:V19)</f>
        <v>76794.117647058825</v>
      </c>
      <c r="W20" s="255">
        <f t="shared" ref="W20" si="180">SUM(W18:W19)</f>
        <v>79353.921568627455</v>
      </c>
      <c r="X20" s="255">
        <f t="shared" ref="X20" si="181">SUM(X18:X19)</f>
        <v>81913.725490196084</v>
      </c>
      <c r="Y20" s="255">
        <f t="shared" ref="Y20" si="182">SUM(Y18:Y19)</f>
        <v>84473.529411764714</v>
      </c>
      <c r="Z20" s="255">
        <f t="shared" ref="Z20" si="183">SUM(Z18:Z19)</f>
        <v>87033.333333333343</v>
      </c>
      <c r="AA20" s="255">
        <f t="shared" ref="AA20" si="184">SUM(AA18:AA19)</f>
        <v>89593.137254901958</v>
      </c>
      <c r="AB20" s="255">
        <f t="shared" ref="AB20" si="185">SUM(AB18:AB19)</f>
        <v>92152.941176470587</v>
      </c>
      <c r="AC20" s="255">
        <f t="shared" ref="AC20" si="186">SUM(AC18:AC19)</f>
        <v>94712.745098039217</v>
      </c>
      <c r="AD20" s="255">
        <f t="shared" ref="AD20" si="187">SUM(AD18:AD19)</f>
        <v>97272.549019607846</v>
      </c>
      <c r="AE20" s="255">
        <f t="shared" ref="AE20" si="188">SUM(AE18:AE19)</f>
        <v>99832.352941176476</v>
      </c>
      <c r="AF20" s="255">
        <f t="shared" ref="AF20" si="189">SUM(AF18:AF19)</f>
        <v>102392.15686274509</v>
      </c>
      <c r="AG20" s="255">
        <f t="shared" ref="AG20" si="190">SUM(AG18:AG19)</f>
        <v>271339.21568627452</v>
      </c>
      <c r="AH20" s="255">
        <f t="shared" ref="AH20" si="191">SUM(AH18:AH19)</f>
        <v>280298.5294117647</v>
      </c>
      <c r="AI20" s="255">
        <f t="shared" ref="AI20" si="192">SUM(AI18:AI19)</f>
        <v>289257.84313725488</v>
      </c>
      <c r="AJ20" s="255">
        <f t="shared" ref="AJ20" si="193">SUM(AJ18:AJ19)</f>
        <v>298217.15686274512</v>
      </c>
      <c r="AK20" s="255">
        <f t="shared" ref="AK20" si="194">SUM(AK18:AK19)</f>
        <v>307176.4705882353</v>
      </c>
      <c r="AL20" s="255">
        <f t="shared" ref="AL20" si="195">SUM(AL18:AL19)</f>
        <v>316135.78431372548</v>
      </c>
      <c r="AM20" s="255">
        <f t="shared" ref="AM20" si="196">SUM(AM18:AM19)</f>
        <v>325095.09803921566</v>
      </c>
      <c r="AN20" s="255">
        <f t="shared" ref="AN20" si="197">SUM(AN18:AN19)</f>
        <v>334054.4117647059</v>
      </c>
      <c r="AO20" s="255">
        <f t="shared" ref="AO20" si="198">SUM(AO18:AO19)</f>
        <v>343013.72549019608</v>
      </c>
      <c r="AP20" s="255">
        <f t="shared" ref="AP20" si="199">SUM(AP18:AP19)</f>
        <v>351973.03921568627</v>
      </c>
      <c r="AQ20" s="255">
        <f t="shared" ref="AQ20" si="200">SUM(AQ18:AQ19)</f>
        <v>360932.3529411765</v>
      </c>
      <c r="AR20" s="255">
        <f t="shared" ref="AR20" si="201">SUM(AR18:AR19)</f>
        <v>369891.66666666669</v>
      </c>
      <c r="AS20" s="255">
        <f t="shared" ref="AS20" si="202">SUM(AS18:AS19)</f>
        <v>412128.43137254904</v>
      </c>
      <c r="AT20" s="255">
        <f t="shared" ref="AT20" si="203">SUM(AT18:AT19)</f>
        <v>422367.64705882355</v>
      </c>
      <c r="AU20" s="255">
        <f t="shared" ref="AU20" si="204">SUM(AU18:AU19)</f>
        <v>432606.86274509807</v>
      </c>
      <c r="AV20" s="255">
        <f t="shared" ref="AV20" si="205">SUM(AV18:AV19)</f>
        <v>442846.07843137259</v>
      </c>
      <c r="AW20" s="255">
        <f t="shared" ref="AW20" si="206">SUM(AW18:AW19)</f>
        <v>453085.29411764711</v>
      </c>
      <c r="AX20" s="255">
        <f t="shared" ref="AX20" si="207">SUM(AX18:AX19)</f>
        <v>463324.50980392157</v>
      </c>
      <c r="AY20" s="255">
        <f t="shared" ref="AY20" si="208">SUM(AY18:AY19)</f>
        <v>473563.72549019608</v>
      </c>
      <c r="AZ20" s="255">
        <f t="shared" ref="AZ20" si="209">SUM(AZ18:AZ19)</f>
        <v>483802.9411764706</v>
      </c>
      <c r="BA20" s="255">
        <f t="shared" ref="BA20" si="210">SUM(BA18:BA19)</f>
        <v>494042.15686274512</v>
      </c>
      <c r="BB20" s="255">
        <f t="shared" ref="BB20" si="211">SUM(BB18:BB19)</f>
        <v>504281.37254901964</v>
      </c>
      <c r="BC20" s="255">
        <f t="shared" ref="BC20" si="212">SUM(BC18:BC19)</f>
        <v>514520.5882352941</v>
      </c>
      <c r="BD20" s="255">
        <f t="shared" ref="BD20" si="213">SUM(BD18:BD19)</f>
        <v>524759.80392156867</v>
      </c>
      <c r="BE20" s="255">
        <f t="shared" ref="BE20" si="214">SUM(BE18:BE19)</f>
        <v>568276.4705882353</v>
      </c>
      <c r="BF20" s="255">
        <f t="shared" ref="BF20" si="215">SUM(BF18:BF19)</f>
        <v>579795.5882352941</v>
      </c>
      <c r="BG20" s="255">
        <f t="shared" ref="BG20" si="216">SUM(BG18:BG19)</f>
        <v>591314.70588235289</v>
      </c>
      <c r="BH20" s="255">
        <f t="shared" ref="BH20" si="217">SUM(BH18:BH19)</f>
        <v>602833.82352941181</v>
      </c>
      <c r="BI20" s="255">
        <f t="shared" ref="BI20" si="218">SUM(BI18:BI19)</f>
        <v>614352.9411764706</v>
      </c>
      <c r="BJ20" s="255">
        <f t="shared" ref="BJ20" si="219">SUM(BJ18:BJ19)</f>
        <v>625872.0588235294</v>
      </c>
      <c r="BK20" s="255">
        <f t="shared" ref="BK20" si="220">SUM(BK18:BK19)</f>
        <v>637391.17647058819</v>
      </c>
      <c r="BL20" s="255">
        <f t="shared" ref="BL20" si="221">SUM(BL18:BL19)</f>
        <v>648910.29411764699</v>
      </c>
      <c r="BM20" s="255">
        <f t="shared" ref="BM20" si="222">SUM(BM18:BM19)</f>
        <v>660429.41176470579</v>
      </c>
      <c r="BN20" s="255">
        <f t="shared" ref="BN20" si="223">SUM(BN18:BN19)</f>
        <v>671948.52941176458</v>
      </c>
      <c r="BO20" s="255">
        <f t="shared" ref="BO20" si="224">SUM(BO18:BO19)</f>
        <v>683467.64705882338</v>
      </c>
      <c r="BP20" s="255">
        <f t="shared" ref="BP20" si="225">SUM(BP18:BP19)</f>
        <v>694986.76470588217</v>
      </c>
      <c r="BQ20" s="255">
        <f t="shared" ref="BQ20" si="226">SUM(BQ18:BQ19)</f>
        <v>739783.33333333326</v>
      </c>
      <c r="BR20" s="255">
        <f t="shared" ref="BR20" si="227">SUM(BR18:BR19)</f>
        <v>752582.35294117639</v>
      </c>
      <c r="BS20" s="255">
        <f t="shared" ref="BS20" si="228">SUM(BS18:BS19)</f>
        <v>765381.37254901952</v>
      </c>
      <c r="BT20" s="255">
        <f t="shared" ref="BT20" si="229">SUM(BT18:BT19)</f>
        <v>778180.39215686265</v>
      </c>
      <c r="BU20" s="255">
        <f t="shared" ref="BU20" si="230">SUM(BU18:BU19)</f>
        <v>790979.4117647059</v>
      </c>
      <c r="BV20" s="255">
        <f t="shared" ref="BV20" si="231">SUM(BV18:BV19)</f>
        <v>803778.43137254904</v>
      </c>
      <c r="BW20" s="255">
        <f t="shared" ref="BW20" si="232">SUM(BW18:BW19)</f>
        <v>816577.45098039217</v>
      </c>
      <c r="BX20" s="255">
        <f t="shared" ref="BX20" si="233">SUM(BX18:BX19)</f>
        <v>829376.47058823542</v>
      </c>
      <c r="BY20" s="255">
        <f t="shared" ref="BY20" si="234">SUM(BY18:BY19)</f>
        <v>842175.49019607855</v>
      </c>
      <c r="BZ20" s="255">
        <f t="shared" ref="BZ20" si="235">SUM(BZ18:BZ19)</f>
        <v>854974.50980392168</v>
      </c>
      <c r="CA20" s="255">
        <f t="shared" ref="CA20" si="236">SUM(CA18:CA19)</f>
        <v>867773.52941176482</v>
      </c>
      <c r="CB20" s="255">
        <f t="shared" ref="CB20" si="237">SUM(CB18:CB19)</f>
        <v>880572.54901960795</v>
      </c>
    </row>
    <row r="21" spans="1:80" ht="15.75">
      <c r="H21" s="132"/>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row>
    <row r="22" spans="1:80" ht="15.75">
      <c r="A22" s="25"/>
      <c r="B22" s="149"/>
      <c r="C22" s="149"/>
      <c r="D22" s="149"/>
      <c r="E22" s="149"/>
      <c r="F22" s="149"/>
      <c r="G22" s="149"/>
      <c r="H22" s="132"/>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row>
    <row r="23" spans="1:80" s="133" customFormat="1" ht="15.75">
      <c r="A23" s="25" t="s">
        <v>227</v>
      </c>
      <c r="B23" s="117">
        <v>0.04</v>
      </c>
      <c r="C23" s="71"/>
      <c r="D23" s="71"/>
      <c r="E23" s="71"/>
      <c r="F23" s="71"/>
      <c r="G23" s="71"/>
      <c r="H23" s="142"/>
      <c r="U23" s="146"/>
      <c r="V23" s="146"/>
      <c r="W23" s="146"/>
      <c r="X23" s="146"/>
      <c r="Y23" s="146"/>
      <c r="Z23" s="146"/>
      <c r="AA23" s="146"/>
      <c r="AB23" s="146"/>
      <c r="AC23" s="146"/>
      <c r="AD23" s="146"/>
      <c r="AE23" s="146"/>
      <c r="AF23" s="146"/>
      <c r="AS23" s="146"/>
      <c r="AT23" s="146"/>
      <c r="AU23" s="146"/>
      <c r="AV23" s="146"/>
      <c r="AW23" s="146"/>
      <c r="AX23" s="146"/>
      <c r="AY23" s="146"/>
      <c r="AZ23" s="146"/>
      <c r="BA23" s="146"/>
      <c r="BB23" s="146"/>
      <c r="BC23" s="146"/>
      <c r="BD23" s="146"/>
      <c r="BQ23" s="146"/>
      <c r="BR23" s="146"/>
      <c r="BS23" s="146"/>
      <c r="BT23" s="146"/>
      <c r="BU23" s="146"/>
      <c r="BV23" s="146"/>
      <c r="BW23" s="146"/>
      <c r="BX23" s="146"/>
      <c r="BY23" s="146"/>
      <c r="BZ23" s="146"/>
      <c r="CA23" s="146"/>
      <c r="CB23" s="146"/>
    </row>
    <row r="24" spans="1:80" s="133" customFormat="1" ht="15.75">
      <c r="A24" s="25" t="s">
        <v>231</v>
      </c>
      <c r="B24" s="145">
        <v>55</v>
      </c>
      <c r="C24" s="71"/>
      <c r="D24" s="71"/>
      <c r="E24" s="71"/>
      <c r="F24" s="71"/>
      <c r="G24" s="71"/>
      <c r="H24" s="142"/>
      <c r="U24" s="146"/>
      <c r="V24" s="146"/>
      <c r="W24" s="146"/>
      <c r="X24" s="146"/>
      <c r="Y24" s="146"/>
      <c r="Z24" s="146"/>
      <c r="AA24" s="146"/>
      <c r="AB24" s="146"/>
      <c r="AC24" s="146"/>
      <c r="AD24" s="146"/>
      <c r="AE24" s="146"/>
      <c r="AF24" s="146"/>
      <c r="AS24" s="146"/>
      <c r="AT24" s="146"/>
      <c r="AU24" s="146"/>
      <c r="AV24" s="146"/>
      <c r="AW24" s="146"/>
      <c r="AX24" s="146"/>
      <c r="AY24" s="146"/>
      <c r="AZ24" s="146"/>
      <c r="BA24" s="146"/>
      <c r="BB24" s="146"/>
      <c r="BC24" s="146"/>
      <c r="BD24" s="146"/>
      <c r="BQ24" s="146"/>
      <c r="BR24" s="146"/>
      <c r="BS24" s="146"/>
      <c r="BT24" s="146"/>
      <c r="BU24" s="146"/>
      <c r="BV24" s="146"/>
      <c r="BW24" s="146"/>
      <c r="BX24" s="146"/>
      <c r="BY24" s="146"/>
      <c r="BZ24" s="146"/>
      <c r="CA24" s="146"/>
      <c r="CB24" s="146"/>
    </row>
    <row r="25" spans="1:80" s="133" customFormat="1" ht="15.75">
      <c r="A25" s="25" t="s">
        <v>235</v>
      </c>
      <c r="B25" s="147">
        <v>5</v>
      </c>
      <c r="C25" s="71"/>
      <c r="D25" s="71"/>
      <c r="E25" s="71"/>
      <c r="F25" s="71"/>
      <c r="G25" s="71"/>
      <c r="H25" s="142"/>
      <c r="U25" s="146"/>
      <c r="V25" s="146"/>
      <c r="W25" s="146"/>
      <c r="X25" s="146"/>
      <c r="Y25" s="146"/>
      <c r="Z25" s="146"/>
      <c r="AA25" s="146"/>
      <c r="AB25" s="146"/>
      <c r="AC25" s="146"/>
      <c r="AD25" s="146"/>
      <c r="AE25" s="146"/>
      <c r="AF25" s="146"/>
      <c r="AS25" s="146"/>
      <c r="AT25" s="146"/>
      <c r="AU25" s="146"/>
      <c r="AV25" s="146"/>
      <c r="AW25" s="146"/>
      <c r="AX25" s="146"/>
      <c r="AY25" s="146"/>
      <c r="AZ25" s="146"/>
      <c r="BA25" s="146"/>
      <c r="BB25" s="146"/>
      <c r="BC25" s="146"/>
      <c r="BD25" s="146"/>
      <c r="BQ25" s="146"/>
      <c r="BR25" s="146"/>
      <c r="BS25" s="146"/>
      <c r="BT25" s="146"/>
      <c r="BU25" s="146"/>
      <c r="BV25" s="146"/>
      <c r="BW25" s="146"/>
      <c r="BX25" s="146"/>
      <c r="BY25" s="146"/>
      <c r="BZ25" s="146"/>
      <c r="CA25" s="146"/>
      <c r="CB25" s="146"/>
    </row>
    <row r="26" spans="1:80" s="133" customFormat="1" ht="15.75">
      <c r="A26" s="25" t="s">
        <v>236</v>
      </c>
      <c r="B26" s="147">
        <v>65</v>
      </c>
      <c r="C26" s="71"/>
      <c r="D26" s="71"/>
      <c r="E26" s="71"/>
      <c r="F26" s="71"/>
      <c r="G26" s="71"/>
      <c r="H26" s="142"/>
      <c r="U26" s="146"/>
      <c r="V26" s="146"/>
      <c r="W26" s="146"/>
      <c r="X26" s="146"/>
      <c r="Y26" s="146"/>
      <c r="Z26" s="146"/>
      <c r="AA26" s="146"/>
      <c r="AB26" s="146"/>
      <c r="AC26" s="146"/>
      <c r="AD26" s="146"/>
      <c r="AE26" s="146"/>
      <c r="AF26" s="146"/>
      <c r="AS26" s="146"/>
      <c r="AT26" s="146"/>
      <c r="AU26" s="146"/>
      <c r="AV26" s="146"/>
      <c r="AW26" s="146"/>
      <c r="AX26" s="146"/>
      <c r="AY26" s="146"/>
      <c r="AZ26" s="146"/>
      <c r="BA26" s="146"/>
      <c r="BB26" s="146"/>
      <c r="BC26" s="146"/>
      <c r="BD26" s="146"/>
      <c r="BQ26" s="146"/>
      <c r="BR26" s="146"/>
      <c r="BS26" s="146"/>
      <c r="BT26" s="146"/>
      <c r="BU26" s="146"/>
      <c r="BV26" s="146"/>
      <c r="BW26" s="146"/>
      <c r="BX26" s="146"/>
      <c r="BY26" s="146"/>
      <c r="BZ26" s="146"/>
      <c r="CA26" s="146"/>
      <c r="CB26" s="146"/>
    </row>
    <row r="27" spans="1:80" s="133" customFormat="1" ht="15.75">
      <c r="A27" s="25" t="s">
        <v>237</v>
      </c>
      <c r="B27" s="147">
        <v>8.5</v>
      </c>
      <c r="C27" s="71"/>
      <c r="D27" s="71"/>
      <c r="E27" s="71"/>
      <c r="F27" s="71"/>
      <c r="G27" s="71"/>
      <c r="H27" s="142"/>
      <c r="U27" s="146"/>
      <c r="V27" s="146"/>
      <c r="W27" s="146"/>
      <c r="X27" s="146"/>
      <c r="Y27" s="146"/>
      <c r="Z27" s="146"/>
      <c r="AA27" s="146"/>
      <c r="AB27" s="146"/>
      <c r="AC27" s="146"/>
      <c r="AD27" s="146"/>
      <c r="AE27" s="146"/>
      <c r="AF27" s="146"/>
      <c r="AS27" s="146"/>
      <c r="AT27" s="146"/>
      <c r="AU27" s="146"/>
      <c r="AV27" s="146"/>
      <c r="AW27" s="146"/>
      <c r="AX27" s="146"/>
      <c r="AY27" s="146"/>
      <c r="AZ27" s="146"/>
      <c r="BA27" s="146"/>
      <c r="BB27" s="146"/>
      <c r="BC27" s="146"/>
      <c r="BD27" s="146"/>
      <c r="BQ27" s="146"/>
      <c r="BR27" s="146"/>
      <c r="BS27" s="146"/>
      <c r="BT27" s="146"/>
      <c r="BU27" s="146"/>
      <c r="BV27" s="146"/>
      <c r="BW27" s="146"/>
      <c r="BX27" s="146"/>
      <c r="BY27" s="146"/>
      <c r="BZ27" s="146"/>
      <c r="CA27" s="146"/>
      <c r="CB27" s="146"/>
    </row>
    <row r="28" spans="1:80" ht="15.75">
      <c r="U28" s="146"/>
      <c r="V28" s="146"/>
      <c r="W28" s="146"/>
      <c r="X28" s="146"/>
      <c r="Y28" s="146"/>
      <c r="Z28" s="146"/>
      <c r="AA28" s="146"/>
      <c r="AB28" s="146"/>
      <c r="AC28" s="146"/>
      <c r="AD28" s="146"/>
      <c r="AE28" s="146"/>
      <c r="AF28" s="146"/>
      <c r="AS28" s="146"/>
      <c r="AT28" s="146"/>
      <c r="AU28" s="146"/>
      <c r="AV28" s="146"/>
      <c r="AW28" s="146"/>
      <c r="AX28" s="146"/>
      <c r="AY28" s="146"/>
      <c r="AZ28" s="146"/>
      <c r="BA28" s="146"/>
      <c r="BB28" s="146"/>
      <c r="BC28" s="146"/>
      <c r="BD28" s="146"/>
      <c r="BQ28" s="146"/>
      <c r="BR28" s="146"/>
      <c r="BS28" s="146"/>
      <c r="BT28" s="146"/>
      <c r="BU28" s="146"/>
      <c r="BV28" s="146"/>
      <c r="BW28" s="146"/>
      <c r="BX28" s="146"/>
      <c r="BY28" s="146"/>
      <c r="BZ28" s="146"/>
      <c r="CA28" s="146"/>
      <c r="CB28" s="146"/>
    </row>
    <row r="29" spans="1:80" ht="15.75">
      <c r="U29" s="146"/>
      <c r="V29" s="146"/>
      <c r="W29" s="146"/>
      <c r="X29" s="146"/>
      <c r="Y29" s="146"/>
      <c r="Z29" s="146"/>
      <c r="AA29" s="146"/>
      <c r="AB29" s="146"/>
      <c r="AC29" s="146"/>
      <c r="AD29" s="146"/>
      <c r="AE29" s="146"/>
      <c r="AF29" s="146"/>
      <c r="AS29" s="146"/>
      <c r="AT29" s="146"/>
      <c r="AU29" s="146"/>
      <c r="AV29" s="146"/>
      <c r="AW29" s="146"/>
      <c r="AX29" s="146"/>
      <c r="AY29" s="146"/>
      <c r="AZ29" s="146"/>
      <c r="BA29" s="146"/>
      <c r="BB29" s="146"/>
      <c r="BC29" s="146"/>
      <c r="BD29" s="146"/>
      <c r="BQ29" s="146"/>
      <c r="BR29" s="146"/>
      <c r="BS29" s="146"/>
      <c r="BT29" s="146"/>
      <c r="BU29" s="146"/>
      <c r="BV29" s="146"/>
      <c r="BW29" s="146"/>
      <c r="BX29" s="146"/>
      <c r="BY29" s="146"/>
      <c r="BZ29" s="146"/>
      <c r="CA29" s="146"/>
      <c r="CB29" s="146"/>
    </row>
    <row r="32" spans="1:80" ht="20.25">
      <c r="B32" s="303" t="s">
        <v>266</v>
      </c>
    </row>
  </sheetData>
  <mergeCells count="6">
    <mergeCell ref="BQ4:CB4"/>
    <mergeCell ref="AG4:AR4"/>
    <mergeCell ref="AS4:BD4"/>
    <mergeCell ref="BE4:BP4"/>
    <mergeCell ref="I4:T4"/>
    <mergeCell ref="U4:AF4"/>
  </mergeCells>
  <conditionalFormatting sqref="H20 H4:H5">
    <cfRule type="cellIs" dxfId="10" priority="15" stopIfTrue="1" operator="notEqual">
      <formula>0</formula>
    </cfRule>
    <cfRule type="cellIs" priority="16" stopIfTrue="1" operator="notEqual">
      <formula>0</formula>
    </cfRule>
  </conditionalFormatting>
  <hyperlinks>
    <hyperlink ref="C3" r:id="rId1"/>
    <hyperlink ref="B32"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O47"/>
  <sheetViews>
    <sheetView workbookViewId="0"/>
  </sheetViews>
  <sheetFormatPr defaultColWidth="9.140625" defaultRowHeight="14.25"/>
  <cols>
    <col min="1" max="1" width="48.85546875" style="71" bestFit="1" customWidth="1"/>
    <col min="2" max="7" width="13.140625" style="71" customWidth="1"/>
    <col min="8" max="8" width="4" style="72" customWidth="1"/>
    <col min="9" max="29" width="10.85546875" style="73" customWidth="1"/>
    <col min="30" max="32" width="9.140625" style="73"/>
    <col min="33" max="53" width="10.85546875" style="73" customWidth="1"/>
    <col min="54" max="56" width="9.140625" style="73"/>
    <col min="57" max="77" width="10.85546875" style="73" customWidth="1"/>
    <col min="78" max="80" width="9.140625" style="73"/>
    <col min="81" max="252" width="9.140625" style="133"/>
    <col min="253" max="253" width="30.85546875" style="133" customWidth="1"/>
    <col min="254" max="276" width="10.85546875" style="133" customWidth="1"/>
    <col min="277" max="277" width="10.85546875" style="133" bestFit="1" customWidth="1"/>
    <col min="278" max="508" width="9.140625" style="133"/>
    <col min="509" max="509" width="30.85546875" style="133" customWidth="1"/>
    <col min="510" max="532" width="10.85546875" style="133" customWidth="1"/>
    <col min="533" max="533" width="10.85546875" style="133" bestFit="1" customWidth="1"/>
    <col min="534" max="764" width="9.140625" style="133"/>
    <col min="765" max="765" width="30.85546875" style="133" customWidth="1"/>
    <col min="766" max="788" width="10.85546875" style="133" customWidth="1"/>
    <col min="789" max="789" width="10.85546875" style="133" bestFit="1" customWidth="1"/>
    <col min="790" max="1020" width="9.140625" style="133"/>
    <col min="1021" max="1021" width="30.85546875" style="133" customWidth="1"/>
    <col min="1022" max="1044" width="10.85546875" style="133" customWidth="1"/>
    <col min="1045" max="1045" width="10.85546875" style="133" bestFit="1" customWidth="1"/>
    <col min="1046" max="1276" width="9.140625" style="133"/>
    <col min="1277" max="1277" width="30.85546875" style="133" customWidth="1"/>
    <col min="1278" max="1300" width="10.85546875" style="133" customWidth="1"/>
    <col min="1301" max="1301" width="10.85546875" style="133" bestFit="1" customWidth="1"/>
    <col min="1302" max="1532" width="9.140625" style="133"/>
    <col min="1533" max="1533" width="30.85546875" style="133" customWidth="1"/>
    <col min="1534" max="1556" width="10.85546875" style="133" customWidth="1"/>
    <col min="1557" max="1557" width="10.85546875" style="133" bestFit="1" customWidth="1"/>
    <col min="1558" max="1788" width="9.140625" style="133"/>
    <col min="1789" max="1789" width="30.85546875" style="133" customWidth="1"/>
    <col min="1790" max="1812" width="10.85546875" style="133" customWidth="1"/>
    <col min="1813" max="1813" width="10.85546875" style="133" bestFit="1" customWidth="1"/>
    <col min="1814" max="2044" width="9.140625" style="133"/>
    <col min="2045" max="2045" width="30.85546875" style="133" customWidth="1"/>
    <col min="2046" max="2068" width="10.85546875" style="133" customWidth="1"/>
    <col min="2069" max="2069" width="10.85546875" style="133" bestFit="1" customWidth="1"/>
    <col min="2070" max="2300" width="9.140625" style="133"/>
    <col min="2301" max="2301" width="30.85546875" style="133" customWidth="1"/>
    <col min="2302" max="2324" width="10.85546875" style="133" customWidth="1"/>
    <col min="2325" max="2325" width="10.85546875" style="133" bestFit="1" customWidth="1"/>
    <col min="2326" max="2556" width="9.140625" style="133"/>
    <col min="2557" max="2557" width="30.85546875" style="133" customWidth="1"/>
    <col min="2558" max="2580" width="10.85546875" style="133" customWidth="1"/>
    <col min="2581" max="2581" width="10.85546875" style="133" bestFit="1" customWidth="1"/>
    <col min="2582" max="2812" width="9.140625" style="133"/>
    <col min="2813" max="2813" width="30.85546875" style="133" customWidth="1"/>
    <col min="2814" max="2836" width="10.85546875" style="133" customWidth="1"/>
    <col min="2837" max="2837" width="10.85546875" style="133" bestFit="1" customWidth="1"/>
    <col min="2838" max="3068" width="9.140625" style="133"/>
    <col min="3069" max="3069" width="30.85546875" style="133" customWidth="1"/>
    <col min="3070" max="3092" width="10.85546875" style="133" customWidth="1"/>
    <col min="3093" max="3093" width="10.85546875" style="133" bestFit="1" customWidth="1"/>
    <col min="3094" max="3324" width="9.140625" style="133"/>
    <col min="3325" max="3325" width="30.85546875" style="133" customWidth="1"/>
    <col min="3326" max="3348" width="10.85546875" style="133" customWidth="1"/>
    <col min="3349" max="3349" width="10.85546875" style="133" bestFit="1" customWidth="1"/>
    <col min="3350" max="3580" width="9.140625" style="133"/>
    <col min="3581" max="3581" width="30.85546875" style="133" customWidth="1"/>
    <col min="3582" max="3604" width="10.85546875" style="133" customWidth="1"/>
    <col min="3605" max="3605" width="10.85546875" style="133" bestFit="1" customWidth="1"/>
    <col min="3606" max="3836" width="9.140625" style="133"/>
    <col min="3837" max="3837" width="30.85546875" style="133" customWidth="1"/>
    <col min="3838" max="3860" width="10.85546875" style="133" customWidth="1"/>
    <col min="3861" max="3861" width="10.85546875" style="133" bestFit="1" customWidth="1"/>
    <col min="3862" max="4092" width="9.140625" style="133"/>
    <col min="4093" max="4093" width="30.85546875" style="133" customWidth="1"/>
    <col min="4094" max="4116" width="10.85546875" style="133" customWidth="1"/>
    <col min="4117" max="4117" width="10.85546875" style="133" bestFit="1" customWidth="1"/>
    <col min="4118" max="4348" width="9.140625" style="133"/>
    <col min="4349" max="4349" width="30.85546875" style="133" customWidth="1"/>
    <col min="4350" max="4372" width="10.85546875" style="133" customWidth="1"/>
    <col min="4373" max="4373" width="10.85546875" style="133" bestFit="1" customWidth="1"/>
    <col min="4374" max="4604" width="9.140625" style="133"/>
    <col min="4605" max="4605" width="30.85546875" style="133" customWidth="1"/>
    <col min="4606" max="4628" width="10.85546875" style="133" customWidth="1"/>
    <col min="4629" max="4629" width="10.85546875" style="133" bestFit="1" customWidth="1"/>
    <col min="4630" max="4860" width="9.140625" style="133"/>
    <col min="4861" max="4861" width="30.85546875" style="133" customWidth="1"/>
    <col min="4862" max="4884" width="10.85546875" style="133" customWidth="1"/>
    <col min="4885" max="4885" width="10.85546875" style="133" bestFit="1" customWidth="1"/>
    <col min="4886" max="5116" width="9.140625" style="133"/>
    <col min="5117" max="5117" width="30.85546875" style="133" customWidth="1"/>
    <col min="5118" max="5140" width="10.85546875" style="133" customWidth="1"/>
    <col min="5141" max="5141" width="10.85546875" style="133" bestFit="1" customWidth="1"/>
    <col min="5142" max="5372" width="9.140625" style="133"/>
    <col min="5373" max="5373" width="30.85546875" style="133" customWidth="1"/>
    <col min="5374" max="5396" width="10.85546875" style="133" customWidth="1"/>
    <col min="5397" max="5397" width="10.85546875" style="133" bestFit="1" customWidth="1"/>
    <col min="5398" max="5628" width="9.140625" style="133"/>
    <col min="5629" max="5629" width="30.85546875" style="133" customWidth="1"/>
    <col min="5630" max="5652" width="10.85546875" style="133" customWidth="1"/>
    <col min="5653" max="5653" width="10.85546875" style="133" bestFit="1" customWidth="1"/>
    <col min="5654" max="5884" width="9.140625" style="133"/>
    <col min="5885" max="5885" width="30.85546875" style="133" customWidth="1"/>
    <col min="5886" max="5908" width="10.85546875" style="133" customWidth="1"/>
    <col min="5909" max="5909" width="10.85546875" style="133" bestFit="1" customWidth="1"/>
    <col min="5910" max="6140" width="9.140625" style="133"/>
    <col min="6141" max="6141" width="30.85546875" style="133" customWidth="1"/>
    <col min="6142" max="6164" width="10.85546875" style="133" customWidth="1"/>
    <col min="6165" max="6165" width="10.85546875" style="133" bestFit="1" customWidth="1"/>
    <col min="6166" max="6396" width="9.140625" style="133"/>
    <col min="6397" max="6397" width="30.85546875" style="133" customWidth="1"/>
    <col min="6398" max="6420" width="10.85546875" style="133" customWidth="1"/>
    <col min="6421" max="6421" width="10.85546875" style="133" bestFit="1" customWidth="1"/>
    <col min="6422" max="6652" width="9.140625" style="133"/>
    <col min="6653" max="6653" width="30.85546875" style="133" customWidth="1"/>
    <col min="6654" max="6676" width="10.85546875" style="133" customWidth="1"/>
    <col min="6677" max="6677" width="10.85546875" style="133" bestFit="1" customWidth="1"/>
    <col min="6678" max="6908" width="9.140625" style="133"/>
    <col min="6909" max="6909" width="30.85546875" style="133" customWidth="1"/>
    <col min="6910" max="6932" width="10.85546875" style="133" customWidth="1"/>
    <col min="6933" max="6933" width="10.85546875" style="133" bestFit="1" customWidth="1"/>
    <col min="6934" max="7164" width="9.140625" style="133"/>
    <col min="7165" max="7165" width="30.85546875" style="133" customWidth="1"/>
    <col min="7166" max="7188" width="10.85546875" style="133" customWidth="1"/>
    <col min="7189" max="7189" width="10.85546875" style="133" bestFit="1" customWidth="1"/>
    <col min="7190" max="7420" width="9.140625" style="133"/>
    <col min="7421" max="7421" width="30.85546875" style="133" customWidth="1"/>
    <col min="7422" max="7444" width="10.85546875" style="133" customWidth="1"/>
    <col min="7445" max="7445" width="10.85546875" style="133" bestFit="1" customWidth="1"/>
    <col min="7446" max="7676" width="9.140625" style="133"/>
    <col min="7677" max="7677" width="30.85546875" style="133" customWidth="1"/>
    <col min="7678" max="7700" width="10.85546875" style="133" customWidth="1"/>
    <col min="7701" max="7701" width="10.85546875" style="133" bestFit="1" customWidth="1"/>
    <col min="7702" max="7932" width="9.140625" style="133"/>
    <col min="7933" max="7933" width="30.85546875" style="133" customWidth="1"/>
    <col min="7934" max="7956" width="10.85546875" style="133" customWidth="1"/>
    <col min="7957" max="7957" width="10.85546875" style="133" bestFit="1" customWidth="1"/>
    <col min="7958" max="8188" width="9.140625" style="133"/>
    <col min="8189" max="8189" width="30.85546875" style="133" customWidth="1"/>
    <col min="8190" max="8212" width="10.85546875" style="133" customWidth="1"/>
    <col min="8213" max="8213" width="10.85546875" style="133" bestFit="1" customWidth="1"/>
    <col min="8214" max="8444" width="9.140625" style="133"/>
    <col min="8445" max="8445" width="30.85546875" style="133" customWidth="1"/>
    <col min="8446" max="8468" width="10.85546875" style="133" customWidth="1"/>
    <col min="8469" max="8469" width="10.85546875" style="133" bestFit="1" customWidth="1"/>
    <col min="8470" max="8700" width="9.140625" style="133"/>
    <col min="8701" max="8701" width="30.85546875" style="133" customWidth="1"/>
    <col min="8702" max="8724" width="10.85546875" style="133" customWidth="1"/>
    <col min="8725" max="8725" width="10.85546875" style="133" bestFit="1" customWidth="1"/>
    <col min="8726" max="8956" width="9.140625" style="133"/>
    <col min="8957" max="8957" width="30.85546875" style="133" customWidth="1"/>
    <col min="8958" max="8980" width="10.85546875" style="133" customWidth="1"/>
    <col min="8981" max="8981" width="10.85546875" style="133" bestFit="1" customWidth="1"/>
    <col min="8982" max="9212" width="9.140625" style="133"/>
    <col min="9213" max="9213" width="30.85546875" style="133" customWidth="1"/>
    <col min="9214" max="9236" width="10.85546875" style="133" customWidth="1"/>
    <col min="9237" max="9237" width="10.85546875" style="133" bestFit="1" customWidth="1"/>
    <col min="9238" max="9468" width="9.140625" style="133"/>
    <col min="9469" max="9469" width="30.85546875" style="133" customWidth="1"/>
    <col min="9470" max="9492" width="10.85546875" style="133" customWidth="1"/>
    <col min="9493" max="9493" width="10.85546875" style="133" bestFit="1" customWidth="1"/>
    <col min="9494" max="9724" width="9.140625" style="133"/>
    <col min="9725" max="9725" width="30.85546875" style="133" customWidth="1"/>
    <col min="9726" max="9748" width="10.85546875" style="133" customWidth="1"/>
    <col min="9749" max="9749" width="10.85546875" style="133" bestFit="1" customWidth="1"/>
    <col min="9750" max="9980" width="9.140625" style="133"/>
    <col min="9981" max="9981" width="30.85546875" style="133" customWidth="1"/>
    <col min="9982" max="10004" width="10.85546875" style="133" customWidth="1"/>
    <col min="10005" max="10005" width="10.85546875" style="133" bestFit="1" customWidth="1"/>
    <col min="10006" max="10236" width="9.140625" style="133"/>
    <col min="10237" max="10237" width="30.85546875" style="133" customWidth="1"/>
    <col min="10238" max="10260" width="10.85546875" style="133" customWidth="1"/>
    <col min="10261" max="10261" width="10.85546875" style="133" bestFit="1" customWidth="1"/>
    <col min="10262" max="10492" width="9.140625" style="133"/>
    <col min="10493" max="10493" width="30.85546875" style="133" customWidth="1"/>
    <col min="10494" max="10516" width="10.85546875" style="133" customWidth="1"/>
    <col min="10517" max="10517" width="10.85546875" style="133" bestFit="1" customWidth="1"/>
    <col min="10518" max="10748" width="9.140625" style="133"/>
    <col min="10749" max="10749" width="30.85546875" style="133" customWidth="1"/>
    <col min="10750" max="10772" width="10.85546875" style="133" customWidth="1"/>
    <col min="10773" max="10773" width="10.85546875" style="133" bestFit="1" customWidth="1"/>
    <col min="10774" max="11004" width="9.140625" style="133"/>
    <col min="11005" max="11005" width="30.85546875" style="133" customWidth="1"/>
    <col min="11006" max="11028" width="10.85546875" style="133" customWidth="1"/>
    <col min="11029" max="11029" width="10.85546875" style="133" bestFit="1" customWidth="1"/>
    <col min="11030" max="11260" width="9.140625" style="133"/>
    <col min="11261" max="11261" width="30.85546875" style="133" customWidth="1"/>
    <col min="11262" max="11284" width="10.85546875" style="133" customWidth="1"/>
    <col min="11285" max="11285" width="10.85546875" style="133" bestFit="1" customWidth="1"/>
    <col min="11286" max="11516" width="9.140625" style="133"/>
    <col min="11517" max="11517" width="30.85546875" style="133" customWidth="1"/>
    <col min="11518" max="11540" width="10.85546875" style="133" customWidth="1"/>
    <col min="11541" max="11541" width="10.85546875" style="133" bestFit="1" customWidth="1"/>
    <col min="11542" max="11772" width="9.140625" style="133"/>
    <col min="11773" max="11773" width="30.85546875" style="133" customWidth="1"/>
    <col min="11774" max="11796" width="10.85546875" style="133" customWidth="1"/>
    <col min="11797" max="11797" width="10.85546875" style="133" bestFit="1" customWidth="1"/>
    <col min="11798" max="12028" width="9.140625" style="133"/>
    <col min="12029" max="12029" width="30.85546875" style="133" customWidth="1"/>
    <col min="12030" max="12052" width="10.85546875" style="133" customWidth="1"/>
    <col min="12053" max="12053" width="10.85546875" style="133" bestFit="1" customWidth="1"/>
    <col min="12054" max="12284" width="9.140625" style="133"/>
    <col min="12285" max="12285" width="30.85546875" style="133" customWidth="1"/>
    <col min="12286" max="12308" width="10.85546875" style="133" customWidth="1"/>
    <col min="12309" max="12309" width="10.85546875" style="133" bestFit="1" customWidth="1"/>
    <col min="12310" max="12540" width="9.140625" style="133"/>
    <col min="12541" max="12541" width="30.85546875" style="133" customWidth="1"/>
    <col min="12542" max="12564" width="10.85546875" style="133" customWidth="1"/>
    <col min="12565" max="12565" width="10.85546875" style="133" bestFit="1" customWidth="1"/>
    <col min="12566" max="12796" width="9.140625" style="133"/>
    <col min="12797" max="12797" width="30.85546875" style="133" customWidth="1"/>
    <col min="12798" max="12820" width="10.85546875" style="133" customWidth="1"/>
    <col min="12821" max="12821" width="10.85546875" style="133" bestFit="1" customWidth="1"/>
    <col min="12822" max="13052" width="9.140625" style="133"/>
    <col min="13053" max="13053" width="30.85546875" style="133" customWidth="1"/>
    <col min="13054" max="13076" width="10.85546875" style="133" customWidth="1"/>
    <col min="13077" max="13077" width="10.85546875" style="133" bestFit="1" customWidth="1"/>
    <col min="13078" max="13308" width="9.140625" style="133"/>
    <col min="13309" max="13309" width="30.85546875" style="133" customWidth="1"/>
    <col min="13310" max="13332" width="10.85546875" style="133" customWidth="1"/>
    <col min="13333" max="13333" width="10.85546875" style="133" bestFit="1" customWidth="1"/>
    <col min="13334" max="13564" width="9.140625" style="133"/>
    <col min="13565" max="13565" width="30.85546875" style="133" customWidth="1"/>
    <col min="13566" max="13588" width="10.85546875" style="133" customWidth="1"/>
    <col min="13589" max="13589" width="10.85546875" style="133" bestFit="1" customWidth="1"/>
    <col min="13590" max="13820" width="9.140625" style="133"/>
    <col min="13821" max="13821" width="30.85546875" style="133" customWidth="1"/>
    <col min="13822" max="13844" width="10.85546875" style="133" customWidth="1"/>
    <col min="13845" max="13845" width="10.85546875" style="133" bestFit="1" customWidth="1"/>
    <col min="13846" max="14076" width="9.140625" style="133"/>
    <col min="14077" max="14077" width="30.85546875" style="133" customWidth="1"/>
    <col min="14078" max="14100" width="10.85546875" style="133" customWidth="1"/>
    <col min="14101" max="14101" width="10.85546875" style="133" bestFit="1" customWidth="1"/>
    <col min="14102" max="14332" width="9.140625" style="133"/>
    <col min="14333" max="14333" width="30.85546875" style="133" customWidth="1"/>
    <col min="14334" max="14356" width="10.85546875" style="133" customWidth="1"/>
    <col min="14357" max="14357" width="10.85546875" style="133" bestFit="1" customWidth="1"/>
    <col min="14358" max="14588" width="9.140625" style="133"/>
    <col min="14589" max="14589" width="30.85546875" style="133" customWidth="1"/>
    <col min="14590" max="14612" width="10.85546875" style="133" customWidth="1"/>
    <col min="14613" max="14613" width="10.85546875" style="133" bestFit="1" customWidth="1"/>
    <col min="14614" max="14844" width="9.140625" style="133"/>
    <col min="14845" max="14845" width="30.85546875" style="133" customWidth="1"/>
    <col min="14846" max="14868" width="10.85546875" style="133" customWidth="1"/>
    <col min="14869" max="14869" width="10.85546875" style="133" bestFit="1" customWidth="1"/>
    <col min="14870" max="15100" width="9.140625" style="133"/>
    <col min="15101" max="15101" width="30.85546875" style="133" customWidth="1"/>
    <col min="15102" max="15124" width="10.85546875" style="133" customWidth="1"/>
    <col min="15125" max="15125" width="10.85546875" style="133" bestFit="1" customWidth="1"/>
    <col min="15126" max="15356" width="9.140625" style="133"/>
    <col min="15357" max="15357" width="30.85546875" style="133" customWidth="1"/>
    <col min="15358" max="15380" width="10.85546875" style="133" customWidth="1"/>
    <col min="15381" max="15381" width="10.85546875" style="133" bestFit="1" customWidth="1"/>
    <col min="15382" max="15612" width="9.140625" style="133"/>
    <col min="15613" max="15613" width="30.85546875" style="133" customWidth="1"/>
    <col min="15614" max="15636" width="10.85546875" style="133" customWidth="1"/>
    <col min="15637" max="15637" width="10.85546875" style="133" bestFit="1" customWidth="1"/>
    <col min="15638" max="15868" width="9.140625" style="133"/>
    <col min="15869" max="15869" width="30.85546875" style="133" customWidth="1"/>
    <col min="15870" max="15892" width="10.85546875" style="133" customWidth="1"/>
    <col min="15893" max="15893" width="10.85546875" style="133" bestFit="1" customWidth="1"/>
    <col min="15894" max="16124" width="9.140625" style="133"/>
    <col min="16125" max="16125" width="30.85546875" style="133" customWidth="1"/>
    <col min="16126" max="16148" width="10.85546875" style="133" customWidth="1"/>
    <col min="16149" max="16149" width="10.85546875" style="133" bestFit="1" customWidth="1"/>
    <col min="16150" max="16384" width="9.140625" style="133"/>
  </cols>
  <sheetData>
    <row r="1" spans="1:119" ht="36" customHeight="1">
      <c r="A1" s="225" t="str">
        <f>VENTAS!A1</f>
        <v>PROYECCIONES FINANCIERAS</v>
      </c>
      <c r="I1" s="148">
        <f t="shared" ref="I1:AN1" si="0">YEAR(I5)</f>
        <v>2012</v>
      </c>
      <c r="J1" s="148">
        <f t="shared" si="0"/>
        <v>2012</v>
      </c>
      <c r="K1" s="148">
        <f t="shared" si="0"/>
        <v>2012</v>
      </c>
      <c r="L1" s="148">
        <f t="shared" si="0"/>
        <v>2012</v>
      </c>
      <c r="M1" s="148">
        <f t="shared" si="0"/>
        <v>2012</v>
      </c>
      <c r="N1" s="148">
        <f t="shared" si="0"/>
        <v>2012</v>
      </c>
      <c r="O1" s="148">
        <f t="shared" si="0"/>
        <v>2012</v>
      </c>
      <c r="P1" s="148">
        <f t="shared" si="0"/>
        <v>2012</v>
      </c>
      <c r="Q1" s="148">
        <f t="shared" si="0"/>
        <v>2012</v>
      </c>
      <c r="R1" s="148">
        <f t="shared" si="0"/>
        <v>2012</v>
      </c>
      <c r="S1" s="148">
        <f t="shared" si="0"/>
        <v>2012</v>
      </c>
      <c r="T1" s="148">
        <f t="shared" si="0"/>
        <v>2012</v>
      </c>
      <c r="U1" s="148">
        <f t="shared" si="0"/>
        <v>2013</v>
      </c>
      <c r="V1" s="148">
        <f t="shared" si="0"/>
        <v>2013</v>
      </c>
      <c r="W1" s="148">
        <f t="shared" si="0"/>
        <v>2013</v>
      </c>
      <c r="X1" s="148">
        <f t="shared" si="0"/>
        <v>2013</v>
      </c>
      <c r="Y1" s="148">
        <f t="shared" si="0"/>
        <v>2013</v>
      </c>
      <c r="Z1" s="148">
        <f t="shared" si="0"/>
        <v>2013</v>
      </c>
      <c r="AA1" s="148">
        <f t="shared" si="0"/>
        <v>2013</v>
      </c>
      <c r="AB1" s="148">
        <f t="shared" si="0"/>
        <v>2013</v>
      </c>
      <c r="AC1" s="148">
        <f t="shared" si="0"/>
        <v>2013</v>
      </c>
      <c r="AD1" s="148">
        <f t="shared" si="0"/>
        <v>2013</v>
      </c>
      <c r="AE1" s="148">
        <f t="shared" si="0"/>
        <v>2013</v>
      </c>
      <c r="AF1" s="148">
        <f t="shared" si="0"/>
        <v>2013</v>
      </c>
      <c r="AG1" s="148">
        <f t="shared" si="0"/>
        <v>2014</v>
      </c>
      <c r="AH1" s="148">
        <f t="shared" si="0"/>
        <v>2014</v>
      </c>
      <c r="AI1" s="148">
        <f t="shared" si="0"/>
        <v>2014</v>
      </c>
      <c r="AJ1" s="148">
        <f t="shared" si="0"/>
        <v>2014</v>
      </c>
      <c r="AK1" s="148">
        <f t="shared" si="0"/>
        <v>2014</v>
      </c>
      <c r="AL1" s="148">
        <f t="shared" si="0"/>
        <v>2014</v>
      </c>
      <c r="AM1" s="148">
        <f t="shared" si="0"/>
        <v>2014</v>
      </c>
      <c r="AN1" s="148">
        <f t="shared" si="0"/>
        <v>2014</v>
      </c>
      <c r="AO1" s="148">
        <f t="shared" ref="AO1:BT1" si="1">YEAR(AO5)</f>
        <v>2014</v>
      </c>
      <c r="AP1" s="148">
        <f t="shared" si="1"/>
        <v>2014</v>
      </c>
      <c r="AQ1" s="148">
        <f t="shared" si="1"/>
        <v>2014</v>
      </c>
      <c r="AR1" s="148">
        <f t="shared" si="1"/>
        <v>2014</v>
      </c>
      <c r="AS1" s="148">
        <f t="shared" si="1"/>
        <v>2015</v>
      </c>
      <c r="AT1" s="148">
        <f t="shared" si="1"/>
        <v>2015</v>
      </c>
      <c r="AU1" s="148">
        <f t="shared" si="1"/>
        <v>2015</v>
      </c>
      <c r="AV1" s="148">
        <f t="shared" si="1"/>
        <v>2015</v>
      </c>
      <c r="AW1" s="148">
        <f t="shared" si="1"/>
        <v>2015</v>
      </c>
      <c r="AX1" s="148">
        <f t="shared" si="1"/>
        <v>2015</v>
      </c>
      <c r="AY1" s="148">
        <f t="shared" si="1"/>
        <v>2015</v>
      </c>
      <c r="AZ1" s="148">
        <f t="shared" si="1"/>
        <v>2015</v>
      </c>
      <c r="BA1" s="148">
        <f t="shared" si="1"/>
        <v>2015</v>
      </c>
      <c r="BB1" s="148">
        <f t="shared" si="1"/>
        <v>2015</v>
      </c>
      <c r="BC1" s="148">
        <f t="shared" si="1"/>
        <v>2015</v>
      </c>
      <c r="BD1" s="148">
        <f t="shared" si="1"/>
        <v>2015</v>
      </c>
      <c r="BE1" s="148">
        <f t="shared" si="1"/>
        <v>2016</v>
      </c>
      <c r="BF1" s="148">
        <f t="shared" si="1"/>
        <v>2016</v>
      </c>
      <c r="BG1" s="148">
        <f t="shared" si="1"/>
        <v>2016</v>
      </c>
      <c r="BH1" s="148">
        <f t="shared" si="1"/>
        <v>2016</v>
      </c>
      <c r="BI1" s="148">
        <f t="shared" si="1"/>
        <v>2016</v>
      </c>
      <c r="BJ1" s="148">
        <f t="shared" si="1"/>
        <v>2016</v>
      </c>
      <c r="BK1" s="148">
        <f t="shared" si="1"/>
        <v>2016</v>
      </c>
      <c r="BL1" s="148">
        <f t="shared" si="1"/>
        <v>2016</v>
      </c>
      <c r="BM1" s="148">
        <f t="shared" si="1"/>
        <v>2016</v>
      </c>
      <c r="BN1" s="148">
        <f t="shared" si="1"/>
        <v>2016</v>
      </c>
      <c r="BO1" s="148">
        <f t="shared" si="1"/>
        <v>2016</v>
      </c>
      <c r="BP1" s="148">
        <f t="shared" si="1"/>
        <v>2016</v>
      </c>
      <c r="BQ1" s="148">
        <f t="shared" si="1"/>
        <v>2017</v>
      </c>
      <c r="BR1" s="148">
        <f t="shared" si="1"/>
        <v>2017</v>
      </c>
      <c r="BS1" s="148">
        <f t="shared" si="1"/>
        <v>2017</v>
      </c>
      <c r="BT1" s="148">
        <f t="shared" si="1"/>
        <v>2017</v>
      </c>
      <c r="BU1" s="148">
        <f t="shared" ref="BU1:CB1" si="2">YEAR(BU5)</f>
        <v>2017</v>
      </c>
      <c r="BV1" s="148">
        <f t="shared" si="2"/>
        <v>2017</v>
      </c>
      <c r="BW1" s="148">
        <f t="shared" si="2"/>
        <v>2017</v>
      </c>
      <c r="BX1" s="148">
        <f t="shared" si="2"/>
        <v>2017</v>
      </c>
      <c r="BY1" s="148">
        <f t="shared" si="2"/>
        <v>2017</v>
      </c>
      <c r="BZ1" s="148">
        <f t="shared" si="2"/>
        <v>2017</v>
      </c>
      <c r="CA1" s="148">
        <f t="shared" si="2"/>
        <v>2017</v>
      </c>
      <c r="CB1" s="226">
        <f t="shared" si="2"/>
        <v>2017</v>
      </c>
    </row>
    <row r="2" spans="1:119" s="19" customFormat="1" ht="24">
      <c r="A2" s="224" t="s">
        <v>249</v>
      </c>
      <c r="B2" s="18"/>
      <c r="C2" s="18"/>
      <c r="D2" s="18"/>
      <c r="E2" s="122"/>
      <c r="F2" s="122"/>
      <c r="G2" s="122"/>
      <c r="H2" s="33"/>
      <c r="I2" s="224" t="str">
        <f>$A2</f>
        <v>GASTOS</v>
      </c>
      <c r="U2" s="224" t="str">
        <f>$A2</f>
        <v>GASTOS</v>
      </c>
      <c r="W2" s="303" t="s">
        <v>266</v>
      </c>
      <c r="Z2" s="21"/>
      <c r="AA2" s="21"/>
      <c r="AB2" s="21"/>
      <c r="AC2" s="22"/>
      <c r="AD2" s="22"/>
      <c r="AE2" s="22"/>
      <c r="AF2" s="22"/>
      <c r="AG2" s="224" t="str">
        <f>$A2</f>
        <v>GASTOS</v>
      </c>
      <c r="AS2" s="224" t="str">
        <f>$A2</f>
        <v>GASTOS</v>
      </c>
      <c r="AX2" s="21"/>
      <c r="AY2" s="21"/>
      <c r="AZ2" s="21"/>
      <c r="BA2" s="22"/>
      <c r="BB2" s="22"/>
      <c r="BC2" s="22"/>
      <c r="BD2" s="22"/>
      <c r="BE2" s="224" t="str">
        <f>$A2</f>
        <v>GASTOS</v>
      </c>
      <c r="BQ2" s="224" t="str">
        <f>$A2</f>
        <v>GASTOS</v>
      </c>
      <c r="BV2" s="21"/>
      <c r="BW2" s="21"/>
      <c r="BX2" s="21"/>
      <c r="BY2" s="22"/>
      <c r="BZ2" s="22"/>
      <c r="CA2" s="22"/>
      <c r="CB2" s="22"/>
    </row>
    <row r="3" spans="1:119" s="19" customFormat="1" ht="24">
      <c r="A3" s="303" t="s">
        <v>266</v>
      </c>
      <c r="B3" s="18"/>
      <c r="C3" s="18"/>
      <c r="D3" s="18"/>
      <c r="E3" s="122"/>
      <c r="F3" s="122"/>
      <c r="G3" s="122"/>
      <c r="H3" s="33"/>
      <c r="I3" s="224" t="str">
        <f>$A3</f>
        <v>LINK A CASO PRÁCTICO</v>
      </c>
      <c r="U3" s="224" t="str">
        <f>$A3</f>
        <v>LINK A CASO PRÁCTICO</v>
      </c>
      <c r="Z3" s="21"/>
      <c r="AA3" s="21"/>
      <c r="AB3" s="21"/>
      <c r="AC3" s="22"/>
      <c r="AD3" s="22"/>
      <c r="AE3" s="22"/>
      <c r="AF3" s="22"/>
      <c r="AG3" s="224" t="str">
        <f>$A3</f>
        <v>LINK A CASO PRÁCTICO</v>
      </c>
      <c r="AS3" s="224" t="str">
        <f>$A3</f>
        <v>LINK A CASO PRÁCTICO</v>
      </c>
      <c r="AX3" s="21"/>
      <c r="AY3" s="21"/>
      <c r="AZ3" s="21"/>
      <c r="BA3" s="22"/>
      <c r="BB3" s="22"/>
      <c r="BC3" s="22"/>
      <c r="BD3" s="22"/>
      <c r="BE3" s="224" t="str">
        <f>$A3</f>
        <v>LINK A CASO PRÁCTICO</v>
      </c>
      <c r="BQ3" s="224" t="str">
        <f>$A3</f>
        <v>LINK A CASO PRÁCTICO</v>
      </c>
      <c r="BV3" s="21"/>
      <c r="BW3" s="21"/>
      <c r="BX3" s="21"/>
      <c r="BY3" s="22"/>
      <c r="BZ3" s="22"/>
      <c r="CA3" s="22"/>
      <c r="CB3" s="22"/>
    </row>
    <row r="4" spans="1:119" s="19" customFormat="1" ht="19.5" customHeight="1">
      <c r="A4" s="23"/>
      <c r="B4" s="150"/>
      <c r="H4" s="20"/>
      <c r="I4" s="305" t="str">
        <f>VENTAS!I4</f>
        <v>AÑO 1</v>
      </c>
      <c r="J4" s="305"/>
      <c r="K4" s="305"/>
      <c r="L4" s="305"/>
      <c r="M4" s="305"/>
      <c r="N4" s="305"/>
      <c r="O4" s="305"/>
      <c r="P4" s="305"/>
      <c r="Q4" s="305"/>
      <c r="R4" s="305"/>
      <c r="S4" s="305"/>
      <c r="T4" s="305"/>
      <c r="U4" s="304" t="str">
        <f>VENTAS!U4</f>
        <v>AÑO 2</v>
      </c>
      <c r="V4" s="304"/>
      <c r="W4" s="304"/>
      <c r="X4" s="304"/>
      <c r="Y4" s="304"/>
      <c r="Z4" s="304"/>
      <c r="AA4" s="304"/>
      <c r="AB4" s="304"/>
      <c r="AC4" s="304"/>
      <c r="AD4" s="304"/>
      <c r="AE4" s="304"/>
      <c r="AF4" s="304"/>
      <c r="AG4" s="305" t="str">
        <f>VENTAS!AG4</f>
        <v>AÑO 3</v>
      </c>
      <c r="AH4" s="305"/>
      <c r="AI4" s="305"/>
      <c r="AJ4" s="305"/>
      <c r="AK4" s="305"/>
      <c r="AL4" s="305"/>
      <c r="AM4" s="305"/>
      <c r="AN4" s="305"/>
      <c r="AO4" s="305"/>
      <c r="AP4" s="305"/>
      <c r="AQ4" s="305"/>
      <c r="AR4" s="305"/>
      <c r="AS4" s="304" t="str">
        <f>VENTAS!AS4</f>
        <v>AÑO 4</v>
      </c>
      <c r="AT4" s="304"/>
      <c r="AU4" s="304"/>
      <c r="AV4" s="304"/>
      <c r="AW4" s="304"/>
      <c r="AX4" s="304"/>
      <c r="AY4" s="304"/>
      <c r="AZ4" s="304"/>
      <c r="BA4" s="304"/>
      <c r="BB4" s="304"/>
      <c r="BC4" s="304"/>
      <c r="BD4" s="304"/>
      <c r="BE4" s="305" t="str">
        <f>VENTAS!BE4</f>
        <v>AÑO 5</v>
      </c>
      <c r="BF4" s="305"/>
      <c r="BG4" s="305"/>
      <c r="BH4" s="305"/>
      <c r="BI4" s="305"/>
      <c r="BJ4" s="305"/>
      <c r="BK4" s="305"/>
      <c r="BL4" s="305"/>
      <c r="BM4" s="305"/>
      <c r="BN4" s="305"/>
      <c r="BO4" s="305"/>
      <c r="BP4" s="305"/>
      <c r="BQ4" s="304" t="str">
        <f>VENTAS!BQ4</f>
        <v>AÑO 6</v>
      </c>
      <c r="BR4" s="304"/>
      <c r="BS4" s="304"/>
      <c r="BT4" s="304"/>
      <c r="BU4" s="304"/>
      <c r="BV4" s="304"/>
      <c r="BW4" s="304"/>
      <c r="BX4" s="304"/>
      <c r="BY4" s="304"/>
      <c r="BZ4" s="304"/>
      <c r="CA4" s="304"/>
      <c r="CB4" s="304"/>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row>
    <row r="5" spans="1:119" s="19" customFormat="1" ht="19.5" customHeight="1">
      <c r="A5" s="127"/>
      <c r="B5" s="128">
        <f>YEAR(I5)</f>
        <v>2012</v>
      </c>
      <c r="C5" s="128">
        <f>YEAR(U5)</f>
        <v>2013</v>
      </c>
      <c r="D5" s="128">
        <f>YEAR(AG5)</f>
        <v>2014</v>
      </c>
      <c r="E5" s="128">
        <f>YEAR(AS5)</f>
        <v>2015</v>
      </c>
      <c r="F5" s="128">
        <f>YEAR(BP5)</f>
        <v>2016</v>
      </c>
      <c r="G5" s="128">
        <v>2017</v>
      </c>
      <c r="H5" s="20"/>
      <c r="I5" s="138">
        <f>VENTAS!I5</f>
        <v>40909</v>
      </c>
      <c r="J5" s="138">
        <f>VENTAS!J5</f>
        <v>40940</v>
      </c>
      <c r="K5" s="138">
        <f>VENTAS!K5</f>
        <v>40969</v>
      </c>
      <c r="L5" s="138">
        <f>VENTAS!L5</f>
        <v>41000</v>
      </c>
      <c r="M5" s="138">
        <f>VENTAS!M5</f>
        <v>41030</v>
      </c>
      <c r="N5" s="138">
        <f>VENTAS!N5</f>
        <v>41061</v>
      </c>
      <c r="O5" s="138">
        <f>VENTAS!O5</f>
        <v>41091</v>
      </c>
      <c r="P5" s="138">
        <f>VENTAS!P5</f>
        <v>41122</v>
      </c>
      <c r="Q5" s="138">
        <f>VENTAS!Q5</f>
        <v>41153</v>
      </c>
      <c r="R5" s="138">
        <f>VENTAS!R5</f>
        <v>41183</v>
      </c>
      <c r="S5" s="138">
        <f>VENTAS!S5</f>
        <v>41214</v>
      </c>
      <c r="T5" s="138">
        <f>VENTAS!T5</f>
        <v>41244</v>
      </c>
      <c r="U5" s="138">
        <f>VENTAS!U5</f>
        <v>41275</v>
      </c>
      <c r="V5" s="138">
        <f>VENTAS!V5</f>
        <v>41306</v>
      </c>
      <c r="W5" s="138">
        <f>VENTAS!W5</f>
        <v>41334</v>
      </c>
      <c r="X5" s="138">
        <f>VENTAS!X5</f>
        <v>41365</v>
      </c>
      <c r="Y5" s="138">
        <f>VENTAS!Y5</f>
        <v>41395</v>
      </c>
      <c r="Z5" s="138">
        <f>VENTAS!Z5</f>
        <v>41426</v>
      </c>
      <c r="AA5" s="138">
        <f>VENTAS!AA5</f>
        <v>41456</v>
      </c>
      <c r="AB5" s="138">
        <f>VENTAS!AB5</f>
        <v>41487</v>
      </c>
      <c r="AC5" s="138">
        <f>VENTAS!AC5</f>
        <v>41518</v>
      </c>
      <c r="AD5" s="138">
        <f>VENTAS!AD5</f>
        <v>41548</v>
      </c>
      <c r="AE5" s="138">
        <f>VENTAS!AE5</f>
        <v>41579</v>
      </c>
      <c r="AF5" s="138">
        <f>VENTAS!AF5</f>
        <v>41609</v>
      </c>
      <c r="AG5" s="138">
        <f>VENTAS!AG5</f>
        <v>41640</v>
      </c>
      <c r="AH5" s="138">
        <f>VENTAS!AH5</f>
        <v>41671</v>
      </c>
      <c r="AI5" s="138">
        <f>VENTAS!AI5</f>
        <v>41699</v>
      </c>
      <c r="AJ5" s="138">
        <f>VENTAS!AJ5</f>
        <v>41730</v>
      </c>
      <c r="AK5" s="138">
        <f>VENTAS!AK5</f>
        <v>41760</v>
      </c>
      <c r="AL5" s="138">
        <f>VENTAS!AL5</f>
        <v>41791</v>
      </c>
      <c r="AM5" s="138">
        <f>VENTAS!AM5</f>
        <v>41821</v>
      </c>
      <c r="AN5" s="138">
        <f>VENTAS!AN5</f>
        <v>41852</v>
      </c>
      <c r="AO5" s="138">
        <f>VENTAS!AO5</f>
        <v>41883</v>
      </c>
      <c r="AP5" s="138">
        <f>VENTAS!AP5</f>
        <v>41913</v>
      </c>
      <c r="AQ5" s="138">
        <f>VENTAS!AQ5</f>
        <v>41944</v>
      </c>
      <c r="AR5" s="138">
        <f>VENTAS!AR5</f>
        <v>41974</v>
      </c>
      <c r="AS5" s="138">
        <f>VENTAS!AS5</f>
        <v>42005</v>
      </c>
      <c r="AT5" s="138">
        <f>VENTAS!AT5</f>
        <v>42036</v>
      </c>
      <c r="AU5" s="138">
        <f>VENTAS!AU5</f>
        <v>42064</v>
      </c>
      <c r="AV5" s="138">
        <f>VENTAS!AV5</f>
        <v>42095</v>
      </c>
      <c r="AW5" s="138">
        <f>VENTAS!AW5</f>
        <v>42125</v>
      </c>
      <c r="AX5" s="138">
        <f>VENTAS!AX5</f>
        <v>42156</v>
      </c>
      <c r="AY5" s="138">
        <f>VENTAS!AY5</f>
        <v>42186</v>
      </c>
      <c r="AZ5" s="138">
        <f>VENTAS!AZ5</f>
        <v>42217</v>
      </c>
      <c r="BA5" s="138">
        <f>VENTAS!BA5</f>
        <v>42248</v>
      </c>
      <c r="BB5" s="138">
        <f>VENTAS!BB5</f>
        <v>42278</v>
      </c>
      <c r="BC5" s="138">
        <f>VENTAS!BC5</f>
        <v>42309</v>
      </c>
      <c r="BD5" s="138">
        <f>VENTAS!BD5</f>
        <v>42339</v>
      </c>
      <c r="BE5" s="138">
        <f>VENTAS!BE5</f>
        <v>42370</v>
      </c>
      <c r="BF5" s="138">
        <f>VENTAS!BF5</f>
        <v>42401</v>
      </c>
      <c r="BG5" s="138">
        <f>VENTAS!BG5</f>
        <v>42430</v>
      </c>
      <c r="BH5" s="138">
        <f>VENTAS!BH5</f>
        <v>42461</v>
      </c>
      <c r="BI5" s="138">
        <f>VENTAS!BI5</f>
        <v>42491</v>
      </c>
      <c r="BJ5" s="138">
        <f>VENTAS!BJ5</f>
        <v>42522</v>
      </c>
      <c r="BK5" s="138">
        <f>VENTAS!BK5</f>
        <v>42552</v>
      </c>
      <c r="BL5" s="138">
        <f>VENTAS!BL5</f>
        <v>42583</v>
      </c>
      <c r="BM5" s="138">
        <f>VENTAS!BM5</f>
        <v>42614</v>
      </c>
      <c r="BN5" s="138">
        <f>VENTAS!BN5</f>
        <v>42644</v>
      </c>
      <c r="BO5" s="138">
        <f>VENTAS!BO5</f>
        <v>42675</v>
      </c>
      <c r="BP5" s="138">
        <f>VENTAS!BP5</f>
        <v>42705</v>
      </c>
      <c r="BQ5" s="138">
        <f>VENTAS!BQ5</f>
        <v>42736</v>
      </c>
      <c r="BR5" s="138">
        <f>VENTAS!BR5</f>
        <v>42767</v>
      </c>
      <c r="BS5" s="138">
        <f>VENTAS!BS5</f>
        <v>42795</v>
      </c>
      <c r="BT5" s="138">
        <f>VENTAS!BT5</f>
        <v>42826</v>
      </c>
      <c r="BU5" s="138">
        <f>VENTAS!BU5</f>
        <v>42856</v>
      </c>
      <c r="BV5" s="138">
        <f>VENTAS!BV5</f>
        <v>42887</v>
      </c>
      <c r="BW5" s="138">
        <f>VENTAS!BW5</f>
        <v>42917</v>
      </c>
      <c r="BX5" s="138">
        <f>VENTAS!BX5</f>
        <v>42948</v>
      </c>
      <c r="BY5" s="138">
        <f>VENTAS!BY5</f>
        <v>42979</v>
      </c>
      <c r="BZ5" s="138">
        <f>VENTAS!BZ5</f>
        <v>43009</v>
      </c>
      <c r="CA5" s="138">
        <f>VENTAS!CA5</f>
        <v>43040</v>
      </c>
      <c r="CB5" s="138">
        <f>VENTAS!CB5</f>
        <v>43070</v>
      </c>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row>
    <row r="6" spans="1:119" ht="19.5" customHeight="1">
      <c r="A6" s="135"/>
      <c r="B6" s="135"/>
      <c r="C6" s="135"/>
      <c r="D6" s="135"/>
      <c r="E6" s="135"/>
      <c r="F6" s="135"/>
      <c r="G6" s="135"/>
      <c r="H6" s="74"/>
      <c r="I6" s="159"/>
      <c r="J6" s="159"/>
      <c r="K6" s="159"/>
      <c r="L6" s="159"/>
      <c r="M6" s="159"/>
      <c r="N6" s="159"/>
      <c r="O6" s="159"/>
      <c r="P6" s="159"/>
      <c r="Q6" s="159"/>
      <c r="R6" s="159"/>
      <c r="S6" s="159"/>
      <c r="T6" s="159"/>
      <c r="U6" s="135"/>
      <c r="V6" s="135"/>
      <c r="W6" s="135"/>
      <c r="X6" s="135"/>
      <c r="Y6" s="135"/>
      <c r="Z6" s="135"/>
      <c r="AA6" s="135"/>
      <c r="AB6" s="135"/>
      <c r="AC6" s="135"/>
      <c r="AD6" s="135"/>
      <c r="AE6" s="135"/>
      <c r="AF6" s="135"/>
      <c r="AG6" s="159"/>
      <c r="AH6" s="159"/>
      <c r="AI6" s="159"/>
      <c r="AJ6" s="159"/>
      <c r="AK6" s="159"/>
      <c r="AL6" s="159"/>
      <c r="AM6" s="159"/>
      <c r="AN6" s="159"/>
      <c r="AO6" s="159"/>
      <c r="AP6" s="159"/>
      <c r="AQ6" s="159"/>
      <c r="AR6" s="159"/>
      <c r="AS6" s="135"/>
      <c r="AT6" s="135"/>
      <c r="AU6" s="135"/>
      <c r="AV6" s="135"/>
      <c r="AW6" s="135"/>
      <c r="AX6" s="135"/>
      <c r="AY6" s="135"/>
      <c r="AZ6" s="135"/>
      <c r="BA6" s="135"/>
      <c r="BB6" s="135"/>
      <c r="BC6" s="135"/>
      <c r="BD6" s="135"/>
      <c r="BE6" s="159"/>
      <c r="BF6" s="159"/>
      <c r="BG6" s="159"/>
      <c r="BH6" s="159"/>
      <c r="BI6" s="159"/>
      <c r="BJ6" s="159"/>
      <c r="BK6" s="159"/>
      <c r="BL6" s="159"/>
      <c r="BM6" s="159"/>
      <c r="BN6" s="159"/>
      <c r="BO6" s="159"/>
      <c r="BP6" s="159"/>
      <c r="BQ6" s="135"/>
      <c r="BR6" s="135"/>
      <c r="BS6" s="135"/>
      <c r="BT6" s="135"/>
      <c r="BU6" s="135"/>
      <c r="BV6" s="135"/>
      <c r="BW6" s="135"/>
      <c r="BX6" s="135"/>
      <c r="BY6" s="135"/>
      <c r="BZ6" s="135"/>
      <c r="CA6" s="135"/>
      <c r="CB6" s="135"/>
    </row>
    <row r="7" spans="1:119" ht="19.5" customHeight="1">
      <c r="A7" s="161" t="s">
        <v>101</v>
      </c>
      <c r="B7" s="161">
        <f t="shared" ref="B7:G8" si="3">SUMIF($I$1:$CB$1,B$5,$I7:$CB7)</f>
        <v>-6114.7058823529414</v>
      </c>
      <c r="C7" s="161">
        <f t="shared" si="3"/>
        <v>-26788.23529411765</v>
      </c>
      <c r="D7" s="161">
        <f t="shared" si="3"/>
        <v>-97252.941176470602</v>
      </c>
      <c r="E7" s="161">
        <f t="shared" si="3"/>
        <v>-142094.11764705883</v>
      </c>
      <c r="F7" s="161">
        <f t="shared" si="3"/>
        <v>-191594.1176470588</v>
      </c>
      <c r="G7" s="161">
        <f t="shared" si="3"/>
        <v>-245752.94117647057</v>
      </c>
      <c r="H7" s="74"/>
      <c r="I7" s="170">
        <f>-VENTAS!I14/1000*$B$37</f>
        <v>-420.58823529411768</v>
      </c>
      <c r="J7" s="170">
        <f>-VENTAS!J14/1000*$B$37</f>
        <v>-436.76470588235304</v>
      </c>
      <c r="K7" s="170">
        <f>-VENTAS!K14/1000*$B$37</f>
        <v>-452.94117647058829</v>
      </c>
      <c r="L7" s="170">
        <f>-VENTAS!L14/1000*$B$37</f>
        <v>-469.11764705882365</v>
      </c>
      <c r="M7" s="170">
        <f>-VENTAS!M14/1000*$B$37</f>
        <v>-485.29411764705878</v>
      </c>
      <c r="N7" s="170">
        <f>-VENTAS!N14/1000*$B$37</f>
        <v>-501.47058823529409</v>
      </c>
      <c r="O7" s="170">
        <f>-VENTAS!O14/1000*$B$37</f>
        <v>-517.64705882352951</v>
      </c>
      <c r="P7" s="170">
        <f>-VENTAS!P14/1000*$B$37</f>
        <v>-533.82352941176475</v>
      </c>
      <c r="Q7" s="170">
        <f>-VENTAS!Q14/1000*$B$37</f>
        <v>-550.00000000000011</v>
      </c>
      <c r="R7" s="170">
        <f>-VENTAS!R14/1000*$B$37</f>
        <v>-566.17647058823525</v>
      </c>
      <c r="S7" s="170">
        <f>-VENTAS!S14/1000*$B$37</f>
        <v>-582.35294117647049</v>
      </c>
      <c r="T7" s="170">
        <f>-VENTAS!T14/1000*$B$37</f>
        <v>-598.52941176470597</v>
      </c>
      <c r="U7" s="161">
        <f>-VENTAS!U14/1000*$B$37</f>
        <v>-1876.4705882352944</v>
      </c>
      <c r="V7" s="161">
        <f>-VENTAS!V14/1000*$B$37</f>
        <v>-1941.1764705882351</v>
      </c>
      <c r="W7" s="161">
        <f>-VENTAS!W14/1000*$B$37</f>
        <v>-2005.8823529411764</v>
      </c>
      <c r="X7" s="161">
        <f>-VENTAS!X14/1000*$B$37</f>
        <v>-2070.588235294118</v>
      </c>
      <c r="Y7" s="161">
        <f>-VENTAS!Y14/1000*$B$37</f>
        <v>-2135.294117647059</v>
      </c>
      <c r="Z7" s="161">
        <f>-VENTAS!Z14/1000*$B$37</f>
        <v>-2200.0000000000005</v>
      </c>
      <c r="AA7" s="161">
        <f>-VENTAS!AA14/1000*$B$37</f>
        <v>-2264.705882352941</v>
      </c>
      <c r="AB7" s="161">
        <f>-VENTAS!AB14/1000*$B$37</f>
        <v>-2329.411764705882</v>
      </c>
      <c r="AC7" s="161">
        <f>-VENTAS!AC14/1000*$B$37</f>
        <v>-2394.1176470588239</v>
      </c>
      <c r="AD7" s="161">
        <f>-VENTAS!AD14/1000*$B$37</f>
        <v>-2458.8235294117649</v>
      </c>
      <c r="AE7" s="161">
        <f>-VENTAS!AE14/1000*$B$37</f>
        <v>-2523.5294117647063</v>
      </c>
      <c r="AF7" s="161">
        <f>-VENTAS!AF14/1000*$B$37</f>
        <v>-2588.2352941176468</v>
      </c>
      <c r="AG7" s="170">
        <f>-VENTAS!AG14/1000*$B$37</f>
        <v>-6858.8235294117649</v>
      </c>
      <c r="AH7" s="170">
        <f>-VENTAS!AH14/1000*$B$37</f>
        <v>-7085.2941176470595</v>
      </c>
      <c r="AI7" s="170">
        <f>-VENTAS!AI14/1000*$B$37</f>
        <v>-7311.7647058823522</v>
      </c>
      <c r="AJ7" s="170">
        <f>-VENTAS!AJ14/1000*$B$37</f>
        <v>-7538.2352941176478</v>
      </c>
      <c r="AK7" s="170">
        <f>-VENTAS!AK14/1000*$B$37</f>
        <v>-7764.7058823529405</v>
      </c>
      <c r="AL7" s="170">
        <f>-VENTAS!AL14/1000*$B$37</f>
        <v>-7991.1764705882351</v>
      </c>
      <c r="AM7" s="170">
        <f>-VENTAS!AM14/1000*$B$37</f>
        <v>-8217.6470588235279</v>
      </c>
      <c r="AN7" s="170">
        <f>-VENTAS!AN14/1000*$B$37</f>
        <v>-8444.1176470588252</v>
      </c>
      <c r="AO7" s="170">
        <f>-VENTAS!AO14/1000*$B$37</f>
        <v>-8670.5882352941189</v>
      </c>
      <c r="AP7" s="170">
        <f>-VENTAS!AP14/1000*$B$37</f>
        <v>-8897.0588235294108</v>
      </c>
      <c r="AQ7" s="170">
        <f>-VENTAS!AQ14/1000*$B$37</f>
        <v>-9123.5294117647063</v>
      </c>
      <c r="AR7" s="170">
        <f>-VENTAS!AR14/1000*$B$37</f>
        <v>-9350</v>
      </c>
      <c r="AS7" s="161">
        <f>-VENTAS!AS14/1000*$B$37</f>
        <v>-10417.64705882353</v>
      </c>
      <c r="AT7" s="161">
        <f>-VENTAS!AT14/1000*$B$37</f>
        <v>-10676.470588235296</v>
      </c>
      <c r="AU7" s="161">
        <f>-VENTAS!AU14/1000*$B$37</f>
        <v>-10935.294117647059</v>
      </c>
      <c r="AV7" s="161">
        <f>-VENTAS!AV14/1000*$B$37</f>
        <v>-11194.117647058825</v>
      </c>
      <c r="AW7" s="161">
        <f>-VENTAS!AW14/1000*$B$37</f>
        <v>-11452.941176470589</v>
      </c>
      <c r="AX7" s="161">
        <f>-VENTAS!AX14/1000*$B$37</f>
        <v>-11711.764705882355</v>
      </c>
      <c r="AY7" s="161">
        <f>-VENTAS!AY14/1000*$B$37</f>
        <v>-11970.588235294119</v>
      </c>
      <c r="AZ7" s="161">
        <f>-VENTAS!AZ14/1000*$B$37</f>
        <v>-12229.411764705881</v>
      </c>
      <c r="BA7" s="161">
        <f>-VENTAS!BA14/1000*$B$37</f>
        <v>-12488.235294117647</v>
      </c>
      <c r="BB7" s="161">
        <f>-VENTAS!BB14/1000*$B$37</f>
        <v>-12747.058823529413</v>
      </c>
      <c r="BC7" s="161">
        <f>-VENTAS!BC14/1000*$B$37</f>
        <v>-13005.882352941175</v>
      </c>
      <c r="BD7" s="161">
        <f>-VENTAS!BD14/1000*$B$37</f>
        <v>-13264.705882352941</v>
      </c>
      <c r="BE7" s="170">
        <f>-VENTAS!BE14/1000*$B$37</f>
        <v>-14364.705882352941</v>
      </c>
      <c r="BF7" s="170">
        <f>-VENTAS!BF14/1000*$B$37</f>
        <v>-14655.882352941175</v>
      </c>
      <c r="BG7" s="170">
        <f>-VENTAS!BG14/1000*$B$37</f>
        <v>-14947.058823529411</v>
      </c>
      <c r="BH7" s="170">
        <f>-VENTAS!BH14/1000*$B$37</f>
        <v>-15238.235294117647</v>
      </c>
      <c r="BI7" s="170">
        <f>-VENTAS!BI14/1000*$B$37</f>
        <v>-15529.411764705881</v>
      </c>
      <c r="BJ7" s="170">
        <f>-VENTAS!BJ14/1000*$B$37</f>
        <v>-15820.588235294119</v>
      </c>
      <c r="BK7" s="170">
        <f>-VENTAS!BK14/1000*$B$37</f>
        <v>-16111.764705882351</v>
      </c>
      <c r="BL7" s="170">
        <f>-VENTAS!BL14/1000*$B$37</f>
        <v>-16402.941176470587</v>
      </c>
      <c r="BM7" s="170">
        <f>-VENTAS!BM14/1000*$B$37</f>
        <v>-16694.117647058822</v>
      </c>
      <c r="BN7" s="170">
        <f>-VENTAS!BN14/1000*$B$37</f>
        <v>-16985.294117647056</v>
      </c>
      <c r="BO7" s="170">
        <f>-VENTAS!BO14/1000*$B$37</f>
        <v>-17276.47058823529</v>
      </c>
      <c r="BP7" s="170">
        <f>-VENTAS!BP14/1000*$B$37</f>
        <v>-17567.647058823524</v>
      </c>
      <c r="BQ7" s="161">
        <f>-VENTAS!BQ14/1000*$B$37</f>
        <v>-18699.999999999996</v>
      </c>
      <c r="BR7" s="161">
        <f>-VENTAS!BR14/1000*$B$37</f>
        <v>-19023.529411764706</v>
      </c>
      <c r="BS7" s="161">
        <f>-VENTAS!BS14/1000*$B$37</f>
        <v>-19347.058823529409</v>
      </c>
      <c r="BT7" s="161">
        <f>-VENTAS!BT14/1000*$B$37</f>
        <v>-19670.588235294115</v>
      </c>
      <c r="BU7" s="161">
        <f>-VENTAS!BU14/1000*$B$37</f>
        <v>-19994.117647058825</v>
      </c>
      <c r="BV7" s="161">
        <f>-VENTAS!BV14/1000*$B$37</f>
        <v>-20317.647058823528</v>
      </c>
      <c r="BW7" s="161">
        <f>-VENTAS!BW14/1000*$B$37</f>
        <v>-20641.176470588238</v>
      </c>
      <c r="BX7" s="161">
        <f>-VENTAS!BX14/1000*$B$37</f>
        <v>-20964.705882352944</v>
      </c>
      <c r="BY7" s="161">
        <f>-VENTAS!BY14/1000*$B$37</f>
        <v>-21288.23529411765</v>
      </c>
      <c r="BZ7" s="161">
        <f>-VENTAS!BZ14/1000*$B$37</f>
        <v>-21611.764705882357</v>
      </c>
      <c r="CA7" s="161">
        <f>-VENTAS!CA14/1000*$B$37</f>
        <v>-21935.294117647059</v>
      </c>
      <c r="CB7" s="161">
        <f>-VENTAS!CB14/1000*$B$37</f>
        <v>-22258.823529411766</v>
      </c>
    </row>
    <row r="8" spans="1:119" ht="19.5" customHeight="1">
      <c r="A8" s="161" t="s">
        <v>247</v>
      </c>
      <c r="B8" s="161">
        <f t="shared" si="3"/>
        <v>-144529.4117647059</v>
      </c>
      <c r="C8" s="161">
        <f t="shared" si="3"/>
        <v>-633176.47058823542</v>
      </c>
      <c r="D8" s="161">
        <f t="shared" si="3"/>
        <v>-2298705.8823529412</v>
      </c>
      <c r="E8" s="161">
        <f t="shared" si="3"/>
        <v>-3358588.2352941176</v>
      </c>
      <c r="F8" s="161">
        <f t="shared" si="3"/>
        <v>-4528588.2352941176</v>
      </c>
      <c r="G8" s="161">
        <f t="shared" si="3"/>
        <v>-5808705.8823529407</v>
      </c>
      <c r="H8" s="74"/>
      <c r="I8" s="170">
        <f>-VENTAS!I18*(1-$B$39)</f>
        <v>-9941.176470588236</v>
      </c>
      <c r="J8" s="170">
        <f>-VENTAS!J18*(1-$B$39)</f>
        <v>-10323.529411764706</v>
      </c>
      <c r="K8" s="170">
        <f>-VENTAS!K18*(1-$B$39)</f>
        <v>-10705.882352941178</v>
      </c>
      <c r="L8" s="170">
        <f>-VENTAS!L18*(1-$B$39)</f>
        <v>-11088.235294117649</v>
      </c>
      <c r="M8" s="170">
        <f>-VENTAS!M18*(1-$B$39)</f>
        <v>-11470.588235294119</v>
      </c>
      <c r="N8" s="170">
        <f>-VENTAS!N18*(1-$B$39)</f>
        <v>-11852.941176470589</v>
      </c>
      <c r="O8" s="170">
        <f>-VENTAS!O18*(1-$B$39)</f>
        <v>-12235.294117647058</v>
      </c>
      <c r="P8" s="170">
        <f>-VENTAS!P18*(1-$B$39)</f>
        <v>-12617.64705882353</v>
      </c>
      <c r="Q8" s="170">
        <f>-VENTAS!Q18*(1-$B$39)</f>
        <v>-13000</v>
      </c>
      <c r="R8" s="170">
        <f>-VENTAS!R18*(1-$B$39)</f>
        <v>-13382.35294117647</v>
      </c>
      <c r="S8" s="170">
        <f>-VENTAS!S18*(1-$B$39)</f>
        <v>-13764.705882352941</v>
      </c>
      <c r="T8" s="170">
        <f>-VENTAS!T18*(1-$B$39)</f>
        <v>-14147.058823529413</v>
      </c>
      <c r="U8" s="161">
        <f>-VENTAS!U18*(1-$B$39)</f>
        <v>-44352.941176470587</v>
      </c>
      <c r="V8" s="161">
        <f>-VENTAS!V18*(1-$B$39)</f>
        <v>-45882.352941176476</v>
      </c>
      <c r="W8" s="161">
        <f>-VENTAS!W18*(1-$B$39)</f>
        <v>-47411.764705882357</v>
      </c>
      <c r="X8" s="161">
        <f>-VENTAS!X18*(1-$B$39)</f>
        <v>-48941.176470588231</v>
      </c>
      <c r="Y8" s="161">
        <f>-VENTAS!Y18*(1-$B$39)</f>
        <v>-50470.588235294119</v>
      </c>
      <c r="Z8" s="161">
        <f>-VENTAS!Z18*(1-$B$39)</f>
        <v>-52000</v>
      </c>
      <c r="AA8" s="161">
        <f>-VENTAS!AA18*(1-$B$39)</f>
        <v>-53529.411764705881</v>
      </c>
      <c r="AB8" s="161">
        <f>-VENTAS!AB18*(1-$B$39)</f>
        <v>-55058.823529411762</v>
      </c>
      <c r="AC8" s="161">
        <f>-VENTAS!AC18*(1-$B$39)</f>
        <v>-56588.23529411765</v>
      </c>
      <c r="AD8" s="161">
        <f>-VENTAS!AD18*(1-$B$39)</f>
        <v>-58117.647058823532</v>
      </c>
      <c r="AE8" s="161">
        <f>-VENTAS!AE18*(1-$B$39)</f>
        <v>-59647.058823529413</v>
      </c>
      <c r="AF8" s="161">
        <f>-VENTAS!AF18*(1-$B$39)</f>
        <v>-61176.470588235286</v>
      </c>
      <c r="AG8" s="170">
        <f>-VENTAS!AG18*(1-$B$39)</f>
        <v>-162117.64705882352</v>
      </c>
      <c r="AH8" s="170">
        <f>-VENTAS!AH18*(1-$B$39)</f>
        <v>-167470.5882352941</v>
      </c>
      <c r="AI8" s="170">
        <f>-VENTAS!AI18*(1-$B$39)</f>
        <v>-172823.52941176467</v>
      </c>
      <c r="AJ8" s="170">
        <f>-VENTAS!AJ18*(1-$B$39)</f>
        <v>-178176.47058823533</v>
      </c>
      <c r="AK8" s="170">
        <f>-VENTAS!AK18*(1-$B$39)</f>
        <v>-183529.4117647059</v>
      </c>
      <c r="AL8" s="170">
        <f>-VENTAS!AL18*(1-$B$39)</f>
        <v>-188882.35294117648</v>
      </c>
      <c r="AM8" s="170">
        <f>-VENTAS!AM18*(1-$B$39)</f>
        <v>-194235.29411764705</v>
      </c>
      <c r="AN8" s="170">
        <f>-VENTAS!AN18*(1-$B$39)</f>
        <v>-199588.23529411768</v>
      </c>
      <c r="AO8" s="170">
        <f>-VENTAS!AO18*(1-$B$39)</f>
        <v>-204941.17647058825</v>
      </c>
      <c r="AP8" s="170">
        <f>-VENTAS!AP18*(1-$B$39)</f>
        <v>-210294.11764705883</v>
      </c>
      <c r="AQ8" s="170">
        <f>-VENTAS!AQ18*(1-$B$39)</f>
        <v>-215647.05882352943</v>
      </c>
      <c r="AR8" s="170">
        <f>-VENTAS!AR18*(1-$B$39)</f>
        <v>-221000.00000000003</v>
      </c>
      <c r="AS8" s="161">
        <f>-VENTAS!AS18*(1-$B$39)</f>
        <v>-246235.29411764705</v>
      </c>
      <c r="AT8" s="161">
        <f>-VENTAS!AT18*(1-$B$39)</f>
        <v>-252352.94117647057</v>
      </c>
      <c r="AU8" s="161">
        <f>-VENTAS!AU18*(1-$B$39)</f>
        <v>-258470.58823529413</v>
      </c>
      <c r="AV8" s="161">
        <f>-VENTAS!AV18*(1-$B$39)</f>
        <v>-264588.23529411765</v>
      </c>
      <c r="AW8" s="161">
        <f>-VENTAS!AW18*(1-$B$39)</f>
        <v>-270705.8823529412</v>
      </c>
      <c r="AX8" s="161">
        <f>-VENTAS!AX18*(1-$B$39)</f>
        <v>-276823.5294117647</v>
      </c>
      <c r="AY8" s="161">
        <f>-VENTAS!AY18*(1-$B$39)</f>
        <v>-282941.17647058825</v>
      </c>
      <c r="AZ8" s="161">
        <f>-VENTAS!AZ18*(1-$B$39)</f>
        <v>-289058.82352941175</v>
      </c>
      <c r="BA8" s="161">
        <f>-VENTAS!BA18*(1-$B$39)</f>
        <v>-295176.4705882353</v>
      </c>
      <c r="BB8" s="161">
        <f>-VENTAS!BB18*(1-$B$39)</f>
        <v>-301294.11764705885</v>
      </c>
      <c r="BC8" s="161">
        <f>-VENTAS!BC18*(1-$B$39)</f>
        <v>-307411.76470588229</v>
      </c>
      <c r="BD8" s="161">
        <f>-VENTAS!BD18*(1-$B$39)</f>
        <v>-313529.41176470584</v>
      </c>
      <c r="BE8" s="170">
        <f>-VENTAS!BE18*(1-$B$39)</f>
        <v>-339529.4117647059</v>
      </c>
      <c r="BF8" s="170">
        <f>-VENTAS!BF18*(1-$B$39)</f>
        <v>-346411.76470588235</v>
      </c>
      <c r="BG8" s="170">
        <f>-VENTAS!BG18*(1-$B$39)</f>
        <v>-353294.1176470588</v>
      </c>
      <c r="BH8" s="170">
        <f>-VENTAS!BH18*(1-$B$39)</f>
        <v>-360176.47058823536</v>
      </c>
      <c r="BI8" s="170">
        <f>-VENTAS!BI18*(1-$B$39)</f>
        <v>-367058.82352941181</v>
      </c>
      <c r="BJ8" s="170">
        <f>-VENTAS!BJ18*(1-$B$39)</f>
        <v>-373941.17647058819</v>
      </c>
      <c r="BK8" s="170">
        <f>-VENTAS!BK18*(1-$B$39)</f>
        <v>-380823.52941176464</v>
      </c>
      <c r="BL8" s="170">
        <f>-VENTAS!BL18*(1-$B$39)</f>
        <v>-387705.88235294109</v>
      </c>
      <c r="BM8" s="170">
        <f>-VENTAS!BM18*(1-$B$39)</f>
        <v>-394588.23529411753</v>
      </c>
      <c r="BN8" s="170">
        <f>-VENTAS!BN18*(1-$B$39)</f>
        <v>-401470.58823529404</v>
      </c>
      <c r="BO8" s="170">
        <f>-VENTAS!BO18*(1-$B$39)</f>
        <v>-408352.94117647049</v>
      </c>
      <c r="BP8" s="170">
        <f>-VENTAS!BP18*(1-$B$39)</f>
        <v>-415235.29411764693</v>
      </c>
      <c r="BQ8" s="161">
        <f>-VENTAS!BQ18*(1-$B$39)</f>
        <v>-441999.99999999994</v>
      </c>
      <c r="BR8" s="161">
        <f>-VENTAS!BR18*(1-$B$39)</f>
        <v>-449647.05882352934</v>
      </c>
      <c r="BS8" s="161">
        <f>-VENTAS!BS18*(1-$B$39)</f>
        <v>-457294.11764705874</v>
      </c>
      <c r="BT8" s="161">
        <f>-VENTAS!BT18*(1-$B$39)</f>
        <v>-464941.17647058814</v>
      </c>
      <c r="BU8" s="161">
        <f>-VENTAS!BU18*(1-$B$39)</f>
        <v>-472588.23529411759</v>
      </c>
      <c r="BV8" s="161">
        <f>-VENTAS!BV18*(1-$B$39)</f>
        <v>-480235.29411764699</v>
      </c>
      <c r="BW8" s="161">
        <f>-VENTAS!BW18*(1-$B$39)</f>
        <v>-487882.3529411765</v>
      </c>
      <c r="BX8" s="161">
        <f>-VENTAS!BX18*(1-$B$39)</f>
        <v>-495529.41176470596</v>
      </c>
      <c r="BY8" s="161">
        <f>-VENTAS!BY18*(1-$B$39)</f>
        <v>-503176.47058823536</v>
      </c>
      <c r="BZ8" s="161">
        <f>-VENTAS!BZ18*(1-$B$39)</f>
        <v>-510823.52941176476</v>
      </c>
      <c r="CA8" s="161">
        <f>-VENTAS!CA18*(1-$B$39)</f>
        <v>-518470.58823529416</v>
      </c>
      <c r="CB8" s="161">
        <f>-VENTAS!CB18*(1-$B$39)</f>
        <v>-526117.6470588235</v>
      </c>
    </row>
    <row r="9" spans="1:119" s="19" customFormat="1" ht="19.5" customHeight="1">
      <c r="A9" s="256" t="s">
        <v>112</v>
      </c>
      <c r="B9" s="256">
        <f>SUM(B7:B8)</f>
        <v>-150644.11764705885</v>
      </c>
      <c r="C9" s="256">
        <f t="shared" ref="C9:G9" si="4">SUM(C7:C8)</f>
        <v>-659964.70588235301</v>
      </c>
      <c r="D9" s="256">
        <f t="shared" si="4"/>
        <v>-2395958.823529412</v>
      </c>
      <c r="E9" s="256">
        <f t="shared" si="4"/>
        <v>-3500682.3529411764</v>
      </c>
      <c r="F9" s="256">
        <f t="shared" si="4"/>
        <v>-4720182.3529411759</v>
      </c>
      <c r="G9" s="256">
        <f t="shared" si="4"/>
        <v>-6054458.8235294111</v>
      </c>
      <c r="H9" s="74"/>
      <c r="I9" s="256">
        <f t="shared" ref="I9" si="5">SUM(I7:I8)</f>
        <v>-10361.764705882353</v>
      </c>
      <c r="J9" s="256">
        <f t="shared" ref="J9" si="6">SUM(J7:J8)</f>
        <v>-10760.294117647059</v>
      </c>
      <c r="K9" s="256">
        <f t="shared" ref="K9" si="7">SUM(K7:K8)</f>
        <v>-11158.823529411766</v>
      </c>
      <c r="L9" s="256">
        <f t="shared" ref="L9" si="8">SUM(L7:L8)</f>
        <v>-11557.352941176472</v>
      </c>
      <c r="M9" s="256">
        <f t="shared" ref="M9" si="9">SUM(M7:M8)</f>
        <v>-11955.882352941178</v>
      </c>
      <c r="N9" s="256">
        <f t="shared" ref="N9" si="10">SUM(N7:N8)</f>
        <v>-12354.411764705883</v>
      </c>
      <c r="O9" s="256">
        <f t="shared" ref="O9" si="11">SUM(O7:O8)</f>
        <v>-12752.941176470587</v>
      </c>
      <c r="P9" s="256">
        <f t="shared" ref="P9" si="12">SUM(P7:P8)</f>
        <v>-13151.470588235294</v>
      </c>
      <c r="Q9" s="256">
        <f t="shared" ref="Q9" si="13">SUM(Q7:Q8)</f>
        <v>-13550</v>
      </c>
      <c r="R9" s="256">
        <f t="shared" ref="R9" si="14">SUM(R7:R8)</f>
        <v>-13948.529411764706</v>
      </c>
      <c r="S9" s="256">
        <f t="shared" ref="S9" si="15">SUM(S7:S8)</f>
        <v>-14347.058823529411</v>
      </c>
      <c r="T9" s="256">
        <f t="shared" ref="T9" si="16">SUM(T7:T8)</f>
        <v>-14745.588235294119</v>
      </c>
      <c r="U9" s="256">
        <f t="shared" ref="U9" si="17">SUM(U7:U8)</f>
        <v>-46229.411764705881</v>
      </c>
      <c r="V9" s="256">
        <f t="shared" ref="V9" si="18">SUM(V7:V8)</f>
        <v>-47823.529411764714</v>
      </c>
      <c r="W9" s="256">
        <f t="shared" ref="W9" si="19">SUM(W7:W8)</f>
        <v>-49417.647058823532</v>
      </c>
      <c r="X9" s="256">
        <f t="shared" ref="X9" si="20">SUM(X7:X8)</f>
        <v>-51011.76470588235</v>
      </c>
      <c r="Y9" s="256">
        <f t="shared" ref="Y9" si="21">SUM(Y7:Y8)</f>
        <v>-52605.882352941175</v>
      </c>
      <c r="Z9" s="256">
        <f t="shared" ref="Z9" si="22">SUM(Z7:Z8)</f>
        <v>-54200</v>
      </c>
      <c r="AA9" s="256">
        <f t="shared" ref="AA9" si="23">SUM(AA7:AA8)</f>
        <v>-55794.117647058825</v>
      </c>
      <c r="AB9" s="256">
        <f t="shared" ref="AB9" si="24">SUM(AB7:AB8)</f>
        <v>-57388.235294117643</v>
      </c>
      <c r="AC9" s="256">
        <f t="shared" ref="AC9" si="25">SUM(AC7:AC8)</f>
        <v>-58982.352941176476</v>
      </c>
      <c r="AD9" s="256">
        <f t="shared" ref="AD9" si="26">SUM(AD7:AD8)</f>
        <v>-60576.470588235294</v>
      </c>
      <c r="AE9" s="256">
        <f t="shared" ref="AE9" si="27">SUM(AE7:AE8)</f>
        <v>-62170.588235294119</v>
      </c>
      <c r="AF9" s="256">
        <f t="shared" ref="AF9" si="28">SUM(AF7:AF8)</f>
        <v>-63764.705882352937</v>
      </c>
      <c r="AG9" s="256">
        <f t="shared" ref="AG9" si="29">SUM(AG7:AG8)</f>
        <v>-168976.4705882353</v>
      </c>
      <c r="AH9" s="256">
        <f t="shared" ref="AH9" si="30">SUM(AH7:AH8)</f>
        <v>-174555.88235294115</v>
      </c>
      <c r="AI9" s="256">
        <f t="shared" ref="AI9" si="31">SUM(AI7:AI8)</f>
        <v>-180135.29411764702</v>
      </c>
      <c r="AJ9" s="256">
        <f t="shared" ref="AJ9" si="32">SUM(AJ7:AJ8)</f>
        <v>-185714.70588235298</v>
      </c>
      <c r="AK9" s="256">
        <f t="shared" ref="AK9" si="33">SUM(AK7:AK8)</f>
        <v>-191294.11764705885</v>
      </c>
      <c r="AL9" s="256">
        <f t="shared" ref="AL9" si="34">SUM(AL7:AL8)</f>
        <v>-196873.5294117647</v>
      </c>
      <c r="AM9" s="256">
        <f t="shared" ref="AM9" si="35">SUM(AM7:AM8)</f>
        <v>-202452.94117647057</v>
      </c>
      <c r="AN9" s="256">
        <f t="shared" ref="AN9" si="36">SUM(AN7:AN8)</f>
        <v>-208032.3529411765</v>
      </c>
      <c r="AO9" s="256">
        <f t="shared" ref="AO9" si="37">SUM(AO7:AO8)</f>
        <v>-213611.76470588238</v>
      </c>
      <c r="AP9" s="256">
        <f t="shared" ref="AP9" si="38">SUM(AP7:AP8)</f>
        <v>-219191.17647058822</v>
      </c>
      <c r="AQ9" s="256">
        <f t="shared" ref="AQ9" si="39">SUM(AQ7:AQ8)</f>
        <v>-224770.58823529413</v>
      </c>
      <c r="AR9" s="256">
        <f t="shared" ref="AR9" si="40">SUM(AR7:AR8)</f>
        <v>-230350.00000000003</v>
      </c>
      <c r="AS9" s="256">
        <f t="shared" ref="AS9" si="41">SUM(AS7:AS8)</f>
        <v>-256652.94117647057</v>
      </c>
      <c r="AT9" s="256">
        <f t="shared" ref="AT9" si="42">SUM(AT7:AT8)</f>
        <v>-263029.41176470584</v>
      </c>
      <c r="AU9" s="256">
        <f t="shared" ref="AU9" si="43">SUM(AU7:AU8)</f>
        <v>-269405.8823529412</v>
      </c>
      <c r="AV9" s="256">
        <f t="shared" ref="AV9" si="44">SUM(AV7:AV8)</f>
        <v>-275782.3529411765</v>
      </c>
      <c r="AW9" s="256">
        <f t="shared" ref="AW9" si="45">SUM(AW7:AW8)</f>
        <v>-282158.82352941181</v>
      </c>
      <c r="AX9" s="256">
        <f t="shared" ref="AX9" si="46">SUM(AX7:AX8)</f>
        <v>-288535.29411764705</v>
      </c>
      <c r="AY9" s="256">
        <f t="shared" ref="AY9" si="47">SUM(AY7:AY8)</f>
        <v>-294911.76470588235</v>
      </c>
      <c r="AZ9" s="256">
        <f t="shared" ref="AZ9" si="48">SUM(AZ7:AZ8)</f>
        <v>-301288.23529411765</v>
      </c>
      <c r="BA9" s="256">
        <f t="shared" ref="BA9" si="49">SUM(BA7:BA8)</f>
        <v>-307664.70588235295</v>
      </c>
      <c r="BB9" s="256">
        <f t="shared" ref="BB9" si="50">SUM(BB7:BB8)</f>
        <v>-314041.17647058825</v>
      </c>
      <c r="BC9" s="256">
        <f t="shared" ref="BC9" si="51">SUM(BC7:BC8)</f>
        <v>-320417.6470588235</v>
      </c>
      <c r="BD9" s="256">
        <f t="shared" ref="BD9" si="52">SUM(BD7:BD8)</f>
        <v>-326794.1176470588</v>
      </c>
      <c r="BE9" s="256">
        <f t="shared" ref="BE9" si="53">SUM(BE7:BE8)</f>
        <v>-353894.11764705885</v>
      </c>
      <c r="BF9" s="256">
        <f t="shared" ref="BF9" si="54">SUM(BF7:BF8)</f>
        <v>-361067.6470588235</v>
      </c>
      <c r="BG9" s="256">
        <f t="shared" ref="BG9" si="55">SUM(BG7:BG8)</f>
        <v>-368241.17647058819</v>
      </c>
      <c r="BH9" s="256">
        <f t="shared" ref="BH9" si="56">SUM(BH7:BH8)</f>
        <v>-375414.70588235301</v>
      </c>
      <c r="BI9" s="256">
        <f t="shared" ref="BI9" si="57">SUM(BI7:BI8)</f>
        <v>-382588.23529411771</v>
      </c>
      <c r="BJ9" s="256">
        <f t="shared" ref="BJ9" si="58">SUM(BJ7:BJ8)</f>
        <v>-389761.76470588229</v>
      </c>
      <c r="BK9" s="256">
        <f t="shared" ref="BK9" si="59">SUM(BK7:BK8)</f>
        <v>-396935.29411764699</v>
      </c>
      <c r="BL9" s="256">
        <f t="shared" ref="BL9" si="60">SUM(BL7:BL8)</f>
        <v>-404108.82352941169</v>
      </c>
      <c r="BM9" s="256">
        <f t="shared" ref="BM9" si="61">SUM(BM7:BM8)</f>
        <v>-411282.35294117633</v>
      </c>
      <c r="BN9" s="256">
        <f t="shared" ref="BN9" si="62">SUM(BN7:BN8)</f>
        <v>-418455.88235294109</v>
      </c>
      <c r="BO9" s="256">
        <f t="shared" ref="BO9" si="63">SUM(BO7:BO8)</f>
        <v>-425629.41176470579</v>
      </c>
      <c r="BP9" s="256">
        <f t="shared" ref="BP9" si="64">SUM(BP7:BP8)</f>
        <v>-432802.94117647049</v>
      </c>
      <c r="BQ9" s="256">
        <f t="shared" ref="BQ9" si="65">SUM(BQ7:BQ8)</f>
        <v>-460699.99999999994</v>
      </c>
      <c r="BR9" s="256">
        <f t="shared" ref="BR9" si="66">SUM(BR7:BR8)</f>
        <v>-468670.58823529404</v>
      </c>
      <c r="BS9" s="256">
        <f t="shared" ref="BS9" si="67">SUM(BS7:BS8)</f>
        <v>-476641.17647058814</v>
      </c>
      <c r="BT9" s="256">
        <f t="shared" ref="BT9" si="68">SUM(BT7:BT8)</f>
        <v>-484611.76470588223</v>
      </c>
      <c r="BU9" s="256">
        <f t="shared" ref="BU9" si="69">SUM(BU7:BU8)</f>
        <v>-492582.35294117639</v>
      </c>
      <c r="BV9" s="256">
        <f t="shared" ref="BV9" si="70">SUM(BV7:BV8)</f>
        <v>-500552.94117647054</v>
      </c>
      <c r="BW9" s="256">
        <f t="shared" ref="BW9" si="71">SUM(BW7:BW8)</f>
        <v>-508523.52941176476</v>
      </c>
      <c r="BX9" s="256">
        <f t="shared" ref="BX9" si="72">SUM(BX7:BX8)</f>
        <v>-516494.11764705891</v>
      </c>
      <c r="BY9" s="256">
        <f t="shared" ref="BY9" si="73">SUM(BY7:BY8)</f>
        <v>-524464.70588235301</v>
      </c>
      <c r="BZ9" s="256">
        <f t="shared" ref="BZ9" si="74">SUM(BZ7:BZ8)</f>
        <v>-532435.29411764711</v>
      </c>
      <c r="CA9" s="256">
        <f t="shared" ref="CA9" si="75">SUM(CA7:CA8)</f>
        <v>-540405.8823529412</v>
      </c>
      <c r="CB9" s="256">
        <f t="shared" ref="CB9" si="76">SUM(CB7:CB8)</f>
        <v>-548376.4705882353</v>
      </c>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row>
    <row r="10" spans="1:119" ht="19.5" customHeight="1">
      <c r="H10" s="75"/>
      <c r="I10" s="139"/>
      <c r="J10" s="139"/>
      <c r="K10" s="139"/>
      <c r="L10" s="139"/>
      <c r="M10" s="139"/>
      <c r="N10" s="139"/>
      <c r="O10" s="139"/>
      <c r="P10" s="139"/>
      <c r="Q10" s="139"/>
      <c r="R10" s="139"/>
      <c r="S10" s="139"/>
      <c r="T10" s="139"/>
      <c r="U10" s="71"/>
      <c r="V10" s="71"/>
      <c r="W10" s="71"/>
      <c r="X10" s="71"/>
      <c r="Y10" s="71"/>
      <c r="Z10" s="71"/>
      <c r="AA10" s="71"/>
      <c r="AB10" s="71"/>
      <c r="AC10" s="71"/>
      <c r="AD10" s="71"/>
      <c r="AE10" s="71"/>
      <c r="AF10" s="71"/>
      <c r="AG10" s="139"/>
      <c r="AH10" s="139"/>
      <c r="AI10" s="139"/>
      <c r="AJ10" s="139"/>
      <c r="AK10" s="139"/>
      <c r="AL10" s="139"/>
      <c r="AM10" s="139"/>
      <c r="AN10" s="139"/>
      <c r="AO10" s="139"/>
      <c r="AP10" s="139"/>
      <c r="AQ10" s="139"/>
      <c r="AR10" s="139"/>
      <c r="AS10" s="71"/>
      <c r="AT10" s="71"/>
      <c r="AU10" s="71"/>
      <c r="AV10" s="71"/>
      <c r="AW10" s="71"/>
      <c r="AX10" s="71"/>
      <c r="AY10" s="71"/>
      <c r="AZ10" s="71"/>
      <c r="BA10" s="71"/>
      <c r="BB10" s="71"/>
      <c r="BC10" s="71"/>
      <c r="BD10" s="71"/>
      <c r="BE10" s="139"/>
      <c r="BF10" s="139"/>
      <c r="BG10" s="139"/>
      <c r="BH10" s="139"/>
      <c r="BI10" s="139"/>
      <c r="BJ10" s="139"/>
      <c r="BK10" s="139"/>
      <c r="BL10" s="139"/>
      <c r="BM10" s="139"/>
      <c r="BN10" s="139"/>
      <c r="BO10" s="139"/>
      <c r="BP10" s="139"/>
      <c r="BQ10" s="71"/>
      <c r="BR10" s="71"/>
      <c r="BS10" s="71"/>
      <c r="BT10" s="71"/>
      <c r="BU10" s="71"/>
      <c r="BV10" s="71"/>
      <c r="BW10" s="71"/>
      <c r="BX10" s="71"/>
      <c r="BY10" s="71"/>
      <c r="BZ10" s="71"/>
      <c r="CA10" s="71"/>
      <c r="CB10" s="71"/>
    </row>
    <row r="11" spans="1:119" ht="19.5" customHeight="1">
      <c r="A11" s="168" t="s">
        <v>103</v>
      </c>
      <c r="B11" s="168">
        <v>-50000</v>
      </c>
      <c r="C11" s="168">
        <v>-100000</v>
      </c>
      <c r="D11" s="168">
        <v>-250000</v>
      </c>
      <c r="E11" s="168">
        <v>-250000</v>
      </c>
      <c r="F11" s="168">
        <v>-250000</v>
      </c>
      <c r="G11" s="168">
        <v>-250000</v>
      </c>
      <c r="H11" s="74"/>
      <c r="I11" s="170">
        <f t="shared" ref="I11:AN11" si="77">SUMIF($B$5:$G$5,I$1,$B11:$G11)/12</f>
        <v>-4166.666666666667</v>
      </c>
      <c r="J11" s="170">
        <f t="shared" si="77"/>
        <v>-4166.666666666667</v>
      </c>
      <c r="K11" s="170">
        <f t="shared" si="77"/>
        <v>-4166.666666666667</v>
      </c>
      <c r="L11" s="170">
        <f t="shared" si="77"/>
        <v>-4166.666666666667</v>
      </c>
      <c r="M11" s="170">
        <f t="shared" si="77"/>
        <v>-4166.666666666667</v>
      </c>
      <c r="N11" s="170">
        <f t="shared" si="77"/>
        <v>-4166.666666666667</v>
      </c>
      <c r="O11" s="170">
        <f t="shared" si="77"/>
        <v>-4166.666666666667</v>
      </c>
      <c r="P11" s="170">
        <f t="shared" si="77"/>
        <v>-4166.666666666667</v>
      </c>
      <c r="Q11" s="170">
        <f t="shared" si="77"/>
        <v>-4166.666666666667</v>
      </c>
      <c r="R11" s="170">
        <f t="shared" si="77"/>
        <v>-4166.666666666667</v>
      </c>
      <c r="S11" s="170">
        <f t="shared" si="77"/>
        <v>-4166.666666666667</v>
      </c>
      <c r="T11" s="170">
        <f t="shared" si="77"/>
        <v>-4166.666666666667</v>
      </c>
      <c r="U11" s="170">
        <f t="shared" si="77"/>
        <v>-8333.3333333333339</v>
      </c>
      <c r="V11" s="170">
        <f t="shared" si="77"/>
        <v>-8333.3333333333339</v>
      </c>
      <c r="W11" s="170">
        <f t="shared" si="77"/>
        <v>-8333.3333333333339</v>
      </c>
      <c r="X11" s="170">
        <f t="shared" si="77"/>
        <v>-8333.3333333333339</v>
      </c>
      <c r="Y11" s="170">
        <f t="shared" si="77"/>
        <v>-8333.3333333333339</v>
      </c>
      <c r="Z11" s="170">
        <f t="shared" si="77"/>
        <v>-8333.3333333333339</v>
      </c>
      <c r="AA11" s="170">
        <f t="shared" si="77"/>
        <v>-8333.3333333333339</v>
      </c>
      <c r="AB11" s="170">
        <f t="shared" si="77"/>
        <v>-8333.3333333333339</v>
      </c>
      <c r="AC11" s="170">
        <f t="shared" si="77"/>
        <v>-8333.3333333333339</v>
      </c>
      <c r="AD11" s="170">
        <f t="shared" si="77"/>
        <v>-8333.3333333333339</v>
      </c>
      <c r="AE11" s="170">
        <f t="shared" si="77"/>
        <v>-8333.3333333333339</v>
      </c>
      <c r="AF11" s="170">
        <f t="shared" si="77"/>
        <v>-8333.3333333333339</v>
      </c>
      <c r="AG11" s="170">
        <f t="shared" si="77"/>
        <v>-20833.333333333332</v>
      </c>
      <c r="AH11" s="170">
        <f t="shared" si="77"/>
        <v>-20833.333333333332</v>
      </c>
      <c r="AI11" s="170">
        <f t="shared" si="77"/>
        <v>-20833.333333333332</v>
      </c>
      <c r="AJ11" s="170">
        <f t="shared" si="77"/>
        <v>-20833.333333333332</v>
      </c>
      <c r="AK11" s="170">
        <f t="shared" si="77"/>
        <v>-20833.333333333332</v>
      </c>
      <c r="AL11" s="170">
        <f t="shared" si="77"/>
        <v>-20833.333333333332</v>
      </c>
      <c r="AM11" s="170">
        <f t="shared" si="77"/>
        <v>-20833.333333333332</v>
      </c>
      <c r="AN11" s="170">
        <f t="shared" si="77"/>
        <v>-20833.333333333332</v>
      </c>
      <c r="AO11" s="170">
        <f t="shared" ref="AO11:BT11" si="78">SUMIF($B$5:$G$5,AO$1,$B11:$G11)/12</f>
        <v>-20833.333333333332</v>
      </c>
      <c r="AP11" s="170">
        <f t="shared" si="78"/>
        <v>-20833.333333333332</v>
      </c>
      <c r="AQ11" s="170">
        <f t="shared" si="78"/>
        <v>-20833.333333333332</v>
      </c>
      <c r="AR11" s="170">
        <f t="shared" si="78"/>
        <v>-20833.333333333332</v>
      </c>
      <c r="AS11" s="170">
        <f t="shared" si="78"/>
        <v>-20833.333333333332</v>
      </c>
      <c r="AT11" s="170">
        <f t="shared" si="78"/>
        <v>-20833.333333333332</v>
      </c>
      <c r="AU11" s="170">
        <f t="shared" si="78"/>
        <v>-20833.333333333332</v>
      </c>
      <c r="AV11" s="170">
        <f t="shared" si="78"/>
        <v>-20833.333333333332</v>
      </c>
      <c r="AW11" s="170">
        <f t="shared" si="78"/>
        <v>-20833.333333333332</v>
      </c>
      <c r="AX11" s="170">
        <f t="shared" si="78"/>
        <v>-20833.333333333332</v>
      </c>
      <c r="AY11" s="170">
        <f t="shared" si="78"/>
        <v>-20833.333333333332</v>
      </c>
      <c r="AZ11" s="170">
        <f t="shared" si="78"/>
        <v>-20833.333333333332</v>
      </c>
      <c r="BA11" s="170">
        <f t="shared" si="78"/>
        <v>-20833.333333333332</v>
      </c>
      <c r="BB11" s="170">
        <f t="shared" si="78"/>
        <v>-20833.333333333332</v>
      </c>
      <c r="BC11" s="170">
        <f t="shared" si="78"/>
        <v>-20833.333333333332</v>
      </c>
      <c r="BD11" s="170">
        <f t="shared" si="78"/>
        <v>-20833.333333333332</v>
      </c>
      <c r="BE11" s="170">
        <f t="shared" si="78"/>
        <v>-20833.333333333332</v>
      </c>
      <c r="BF11" s="170">
        <f t="shared" si="78"/>
        <v>-20833.333333333332</v>
      </c>
      <c r="BG11" s="170">
        <f t="shared" si="78"/>
        <v>-20833.333333333332</v>
      </c>
      <c r="BH11" s="170">
        <f t="shared" si="78"/>
        <v>-20833.333333333332</v>
      </c>
      <c r="BI11" s="170">
        <f t="shared" si="78"/>
        <v>-20833.333333333332</v>
      </c>
      <c r="BJ11" s="170">
        <f t="shared" si="78"/>
        <v>-20833.333333333332</v>
      </c>
      <c r="BK11" s="170">
        <f t="shared" si="78"/>
        <v>-20833.333333333332</v>
      </c>
      <c r="BL11" s="170">
        <f t="shared" si="78"/>
        <v>-20833.333333333332</v>
      </c>
      <c r="BM11" s="170">
        <f t="shared" si="78"/>
        <v>-20833.333333333332</v>
      </c>
      <c r="BN11" s="170">
        <f t="shared" si="78"/>
        <v>-20833.333333333332</v>
      </c>
      <c r="BO11" s="170">
        <f t="shared" si="78"/>
        <v>-20833.333333333332</v>
      </c>
      <c r="BP11" s="170">
        <f t="shared" si="78"/>
        <v>-20833.333333333332</v>
      </c>
      <c r="BQ11" s="170">
        <f t="shared" si="78"/>
        <v>-20833.333333333332</v>
      </c>
      <c r="BR11" s="170">
        <f t="shared" si="78"/>
        <v>-20833.333333333332</v>
      </c>
      <c r="BS11" s="170">
        <f t="shared" si="78"/>
        <v>-20833.333333333332</v>
      </c>
      <c r="BT11" s="170">
        <f t="shared" si="78"/>
        <v>-20833.333333333332</v>
      </c>
      <c r="BU11" s="170">
        <f t="shared" ref="BU11:CB11" si="79">SUMIF($B$5:$G$5,BU$1,$B11:$G11)/12</f>
        <v>-20833.333333333332</v>
      </c>
      <c r="BV11" s="170">
        <f t="shared" si="79"/>
        <v>-20833.333333333332</v>
      </c>
      <c r="BW11" s="170">
        <f t="shared" si="79"/>
        <v>-20833.333333333332</v>
      </c>
      <c r="BX11" s="170">
        <f t="shared" si="79"/>
        <v>-20833.333333333332</v>
      </c>
      <c r="BY11" s="170">
        <f t="shared" si="79"/>
        <v>-20833.333333333332</v>
      </c>
      <c r="BZ11" s="170">
        <f t="shared" si="79"/>
        <v>-20833.333333333332</v>
      </c>
      <c r="CA11" s="170">
        <f t="shared" si="79"/>
        <v>-20833.333333333332</v>
      </c>
      <c r="CB11" s="170">
        <f t="shared" si="79"/>
        <v>-20833.333333333332</v>
      </c>
    </row>
    <row r="12" spans="1:119" s="19" customFormat="1" ht="19.5" customHeight="1">
      <c r="A12" s="256" t="s">
        <v>111</v>
      </c>
      <c r="B12" s="256">
        <f>SUM(B11)</f>
        <v>-50000</v>
      </c>
      <c r="C12" s="256">
        <f t="shared" ref="C12:G12" si="80">SUM(C11)</f>
        <v>-100000</v>
      </c>
      <c r="D12" s="256">
        <f t="shared" si="80"/>
        <v>-250000</v>
      </c>
      <c r="E12" s="256">
        <f t="shared" si="80"/>
        <v>-250000</v>
      </c>
      <c r="F12" s="256">
        <f t="shared" si="80"/>
        <v>-250000</v>
      </c>
      <c r="G12" s="256">
        <f t="shared" si="80"/>
        <v>-250000</v>
      </c>
      <c r="H12" s="74"/>
      <c r="I12" s="256">
        <f>SUM(I11)</f>
        <v>-4166.666666666667</v>
      </c>
      <c r="J12" s="256">
        <f t="shared" ref="J12:BU12" si="81">SUM(J11)</f>
        <v>-4166.666666666667</v>
      </c>
      <c r="K12" s="256">
        <f t="shared" si="81"/>
        <v>-4166.666666666667</v>
      </c>
      <c r="L12" s="256">
        <f t="shared" si="81"/>
        <v>-4166.666666666667</v>
      </c>
      <c r="M12" s="256">
        <f t="shared" si="81"/>
        <v>-4166.666666666667</v>
      </c>
      <c r="N12" s="256">
        <f t="shared" si="81"/>
        <v>-4166.666666666667</v>
      </c>
      <c r="O12" s="256">
        <f t="shared" si="81"/>
        <v>-4166.666666666667</v>
      </c>
      <c r="P12" s="256">
        <f t="shared" si="81"/>
        <v>-4166.666666666667</v>
      </c>
      <c r="Q12" s="256">
        <f t="shared" si="81"/>
        <v>-4166.666666666667</v>
      </c>
      <c r="R12" s="256">
        <f t="shared" si="81"/>
        <v>-4166.666666666667</v>
      </c>
      <c r="S12" s="256">
        <f t="shared" si="81"/>
        <v>-4166.666666666667</v>
      </c>
      <c r="T12" s="256">
        <f t="shared" si="81"/>
        <v>-4166.666666666667</v>
      </c>
      <c r="U12" s="256">
        <f t="shared" si="81"/>
        <v>-8333.3333333333339</v>
      </c>
      <c r="V12" s="256">
        <f t="shared" si="81"/>
        <v>-8333.3333333333339</v>
      </c>
      <c r="W12" s="256">
        <f t="shared" si="81"/>
        <v>-8333.3333333333339</v>
      </c>
      <c r="X12" s="256">
        <f t="shared" si="81"/>
        <v>-8333.3333333333339</v>
      </c>
      <c r="Y12" s="256">
        <f t="shared" si="81"/>
        <v>-8333.3333333333339</v>
      </c>
      <c r="Z12" s="256">
        <f t="shared" si="81"/>
        <v>-8333.3333333333339</v>
      </c>
      <c r="AA12" s="256">
        <f t="shared" si="81"/>
        <v>-8333.3333333333339</v>
      </c>
      <c r="AB12" s="256">
        <f t="shared" si="81"/>
        <v>-8333.3333333333339</v>
      </c>
      <c r="AC12" s="256">
        <f t="shared" si="81"/>
        <v>-8333.3333333333339</v>
      </c>
      <c r="AD12" s="256">
        <f t="shared" si="81"/>
        <v>-8333.3333333333339</v>
      </c>
      <c r="AE12" s="256">
        <f t="shared" si="81"/>
        <v>-8333.3333333333339</v>
      </c>
      <c r="AF12" s="256">
        <f t="shared" si="81"/>
        <v>-8333.3333333333339</v>
      </c>
      <c r="AG12" s="256">
        <f t="shared" si="81"/>
        <v>-20833.333333333332</v>
      </c>
      <c r="AH12" s="256">
        <f t="shared" si="81"/>
        <v>-20833.333333333332</v>
      </c>
      <c r="AI12" s="256">
        <f t="shared" si="81"/>
        <v>-20833.333333333332</v>
      </c>
      <c r="AJ12" s="256">
        <f t="shared" si="81"/>
        <v>-20833.333333333332</v>
      </c>
      <c r="AK12" s="256">
        <f t="shared" si="81"/>
        <v>-20833.333333333332</v>
      </c>
      <c r="AL12" s="256">
        <f t="shared" si="81"/>
        <v>-20833.333333333332</v>
      </c>
      <c r="AM12" s="256">
        <f t="shared" si="81"/>
        <v>-20833.333333333332</v>
      </c>
      <c r="AN12" s="256">
        <f t="shared" si="81"/>
        <v>-20833.333333333332</v>
      </c>
      <c r="AO12" s="256">
        <f t="shared" si="81"/>
        <v>-20833.333333333332</v>
      </c>
      <c r="AP12" s="256">
        <f t="shared" si="81"/>
        <v>-20833.333333333332</v>
      </c>
      <c r="AQ12" s="256">
        <f t="shared" si="81"/>
        <v>-20833.333333333332</v>
      </c>
      <c r="AR12" s="256">
        <f t="shared" si="81"/>
        <v>-20833.333333333332</v>
      </c>
      <c r="AS12" s="256">
        <f t="shared" si="81"/>
        <v>-20833.333333333332</v>
      </c>
      <c r="AT12" s="256">
        <f t="shared" si="81"/>
        <v>-20833.333333333332</v>
      </c>
      <c r="AU12" s="256">
        <f t="shared" si="81"/>
        <v>-20833.333333333332</v>
      </c>
      <c r="AV12" s="256">
        <f t="shared" si="81"/>
        <v>-20833.333333333332</v>
      </c>
      <c r="AW12" s="256">
        <f t="shared" si="81"/>
        <v>-20833.333333333332</v>
      </c>
      <c r="AX12" s="256">
        <f t="shared" si="81"/>
        <v>-20833.333333333332</v>
      </c>
      <c r="AY12" s="256">
        <f t="shared" si="81"/>
        <v>-20833.333333333332</v>
      </c>
      <c r="AZ12" s="256">
        <f t="shared" si="81"/>
        <v>-20833.333333333332</v>
      </c>
      <c r="BA12" s="256">
        <f t="shared" si="81"/>
        <v>-20833.333333333332</v>
      </c>
      <c r="BB12" s="256">
        <f t="shared" si="81"/>
        <v>-20833.333333333332</v>
      </c>
      <c r="BC12" s="256">
        <f t="shared" si="81"/>
        <v>-20833.333333333332</v>
      </c>
      <c r="BD12" s="256">
        <f t="shared" si="81"/>
        <v>-20833.333333333332</v>
      </c>
      <c r="BE12" s="256">
        <f t="shared" si="81"/>
        <v>-20833.333333333332</v>
      </c>
      <c r="BF12" s="256">
        <f t="shared" si="81"/>
        <v>-20833.333333333332</v>
      </c>
      <c r="BG12" s="256">
        <f t="shared" si="81"/>
        <v>-20833.333333333332</v>
      </c>
      <c r="BH12" s="256">
        <f t="shared" si="81"/>
        <v>-20833.333333333332</v>
      </c>
      <c r="BI12" s="256">
        <f t="shared" si="81"/>
        <v>-20833.333333333332</v>
      </c>
      <c r="BJ12" s="256">
        <f t="shared" si="81"/>
        <v>-20833.333333333332</v>
      </c>
      <c r="BK12" s="256">
        <f t="shared" si="81"/>
        <v>-20833.333333333332</v>
      </c>
      <c r="BL12" s="256">
        <f t="shared" si="81"/>
        <v>-20833.333333333332</v>
      </c>
      <c r="BM12" s="256">
        <f t="shared" si="81"/>
        <v>-20833.333333333332</v>
      </c>
      <c r="BN12" s="256">
        <f t="shared" si="81"/>
        <v>-20833.333333333332</v>
      </c>
      <c r="BO12" s="256">
        <f t="shared" si="81"/>
        <v>-20833.333333333332</v>
      </c>
      <c r="BP12" s="256">
        <f t="shared" si="81"/>
        <v>-20833.333333333332</v>
      </c>
      <c r="BQ12" s="256">
        <f t="shared" si="81"/>
        <v>-20833.333333333332</v>
      </c>
      <c r="BR12" s="256">
        <f t="shared" si="81"/>
        <v>-20833.333333333332</v>
      </c>
      <c r="BS12" s="256">
        <f t="shared" si="81"/>
        <v>-20833.333333333332</v>
      </c>
      <c r="BT12" s="256">
        <f t="shared" si="81"/>
        <v>-20833.333333333332</v>
      </c>
      <c r="BU12" s="256">
        <f t="shared" si="81"/>
        <v>-20833.333333333332</v>
      </c>
      <c r="BV12" s="256">
        <f t="shared" ref="BV12:CB12" si="82">SUM(BV11)</f>
        <v>-20833.333333333332</v>
      </c>
      <c r="BW12" s="256">
        <f t="shared" si="82"/>
        <v>-20833.333333333332</v>
      </c>
      <c r="BX12" s="256">
        <f t="shared" si="82"/>
        <v>-20833.333333333332</v>
      </c>
      <c r="BY12" s="256">
        <f t="shared" si="82"/>
        <v>-20833.333333333332</v>
      </c>
      <c r="BZ12" s="256">
        <f t="shared" si="82"/>
        <v>-20833.333333333332</v>
      </c>
      <c r="CA12" s="256">
        <f t="shared" si="82"/>
        <v>-20833.333333333332</v>
      </c>
      <c r="CB12" s="256">
        <f t="shared" si="82"/>
        <v>-20833.333333333332</v>
      </c>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row>
    <row r="13" spans="1:119" ht="19.5" customHeight="1">
      <c r="H13" s="75"/>
      <c r="I13" s="139"/>
      <c r="J13" s="139"/>
      <c r="K13" s="139"/>
      <c r="L13" s="139"/>
      <c r="M13" s="139"/>
      <c r="N13" s="139"/>
      <c r="O13" s="139"/>
      <c r="P13" s="139"/>
      <c r="Q13" s="139"/>
      <c r="R13" s="139"/>
      <c r="S13" s="139"/>
      <c r="T13" s="139"/>
      <c r="U13" s="71"/>
      <c r="V13" s="71"/>
      <c r="W13" s="71"/>
      <c r="X13" s="71"/>
      <c r="Y13" s="71"/>
      <c r="Z13" s="71"/>
      <c r="AA13" s="71"/>
      <c r="AB13" s="71"/>
      <c r="AC13" s="71"/>
      <c r="AD13" s="71"/>
      <c r="AE13" s="71"/>
      <c r="AF13" s="71"/>
      <c r="AG13" s="139"/>
      <c r="AH13" s="139"/>
      <c r="AI13" s="139"/>
      <c r="AJ13" s="139"/>
      <c r="AK13" s="139"/>
      <c r="AL13" s="139"/>
      <c r="AM13" s="139"/>
      <c r="AN13" s="139"/>
      <c r="AO13" s="139"/>
      <c r="AP13" s="139"/>
      <c r="AQ13" s="139"/>
      <c r="AR13" s="139"/>
      <c r="AS13" s="71"/>
      <c r="AT13" s="71"/>
      <c r="AU13" s="71"/>
      <c r="AV13" s="71"/>
      <c r="AW13" s="71"/>
      <c r="AX13" s="71"/>
      <c r="AY13" s="71"/>
      <c r="AZ13" s="71"/>
      <c r="BA13" s="71"/>
      <c r="BB13" s="71"/>
      <c r="BC13" s="71"/>
      <c r="BD13" s="71"/>
      <c r="BE13" s="139"/>
      <c r="BF13" s="139"/>
      <c r="BG13" s="139"/>
      <c r="BH13" s="139"/>
      <c r="BI13" s="139"/>
      <c r="BJ13" s="139"/>
      <c r="BK13" s="139"/>
      <c r="BL13" s="139"/>
      <c r="BM13" s="139"/>
      <c r="BN13" s="139"/>
      <c r="BO13" s="139"/>
      <c r="BP13" s="139"/>
      <c r="BQ13" s="71"/>
      <c r="BR13" s="71"/>
      <c r="BS13" s="71"/>
      <c r="BT13" s="71"/>
      <c r="BU13" s="71"/>
      <c r="BV13" s="71"/>
      <c r="BW13" s="71"/>
      <c r="BX13" s="71"/>
      <c r="BY13" s="71"/>
      <c r="BZ13" s="71"/>
      <c r="CA13" s="71"/>
      <c r="CB13" s="71"/>
    </row>
    <row r="14" spans="1:119" ht="19.5" customHeight="1">
      <c r="A14" s="168" t="s">
        <v>104</v>
      </c>
      <c r="B14" s="168">
        <v>-25000</v>
      </c>
      <c r="C14" s="168">
        <v>-100000</v>
      </c>
      <c r="D14" s="168">
        <v>-350000</v>
      </c>
      <c r="E14" s="168">
        <f>D14-50000</f>
        <v>-400000</v>
      </c>
      <c r="F14" s="168">
        <f t="shared" ref="F14:G14" si="83">E14-50000</f>
        <v>-450000</v>
      </c>
      <c r="G14" s="168">
        <f t="shared" si="83"/>
        <v>-500000</v>
      </c>
      <c r="H14" s="74"/>
      <c r="I14" s="170">
        <f>SUMIF($B$5:$G$5,I$1,$B14:$G14)/12</f>
        <v>-2083.3333333333335</v>
      </c>
      <c r="J14" s="170">
        <f t="shared" ref="J14:AN14" si="84">SUMIF($B$5:$G$5,J$1,$B14:$G14)/12</f>
        <v>-2083.3333333333335</v>
      </c>
      <c r="K14" s="170">
        <f t="shared" si="84"/>
        <v>-2083.3333333333335</v>
      </c>
      <c r="L14" s="170">
        <f t="shared" si="84"/>
        <v>-2083.3333333333335</v>
      </c>
      <c r="M14" s="170">
        <f t="shared" si="84"/>
        <v>-2083.3333333333335</v>
      </c>
      <c r="N14" s="170">
        <f t="shared" si="84"/>
        <v>-2083.3333333333335</v>
      </c>
      <c r="O14" s="170">
        <f t="shared" si="84"/>
        <v>-2083.3333333333335</v>
      </c>
      <c r="P14" s="170">
        <f t="shared" si="84"/>
        <v>-2083.3333333333335</v>
      </c>
      <c r="Q14" s="170">
        <f t="shared" si="84"/>
        <v>-2083.3333333333335</v>
      </c>
      <c r="R14" s="170">
        <f t="shared" si="84"/>
        <v>-2083.3333333333335</v>
      </c>
      <c r="S14" s="170">
        <f t="shared" si="84"/>
        <v>-2083.3333333333335</v>
      </c>
      <c r="T14" s="170">
        <f t="shared" si="84"/>
        <v>-2083.3333333333335</v>
      </c>
      <c r="U14" s="170">
        <f t="shared" si="84"/>
        <v>-8333.3333333333339</v>
      </c>
      <c r="V14" s="170">
        <f t="shared" si="84"/>
        <v>-8333.3333333333339</v>
      </c>
      <c r="W14" s="170">
        <f t="shared" si="84"/>
        <v>-8333.3333333333339</v>
      </c>
      <c r="X14" s="170">
        <f t="shared" si="84"/>
        <v>-8333.3333333333339</v>
      </c>
      <c r="Y14" s="170">
        <f t="shared" si="84"/>
        <v>-8333.3333333333339</v>
      </c>
      <c r="Z14" s="170">
        <f t="shared" si="84"/>
        <v>-8333.3333333333339</v>
      </c>
      <c r="AA14" s="170">
        <f t="shared" si="84"/>
        <v>-8333.3333333333339</v>
      </c>
      <c r="AB14" s="170">
        <f t="shared" si="84"/>
        <v>-8333.3333333333339</v>
      </c>
      <c r="AC14" s="170">
        <f t="shared" si="84"/>
        <v>-8333.3333333333339</v>
      </c>
      <c r="AD14" s="170">
        <f t="shared" si="84"/>
        <v>-8333.3333333333339</v>
      </c>
      <c r="AE14" s="170">
        <f t="shared" si="84"/>
        <v>-8333.3333333333339</v>
      </c>
      <c r="AF14" s="170">
        <f t="shared" si="84"/>
        <v>-8333.3333333333339</v>
      </c>
      <c r="AG14" s="170">
        <f t="shared" si="84"/>
        <v>-29166.666666666668</v>
      </c>
      <c r="AH14" s="170">
        <f t="shared" si="84"/>
        <v>-29166.666666666668</v>
      </c>
      <c r="AI14" s="170">
        <f t="shared" si="84"/>
        <v>-29166.666666666668</v>
      </c>
      <c r="AJ14" s="170">
        <f t="shared" si="84"/>
        <v>-29166.666666666668</v>
      </c>
      <c r="AK14" s="170">
        <f t="shared" si="84"/>
        <v>-29166.666666666668</v>
      </c>
      <c r="AL14" s="170">
        <f t="shared" si="84"/>
        <v>-29166.666666666668</v>
      </c>
      <c r="AM14" s="170">
        <f t="shared" si="84"/>
        <v>-29166.666666666668</v>
      </c>
      <c r="AN14" s="170">
        <f t="shared" si="84"/>
        <v>-29166.666666666668</v>
      </c>
      <c r="AO14" s="170">
        <f t="shared" ref="AO14:BT14" si="85">SUMIF($B$5:$G$5,AO$1,$B14:$G14)/12</f>
        <v>-29166.666666666668</v>
      </c>
      <c r="AP14" s="170">
        <f t="shared" si="85"/>
        <v>-29166.666666666668</v>
      </c>
      <c r="AQ14" s="170">
        <f t="shared" si="85"/>
        <v>-29166.666666666668</v>
      </c>
      <c r="AR14" s="170">
        <f t="shared" si="85"/>
        <v>-29166.666666666668</v>
      </c>
      <c r="AS14" s="170">
        <f t="shared" si="85"/>
        <v>-33333.333333333336</v>
      </c>
      <c r="AT14" s="170">
        <f t="shared" si="85"/>
        <v>-33333.333333333336</v>
      </c>
      <c r="AU14" s="170">
        <f t="shared" si="85"/>
        <v>-33333.333333333336</v>
      </c>
      <c r="AV14" s="170">
        <f t="shared" si="85"/>
        <v>-33333.333333333336</v>
      </c>
      <c r="AW14" s="170">
        <f t="shared" si="85"/>
        <v>-33333.333333333336</v>
      </c>
      <c r="AX14" s="170">
        <f t="shared" si="85"/>
        <v>-33333.333333333336</v>
      </c>
      <c r="AY14" s="170">
        <f t="shared" si="85"/>
        <v>-33333.333333333336</v>
      </c>
      <c r="AZ14" s="170">
        <f t="shared" si="85"/>
        <v>-33333.333333333336</v>
      </c>
      <c r="BA14" s="170">
        <f t="shared" si="85"/>
        <v>-33333.333333333336</v>
      </c>
      <c r="BB14" s="170">
        <f t="shared" si="85"/>
        <v>-33333.333333333336</v>
      </c>
      <c r="BC14" s="170">
        <f t="shared" si="85"/>
        <v>-33333.333333333336</v>
      </c>
      <c r="BD14" s="170">
        <f t="shared" si="85"/>
        <v>-33333.333333333336</v>
      </c>
      <c r="BE14" s="170">
        <f t="shared" si="85"/>
        <v>-37500</v>
      </c>
      <c r="BF14" s="170">
        <f t="shared" si="85"/>
        <v>-37500</v>
      </c>
      <c r="BG14" s="170">
        <f t="shared" si="85"/>
        <v>-37500</v>
      </c>
      <c r="BH14" s="170">
        <f t="shared" si="85"/>
        <v>-37500</v>
      </c>
      <c r="BI14" s="170">
        <f t="shared" si="85"/>
        <v>-37500</v>
      </c>
      <c r="BJ14" s="170">
        <f t="shared" si="85"/>
        <v>-37500</v>
      </c>
      <c r="BK14" s="170">
        <f t="shared" si="85"/>
        <v>-37500</v>
      </c>
      <c r="BL14" s="170">
        <f t="shared" si="85"/>
        <v>-37500</v>
      </c>
      <c r="BM14" s="170">
        <f t="shared" si="85"/>
        <v>-37500</v>
      </c>
      <c r="BN14" s="170">
        <f t="shared" si="85"/>
        <v>-37500</v>
      </c>
      <c r="BO14" s="170">
        <f t="shared" si="85"/>
        <v>-37500</v>
      </c>
      <c r="BP14" s="170">
        <f t="shared" si="85"/>
        <v>-37500</v>
      </c>
      <c r="BQ14" s="170">
        <f t="shared" si="85"/>
        <v>-41666.666666666664</v>
      </c>
      <c r="BR14" s="170">
        <f t="shared" si="85"/>
        <v>-41666.666666666664</v>
      </c>
      <c r="BS14" s="170">
        <f t="shared" si="85"/>
        <v>-41666.666666666664</v>
      </c>
      <c r="BT14" s="170">
        <f t="shared" si="85"/>
        <v>-41666.666666666664</v>
      </c>
      <c r="BU14" s="170">
        <f t="shared" ref="BU14:CB14" si="86">SUMIF($B$5:$G$5,BU$1,$B14:$G14)/12</f>
        <v>-41666.666666666664</v>
      </c>
      <c r="BV14" s="170">
        <f t="shared" si="86"/>
        <v>-41666.666666666664</v>
      </c>
      <c r="BW14" s="170">
        <f t="shared" si="86"/>
        <v>-41666.666666666664</v>
      </c>
      <c r="BX14" s="170">
        <f t="shared" si="86"/>
        <v>-41666.666666666664</v>
      </c>
      <c r="BY14" s="170">
        <f t="shared" si="86"/>
        <v>-41666.666666666664</v>
      </c>
      <c r="BZ14" s="170">
        <f t="shared" si="86"/>
        <v>-41666.666666666664</v>
      </c>
      <c r="CA14" s="170">
        <f t="shared" si="86"/>
        <v>-41666.666666666664</v>
      </c>
      <c r="CB14" s="170">
        <f t="shared" si="86"/>
        <v>-41666.666666666664</v>
      </c>
    </row>
    <row r="15" spans="1:119" ht="19.5" customHeight="1">
      <c r="A15" s="25" t="s">
        <v>105</v>
      </c>
      <c r="B15" s="168">
        <f t="shared" ref="B15:G15" si="87">SUMIF($I$1:$CB$1,B$5,$I15:$CB15)</f>
        <v>-2419.0147058823532</v>
      </c>
      <c r="C15" s="168">
        <f t="shared" si="87"/>
        <v>-10597.588235294117</v>
      </c>
      <c r="D15" s="168">
        <f t="shared" si="87"/>
        <v>-38473.852941176468</v>
      </c>
      <c r="E15" s="168">
        <f t="shared" si="87"/>
        <v>-56213.294117647063</v>
      </c>
      <c r="F15" s="168">
        <f t="shared" si="87"/>
        <v>-75795.794117647049</v>
      </c>
      <c r="G15" s="168">
        <f t="shared" si="87"/>
        <v>-97221.35294117649</v>
      </c>
      <c r="H15" s="74"/>
      <c r="I15" s="141">
        <f>-$B$38*VENTAS!I20</f>
        <v>-166.3872549019608</v>
      </c>
      <c r="J15" s="141">
        <f>-$B$38*VENTAS!J20</f>
        <v>-172.78676470588238</v>
      </c>
      <c r="K15" s="141">
        <f>-$B$38*VENTAS!K20</f>
        <v>-179.18627450980395</v>
      </c>
      <c r="L15" s="141">
        <f>-$B$38*VENTAS!L20</f>
        <v>-185.58578431372553</v>
      </c>
      <c r="M15" s="141">
        <f>-$B$38*VENTAS!M20</f>
        <v>-191.98529411764707</v>
      </c>
      <c r="N15" s="141">
        <f>-$B$38*VENTAS!N20</f>
        <v>-198.38480392156865</v>
      </c>
      <c r="O15" s="141">
        <f>-$B$38*VENTAS!O20</f>
        <v>-204.78431372549022</v>
      </c>
      <c r="P15" s="141">
        <f>-$B$38*VENTAS!P20</f>
        <v>-211.1838235294118</v>
      </c>
      <c r="Q15" s="141">
        <f>-$B$38*VENTAS!Q20</f>
        <v>-217.58333333333337</v>
      </c>
      <c r="R15" s="141">
        <f>-$B$38*VENTAS!R20</f>
        <v>-223.98284313725489</v>
      </c>
      <c r="S15" s="141">
        <f>-$B$38*VENTAS!S20</f>
        <v>-230.38235294117646</v>
      </c>
      <c r="T15" s="141">
        <f>-$B$38*VENTAS!T20</f>
        <v>-236.78186274509804</v>
      </c>
      <c r="U15" s="25">
        <f>-$B$38*VENTAS!U20</f>
        <v>-742.34313725490199</v>
      </c>
      <c r="V15" s="25">
        <f>-$B$38*VENTAS!V20</f>
        <v>-767.94117647058829</v>
      </c>
      <c r="W15" s="25">
        <f>-$B$38*VENTAS!W20</f>
        <v>-793.53921568627459</v>
      </c>
      <c r="X15" s="25">
        <f>-$B$38*VENTAS!X20</f>
        <v>-819.13725490196089</v>
      </c>
      <c r="Y15" s="25">
        <f>-$B$38*VENTAS!Y20</f>
        <v>-844.73529411764719</v>
      </c>
      <c r="Z15" s="25">
        <f>-$B$38*VENTAS!Z20</f>
        <v>-870.33333333333348</v>
      </c>
      <c r="AA15" s="25">
        <f>-$B$38*VENTAS!AA20</f>
        <v>-895.93137254901956</v>
      </c>
      <c r="AB15" s="25">
        <f>-$B$38*VENTAS!AB20</f>
        <v>-921.52941176470586</v>
      </c>
      <c r="AC15" s="25">
        <f>-$B$38*VENTAS!AC20</f>
        <v>-947.12745098039215</v>
      </c>
      <c r="AD15" s="25">
        <f>-$B$38*VENTAS!AD20</f>
        <v>-972.72549019607845</v>
      </c>
      <c r="AE15" s="25">
        <f>-$B$38*VENTAS!AE20</f>
        <v>-998.32352941176475</v>
      </c>
      <c r="AF15" s="25">
        <f>-$B$38*VENTAS!AF20</f>
        <v>-1023.9215686274509</v>
      </c>
      <c r="AG15" s="141">
        <f>-$B$38*VENTAS!AG20</f>
        <v>-2713.3921568627452</v>
      </c>
      <c r="AH15" s="141">
        <f>-$B$38*VENTAS!AH20</f>
        <v>-2802.9852941176468</v>
      </c>
      <c r="AI15" s="141">
        <f>-$B$38*VENTAS!AI20</f>
        <v>-2892.5784313725489</v>
      </c>
      <c r="AJ15" s="141">
        <f>-$B$38*VENTAS!AJ20</f>
        <v>-2982.1715686274511</v>
      </c>
      <c r="AK15" s="141">
        <f>-$B$38*VENTAS!AK20</f>
        <v>-3071.7647058823532</v>
      </c>
      <c r="AL15" s="141">
        <f>-$B$38*VENTAS!AL20</f>
        <v>-3161.3578431372548</v>
      </c>
      <c r="AM15" s="141">
        <f>-$B$38*VENTAS!AM20</f>
        <v>-3250.9509803921569</v>
      </c>
      <c r="AN15" s="141">
        <f>-$B$38*VENTAS!AN20</f>
        <v>-3340.544117647059</v>
      </c>
      <c r="AO15" s="141">
        <f>-$B$38*VENTAS!AO20</f>
        <v>-3430.1372549019611</v>
      </c>
      <c r="AP15" s="141">
        <f>-$B$38*VENTAS!AP20</f>
        <v>-3519.7303921568628</v>
      </c>
      <c r="AQ15" s="141">
        <f>-$B$38*VENTAS!AQ20</f>
        <v>-3609.3235294117653</v>
      </c>
      <c r="AR15" s="141">
        <f>-$B$38*VENTAS!AR20</f>
        <v>-3698.916666666667</v>
      </c>
      <c r="AS15" s="25">
        <f>-$B$38*VENTAS!AS20</f>
        <v>-4121.2843137254904</v>
      </c>
      <c r="AT15" s="25">
        <f>-$B$38*VENTAS!AT20</f>
        <v>-4223.676470588236</v>
      </c>
      <c r="AU15" s="25">
        <f>-$B$38*VENTAS!AU20</f>
        <v>-4326.0686274509808</v>
      </c>
      <c r="AV15" s="25">
        <f>-$B$38*VENTAS!AV20</f>
        <v>-4428.4607843137264</v>
      </c>
      <c r="AW15" s="25">
        <f>-$B$38*VENTAS!AW20</f>
        <v>-4530.8529411764712</v>
      </c>
      <c r="AX15" s="25">
        <f>-$B$38*VENTAS!AX20</f>
        <v>-4633.2450980392159</v>
      </c>
      <c r="AY15" s="25">
        <f>-$B$38*VENTAS!AY20</f>
        <v>-4735.6372549019607</v>
      </c>
      <c r="AZ15" s="25">
        <f>-$B$38*VENTAS!AZ20</f>
        <v>-4838.0294117647063</v>
      </c>
      <c r="BA15" s="25">
        <f>-$B$38*VENTAS!BA20</f>
        <v>-4940.4215686274511</v>
      </c>
      <c r="BB15" s="25">
        <f>-$B$38*VENTAS!BB20</f>
        <v>-5042.8137254901967</v>
      </c>
      <c r="BC15" s="25">
        <f>-$B$38*VENTAS!BC20</f>
        <v>-5145.2058823529414</v>
      </c>
      <c r="BD15" s="25">
        <f>-$B$38*VENTAS!BD20</f>
        <v>-5247.5980392156871</v>
      </c>
      <c r="BE15" s="141">
        <f>-$B$38*VENTAS!BE20</f>
        <v>-5682.7647058823532</v>
      </c>
      <c r="BF15" s="141">
        <f>-$B$38*VENTAS!BF20</f>
        <v>-5797.9558823529414</v>
      </c>
      <c r="BG15" s="141">
        <f>-$B$38*VENTAS!BG20</f>
        <v>-5913.1470588235288</v>
      </c>
      <c r="BH15" s="141">
        <f>-$B$38*VENTAS!BH20</f>
        <v>-6028.338235294118</v>
      </c>
      <c r="BI15" s="141">
        <f>-$B$38*VENTAS!BI20</f>
        <v>-6143.5294117647063</v>
      </c>
      <c r="BJ15" s="141">
        <f>-$B$38*VENTAS!BJ20</f>
        <v>-6258.7205882352937</v>
      </c>
      <c r="BK15" s="141">
        <f>-$B$38*VENTAS!BK20</f>
        <v>-6373.911764705882</v>
      </c>
      <c r="BL15" s="141">
        <f>-$B$38*VENTAS!BL20</f>
        <v>-6489.1029411764703</v>
      </c>
      <c r="BM15" s="141">
        <f>-$B$38*VENTAS!BM20</f>
        <v>-6604.2941176470576</v>
      </c>
      <c r="BN15" s="141">
        <f>-$B$38*VENTAS!BN20</f>
        <v>-6719.4852941176459</v>
      </c>
      <c r="BO15" s="141">
        <f>-$B$38*VENTAS!BO20</f>
        <v>-6834.6764705882342</v>
      </c>
      <c r="BP15" s="141">
        <f>-$B$38*VENTAS!BP20</f>
        <v>-6949.8676470588216</v>
      </c>
      <c r="BQ15" s="25">
        <f>-$B$38*VENTAS!BQ20</f>
        <v>-7397.833333333333</v>
      </c>
      <c r="BR15" s="25">
        <f>-$B$38*VENTAS!BR20</f>
        <v>-7525.823529411764</v>
      </c>
      <c r="BS15" s="25">
        <f>-$B$38*VENTAS!BS20</f>
        <v>-7653.8137254901958</v>
      </c>
      <c r="BT15" s="25">
        <f>-$B$38*VENTAS!BT20</f>
        <v>-7781.8039215686267</v>
      </c>
      <c r="BU15" s="25">
        <f>-$B$38*VENTAS!BU20</f>
        <v>-7909.7941176470595</v>
      </c>
      <c r="BV15" s="25">
        <f>-$B$38*VENTAS!BV20</f>
        <v>-8037.7843137254904</v>
      </c>
      <c r="BW15" s="25">
        <f>-$B$38*VENTAS!BW20</f>
        <v>-8165.7745098039222</v>
      </c>
      <c r="BX15" s="25">
        <f>-$B$38*VENTAS!BX20</f>
        <v>-8293.764705882355</v>
      </c>
      <c r="BY15" s="25">
        <f>-$B$38*VENTAS!BY20</f>
        <v>-8421.754901960785</v>
      </c>
      <c r="BZ15" s="25">
        <f>-$B$38*VENTAS!BZ20</f>
        <v>-8549.7450980392168</v>
      </c>
      <c r="CA15" s="25">
        <f>-$B$38*VENTAS!CA20</f>
        <v>-8677.7352941176487</v>
      </c>
      <c r="CB15" s="25">
        <f>-$B$38*VENTAS!CB20</f>
        <v>-8805.7254901960805</v>
      </c>
    </row>
    <row r="16" spans="1:119" s="19" customFormat="1" ht="19.5" customHeight="1">
      <c r="A16" s="256" t="s">
        <v>110</v>
      </c>
      <c r="B16" s="256">
        <f t="shared" ref="B16:G16" si="88">SUM(B14:B15)</f>
        <v>-27419.014705882353</v>
      </c>
      <c r="C16" s="256">
        <f t="shared" si="88"/>
        <v>-110597.58823529411</v>
      </c>
      <c r="D16" s="256">
        <f t="shared" si="88"/>
        <v>-388473.85294117645</v>
      </c>
      <c r="E16" s="256">
        <f t="shared" si="88"/>
        <v>-456213.29411764705</v>
      </c>
      <c r="F16" s="256">
        <f t="shared" si="88"/>
        <v>-525795.79411764699</v>
      </c>
      <c r="G16" s="256">
        <f t="shared" si="88"/>
        <v>-597221.3529411765</v>
      </c>
      <c r="H16" s="74"/>
      <c r="I16" s="256">
        <f>SUM(I14:I15)</f>
        <v>-2249.7205882352941</v>
      </c>
      <c r="J16" s="256">
        <f t="shared" ref="J16:BU16" si="89">SUM(J14:J15)</f>
        <v>-2256.1200980392159</v>
      </c>
      <c r="K16" s="256">
        <f t="shared" si="89"/>
        <v>-2262.5196078431372</v>
      </c>
      <c r="L16" s="256">
        <f t="shared" si="89"/>
        <v>-2268.919117647059</v>
      </c>
      <c r="M16" s="256">
        <f t="shared" si="89"/>
        <v>-2275.3186274509808</v>
      </c>
      <c r="N16" s="256">
        <f t="shared" si="89"/>
        <v>-2281.7181372549021</v>
      </c>
      <c r="O16" s="256">
        <f t="shared" si="89"/>
        <v>-2288.1176470588239</v>
      </c>
      <c r="P16" s="256">
        <f t="shared" si="89"/>
        <v>-2294.5171568627452</v>
      </c>
      <c r="Q16" s="256">
        <f t="shared" si="89"/>
        <v>-2300.916666666667</v>
      </c>
      <c r="R16" s="256">
        <f t="shared" si="89"/>
        <v>-2307.3161764705883</v>
      </c>
      <c r="S16" s="256">
        <f t="shared" si="89"/>
        <v>-2313.7156862745101</v>
      </c>
      <c r="T16" s="256">
        <f t="shared" si="89"/>
        <v>-2320.1151960784314</v>
      </c>
      <c r="U16" s="256">
        <f t="shared" si="89"/>
        <v>-9075.676470588236</v>
      </c>
      <c r="V16" s="256">
        <f t="shared" si="89"/>
        <v>-9101.2745098039231</v>
      </c>
      <c r="W16" s="256">
        <f t="shared" si="89"/>
        <v>-9126.8725490196084</v>
      </c>
      <c r="X16" s="256">
        <f t="shared" si="89"/>
        <v>-9152.4705882352955</v>
      </c>
      <c r="Y16" s="256">
        <f t="shared" si="89"/>
        <v>-9178.0686274509808</v>
      </c>
      <c r="Z16" s="256">
        <f t="shared" si="89"/>
        <v>-9203.6666666666679</v>
      </c>
      <c r="AA16" s="256">
        <f t="shared" si="89"/>
        <v>-9229.2647058823532</v>
      </c>
      <c r="AB16" s="256">
        <f t="shared" si="89"/>
        <v>-9254.8627450980403</v>
      </c>
      <c r="AC16" s="256">
        <f t="shared" si="89"/>
        <v>-9280.4607843137255</v>
      </c>
      <c r="AD16" s="256">
        <f t="shared" si="89"/>
        <v>-9306.0588235294126</v>
      </c>
      <c r="AE16" s="256">
        <f t="shared" si="89"/>
        <v>-9331.6568627450979</v>
      </c>
      <c r="AF16" s="256">
        <f t="shared" si="89"/>
        <v>-9357.254901960785</v>
      </c>
      <c r="AG16" s="256">
        <f t="shared" si="89"/>
        <v>-31880.058823529413</v>
      </c>
      <c r="AH16" s="256">
        <f t="shared" si="89"/>
        <v>-31969.651960784315</v>
      </c>
      <c r="AI16" s="256">
        <f t="shared" si="89"/>
        <v>-32059.245098039217</v>
      </c>
      <c r="AJ16" s="256">
        <f t="shared" si="89"/>
        <v>-32148.838235294119</v>
      </c>
      <c r="AK16" s="256">
        <f t="shared" si="89"/>
        <v>-32238.431372549021</v>
      </c>
      <c r="AL16" s="256">
        <f t="shared" si="89"/>
        <v>-32328.024509803923</v>
      </c>
      <c r="AM16" s="256">
        <f t="shared" si="89"/>
        <v>-32417.617647058825</v>
      </c>
      <c r="AN16" s="256">
        <f t="shared" si="89"/>
        <v>-32507.210784313727</v>
      </c>
      <c r="AO16" s="256">
        <f t="shared" si="89"/>
        <v>-32596.803921568629</v>
      </c>
      <c r="AP16" s="256">
        <f t="shared" si="89"/>
        <v>-32686.397058823532</v>
      </c>
      <c r="AQ16" s="256">
        <f t="shared" si="89"/>
        <v>-32775.990196078434</v>
      </c>
      <c r="AR16" s="256">
        <f t="shared" si="89"/>
        <v>-32865.583333333336</v>
      </c>
      <c r="AS16" s="256">
        <f t="shared" si="89"/>
        <v>-37454.617647058825</v>
      </c>
      <c r="AT16" s="256">
        <f t="shared" si="89"/>
        <v>-37557.009803921574</v>
      </c>
      <c r="AU16" s="256">
        <f t="shared" si="89"/>
        <v>-37659.401960784315</v>
      </c>
      <c r="AV16" s="256">
        <f t="shared" si="89"/>
        <v>-37761.794117647063</v>
      </c>
      <c r="AW16" s="256">
        <f t="shared" si="89"/>
        <v>-37864.186274509804</v>
      </c>
      <c r="AX16" s="256">
        <f t="shared" si="89"/>
        <v>-37966.578431372553</v>
      </c>
      <c r="AY16" s="256">
        <f t="shared" si="89"/>
        <v>-38068.970588235294</v>
      </c>
      <c r="AZ16" s="256">
        <f t="shared" si="89"/>
        <v>-38171.362745098042</v>
      </c>
      <c r="BA16" s="256">
        <f t="shared" si="89"/>
        <v>-38273.754901960783</v>
      </c>
      <c r="BB16" s="256">
        <f t="shared" si="89"/>
        <v>-38376.147058823532</v>
      </c>
      <c r="BC16" s="256">
        <f t="shared" si="89"/>
        <v>-38478.53921568628</v>
      </c>
      <c r="BD16" s="256">
        <f t="shared" si="89"/>
        <v>-38580.931372549021</v>
      </c>
      <c r="BE16" s="256">
        <f t="shared" si="89"/>
        <v>-43182.76470588235</v>
      </c>
      <c r="BF16" s="256">
        <f t="shared" si="89"/>
        <v>-43297.955882352944</v>
      </c>
      <c r="BG16" s="256">
        <f t="shared" si="89"/>
        <v>-43413.147058823532</v>
      </c>
      <c r="BH16" s="256">
        <f t="shared" si="89"/>
        <v>-43528.338235294119</v>
      </c>
      <c r="BI16" s="256">
        <f t="shared" si="89"/>
        <v>-43643.529411764706</v>
      </c>
      <c r="BJ16" s="256">
        <f t="shared" si="89"/>
        <v>-43758.720588235294</v>
      </c>
      <c r="BK16" s="256">
        <f t="shared" si="89"/>
        <v>-43873.911764705881</v>
      </c>
      <c r="BL16" s="256">
        <f t="shared" si="89"/>
        <v>-43989.102941176468</v>
      </c>
      <c r="BM16" s="256">
        <f t="shared" si="89"/>
        <v>-44104.294117647056</v>
      </c>
      <c r="BN16" s="256">
        <f t="shared" si="89"/>
        <v>-44219.485294117643</v>
      </c>
      <c r="BO16" s="256">
        <f t="shared" si="89"/>
        <v>-44334.676470588238</v>
      </c>
      <c r="BP16" s="256">
        <f t="shared" si="89"/>
        <v>-44449.867647058825</v>
      </c>
      <c r="BQ16" s="256">
        <f t="shared" si="89"/>
        <v>-49064.5</v>
      </c>
      <c r="BR16" s="256">
        <f t="shared" si="89"/>
        <v>-49192.490196078426</v>
      </c>
      <c r="BS16" s="256">
        <f t="shared" si="89"/>
        <v>-49320.48039215686</v>
      </c>
      <c r="BT16" s="256">
        <f t="shared" si="89"/>
        <v>-49448.470588235294</v>
      </c>
      <c r="BU16" s="256">
        <f t="shared" si="89"/>
        <v>-49576.46078431372</v>
      </c>
      <c r="BV16" s="256">
        <f t="shared" ref="BV16:CB16" si="90">SUM(BV14:BV15)</f>
        <v>-49704.450980392154</v>
      </c>
      <c r="BW16" s="256">
        <f t="shared" si="90"/>
        <v>-49832.441176470587</v>
      </c>
      <c r="BX16" s="256">
        <f t="shared" si="90"/>
        <v>-49960.431372549021</v>
      </c>
      <c r="BY16" s="256">
        <f t="shared" si="90"/>
        <v>-50088.421568627447</v>
      </c>
      <c r="BZ16" s="256">
        <f t="shared" si="90"/>
        <v>-50216.411764705881</v>
      </c>
      <c r="CA16" s="256">
        <f t="shared" si="90"/>
        <v>-50344.401960784315</v>
      </c>
      <c r="CB16" s="256">
        <f t="shared" si="90"/>
        <v>-50472.392156862741</v>
      </c>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row>
    <row r="17" spans="1:119" ht="19.5" customHeight="1">
      <c r="H17" s="75"/>
      <c r="I17" s="139"/>
      <c r="J17" s="139"/>
      <c r="K17" s="139"/>
      <c r="L17" s="139"/>
      <c r="M17" s="139"/>
      <c r="N17" s="139"/>
      <c r="O17" s="139"/>
      <c r="P17" s="139"/>
      <c r="Q17" s="139"/>
      <c r="R17" s="139"/>
      <c r="S17" s="139"/>
      <c r="T17" s="139"/>
      <c r="U17" s="71"/>
      <c r="V17" s="71"/>
      <c r="W17" s="71"/>
      <c r="X17" s="71"/>
      <c r="Y17" s="71"/>
      <c r="Z17" s="71"/>
      <c r="AA17" s="71"/>
      <c r="AB17" s="71"/>
      <c r="AC17" s="71"/>
      <c r="AD17" s="71"/>
      <c r="AE17" s="71"/>
      <c r="AF17" s="71"/>
      <c r="AG17" s="139"/>
      <c r="AH17" s="139"/>
      <c r="AI17" s="139"/>
      <c r="AJ17" s="139"/>
      <c r="AK17" s="139"/>
      <c r="AL17" s="139"/>
      <c r="AM17" s="139"/>
      <c r="AN17" s="139"/>
      <c r="AO17" s="139"/>
      <c r="AP17" s="139"/>
      <c r="AQ17" s="139"/>
      <c r="AR17" s="139"/>
      <c r="AS17" s="71"/>
      <c r="AT17" s="71"/>
      <c r="AU17" s="71"/>
      <c r="AV17" s="71"/>
      <c r="AW17" s="71"/>
      <c r="AX17" s="71"/>
      <c r="AY17" s="71"/>
      <c r="AZ17" s="71"/>
      <c r="BA17" s="71"/>
      <c r="BB17" s="71"/>
      <c r="BC17" s="71"/>
      <c r="BD17" s="71"/>
      <c r="BE17" s="139"/>
      <c r="BF17" s="139"/>
      <c r="BG17" s="139"/>
      <c r="BH17" s="139"/>
      <c r="BI17" s="139"/>
      <c r="BJ17" s="139"/>
      <c r="BK17" s="139"/>
      <c r="BL17" s="139"/>
      <c r="BM17" s="139"/>
      <c r="BN17" s="139"/>
      <c r="BO17" s="139"/>
      <c r="BP17" s="139"/>
      <c r="BQ17" s="71"/>
      <c r="BR17" s="71"/>
      <c r="BS17" s="71"/>
      <c r="BT17" s="71"/>
      <c r="BU17" s="71"/>
      <c r="BV17" s="71"/>
      <c r="BW17" s="71"/>
      <c r="BX17" s="71"/>
      <c r="BY17" s="71"/>
      <c r="BZ17" s="71"/>
      <c r="CA17" s="71"/>
      <c r="CB17" s="71"/>
    </row>
    <row r="18" spans="1:119" ht="19.5" customHeight="1">
      <c r="A18" s="161" t="s">
        <v>106</v>
      </c>
      <c r="B18" s="168">
        <f t="shared" ref="B18:G18" si="91">SUMIF($I$1:$CB$1,B$5,$I18:$CB18)</f>
        <v>-136795.00000000003</v>
      </c>
      <c r="C18" s="168">
        <f t="shared" si="91"/>
        <v>-196545.90000000002</v>
      </c>
      <c r="D18" s="168">
        <f t="shared" si="91"/>
        <v>-290721.53100000008</v>
      </c>
      <c r="E18" s="168">
        <f t="shared" si="91"/>
        <v>-359232.38529000001</v>
      </c>
      <c r="F18" s="168">
        <f t="shared" si="91"/>
        <v>-437156.97525929997</v>
      </c>
      <c r="G18" s="168">
        <f t="shared" si="91"/>
        <v>-525001.19080503297</v>
      </c>
      <c r="H18" s="74"/>
      <c r="I18" s="141">
        <f>RRHH!T24</f>
        <v>-9127.5</v>
      </c>
      <c r="J18" s="141">
        <f>RRHH!U24</f>
        <v>-9127.5</v>
      </c>
      <c r="K18" s="141">
        <f>RRHH!V24</f>
        <v>-9127.5</v>
      </c>
      <c r="L18" s="141">
        <f>RRHH!W24</f>
        <v>-9127.5</v>
      </c>
      <c r="M18" s="141">
        <f>RRHH!X24</f>
        <v>-9127.5</v>
      </c>
      <c r="N18" s="141">
        <f>RRHH!Y24</f>
        <v>-9127.5</v>
      </c>
      <c r="O18" s="141">
        <f>RRHH!Z24</f>
        <v>-13671.666666666668</v>
      </c>
      <c r="P18" s="141">
        <f>RRHH!AA24</f>
        <v>-13671.666666666668</v>
      </c>
      <c r="Q18" s="141">
        <f>RRHH!AB24</f>
        <v>-13671.666666666668</v>
      </c>
      <c r="R18" s="141">
        <f>RRHH!AC24</f>
        <v>-13671.666666666668</v>
      </c>
      <c r="S18" s="141">
        <f>RRHH!AD24</f>
        <v>-13671.666666666668</v>
      </c>
      <c r="T18" s="141">
        <f>RRHH!AE24</f>
        <v>-13671.666666666668</v>
      </c>
      <c r="U18" s="161">
        <f>RRHH!AF24</f>
        <v>-16378.825000000001</v>
      </c>
      <c r="V18" s="161">
        <f>RRHH!AG24</f>
        <v>-16378.825000000001</v>
      </c>
      <c r="W18" s="161">
        <f>RRHH!AH24</f>
        <v>-16378.825000000001</v>
      </c>
      <c r="X18" s="161">
        <f>RRHH!AI24</f>
        <v>-16378.825000000001</v>
      </c>
      <c r="Y18" s="161">
        <f>RRHH!AJ24</f>
        <v>-16378.825000000001</v>
      </c>
      <c r="Z18" s="161">
        <f>RRHH!AK24</f>
        <v>-16378.825000000001</v>
      </c>
      <c r="AA18" s="161">
        <f>RRHH!AL24</f>
        <v>-16378.825000000001</v>
      </c>
      <c r="AB18" s="161">
        <f>RRHH!AM24</f>
        <v>-16378.825000000001</v>
      </c>
      <c r="AC18" s="161">
        <f>RRHH!AN24</f>
        <v>-16378.825000000001</v>
      </c>
      <c r="AD18" s="161">
        <f>RRHH!AO24</f>
        <v>-16378.825000000001</v>
      </c>
      <c r="AE18" s="161">
        <f>RRHH!AP24</f>
        <v>-16378.825000000001</v>
      </c>
      <c r="AF18" s="161">
        <f>RRHH!AQ24</f>
        <v>-16378.825000000001</v>
      </c>
      <c r="AG18" s="141">
        <f>RRHH!AR24</f>
        <v>-23361.961750000002</v>
      </c>
      <c r="AH18" s="141">
        <f>RRHH!AS24</f>
        <v>-23361.961750000002</v>
      </c>
      <c r="AI18" s="141">
        <f>RRHH!AT24</f>
        <v>-23361.961750000002</v>
      </c>
      <c r="AJ18" s="141">
        <f>RRHH!AU24</f>
        <v>-23361.961750000002</v>
      </c>
      <c r="AK18" s="141">
        <f>RRHH!AV24</f>
        <v>-23361.961750000002</v>
      </c>
      <c r="AL18" s="141">
        <f>RRHH!AW24</f>
        <v>-23361.961750000002</v>
      </c>
      <c r="AM18" s="141">
        <f>RRHH!AX24</f>
        <v>-23361.961750000002</v>
      </c>
      <c r="AN18" s="141">
        <f>RRHH!AY24</f>
        <v>-25437.55975</v>
      </c>
      <c r="AO18" s="141">
        <f>RRHH!AZ24</f>
        <v>-25437.55975</v>
      </c>
      <c r="AP18" s="141">
        <f>RRHH!BA24</f>
        <v>-25437.55975</v>
      </c>
      <c r="AQ18" s="141">
        <f>RRHH!BB24</f>
        <v>-25437.55975</v>
      </c>
      <c r="AR18" s="141">
        <f>RRHH!BC24</f>
        <v>-25437.55975</v>
      </c>
      <c r="AS18" s="161">
        <f>RRHH!BD24</f>
        <v>-28524.625467500002</v>
      </c>
      <c r="AT18" s="161">
        <f>RRHH!BE24</f>
        <v>-28524.625467500002</v>
      </c>
      <c r="AU18" s="161">
        <f>RRHH!BF24</f>
        <v>-28524.625467500002</v>
      </c>
      <c r="AV18" s="161">
        <f>RRHH!BG24</f>
        <v>-28524.625467500002</v>
      </c>
      <c r="AW18" s="161">
        <f>RRHH!BH24</f>
        <v>-28524.625467500002</v>
      </c>
      <c r="AX18" s="161">
        <f>RRHH!BI24</f>
        <v>-30641.735427500003</v>
      </c>
      <c r="AY18" s="161">
        <f>RRHH!BJ24</f>
        <v>-30641.735427500003</v>
      </c>
      <c r="AZ18" s="161">
        <f>RRHH!BK24</f>
        <v>-30641.735427500003</v>
      </c>
      <c r="BA18" s="161">
        <f>RRHH!BL24</f>
        <v>-30641.735427500003</v>
      </c>
      <c r="BB18" s="161">
        <f>RRHH!BM24</f>
        <v>-30641.735427500003</v>
      </c>
      <c r="BC18" s="161">
        <f>RRHH!BN24</f>
        <v>-30641.735427500003</v>
      </c>
      <c r="BD18" s="161">
        <f>RRHH!BO24</f>
        <v>-32758.845387499998</v>
      </c>
      <c r="BE18" s="141">
        <f>RRHH!BP24</f>
        <v>-33910.387085875002</v>
      </c>
      <c r="BF18" s="141">
        <f>RRHH!BQ24</f>
        <v>-33910.387085875002</v>
      </c>
      <c r="BG18" s="141">
        <f>RRHH!BR24</f>
        <v>-36069.839245074996</v>
      </c>
      <c r="BH18" s="141">
        <f>RRHH!BS24</f>
        <v>-36069.839245074996</v>
      </c>
      <c r="BI18" s="141">
        <f>RRHH!BT24</f>
        <v>-36069.839245074996</v>
      </c>
      <c r="BJ18" s="141">
        <f>RRHH!BU24</f>
        <v>-36069.839245074996</v>
      </c>
      <c r="BK18" s="141">
        <f>RRHH!BV24</f>
        <v>-36069.839245074996</v>
      </c>
      <c r="BL18" s="141">
        <f>RRHH!BW24</f>
        <v>-36069.839245074996</v>
      </c>
      <c r="BM18" s="141">
        <f>RRHH!BX24</f>
        <v>-38229.291404274998</v>
      </c>
      <c r="BN18" s="141">
        <f>RRHH!BY24</f>
        <v>-38229.291404274998</v>
      </c>
      <c r="BO18" s="141">
        <f>RRHH!BZ24</f>
        <v>-38229.291404274998</v>
      </c>
      <c r="BP18" s="141">
        <f>RRHH!CA24</f>
        <v>-38229.291404274998</v>
      </c>
      <c r="BQ18" s="161">
        <f>RRHH!CB24</f>
        <v>-41731.011464900752</v>
      </c>
      <c r="BR18" s="161">
        <f>RRHH!CC24</f>
        <v>-41731.011464900752</v>
      </c>
      <c r="BS18" s="161">
        <f>RRHH!CD24</f>
        <v>-41731.011464900752</v>
      </c>
      <c r="BT18" s="161">
        <f>RRHH!CE24</f>
        <v>-41731.011464900752</v>
      </c>
      <c r="BU18" s="161">
        <f>RRHH!CF24</f>
        <v>-43933.652667284747</v>
      </c>
      <c r="BV18" s="161">
        <f>RRHH!CG24</f>
        <v>-43933.652667284747</v>
      </c>
      <c r="BW18" s="161">
        <f>RRHH!CH24</f>
        <v>-43933.652667284747</v>
      </c>
      <c r="BX18" s="161">
        <f>RRHH!CI24</f>
        <v>-43933.652667284747</v>
      </c>
      <c r="BY18" s="161">
        <f>RRHH!CJ24</f>
        <v>-43933.652667284747</v>
      </c>
      <c r="BZ18" s="161">
        <f>RRHH!CK24</f>
        <v>-46136.293869668756</v>
      </c>
      <c r="CA18" s="161">
        <f>RRHH!CL24</f>
        <v>-46136.293869668756</v>
      </c>
      <c r="CB18" s="161">
        <f>RRHH!CM24</f>
        <v>-46136.293869668756</v>
      </c>
    </row>
    <row r="19" spans="1:119" s="19" customFormat="1" ht="19.5" customHeight="1">
      <c r="A19" s="256" t="s">
        <v>107</v>
      </c>
      <c r="B19" s="256">
        <f>SUM(B18)</f>
        <v>-136795.00000000003</v>
      </c>
      <c r="C19" s="256">
        <f t="shared" ref="C19:G19" si="92">SUM(C18)</f>
        <v>-196545.90000000002</v>
      </c>
      <c r="D19" s="256">
        <f t="shared" si="92"/>
        <v>-290721.53100000008</v>
      </c>
      <c r="E19" s="256">
        <f t="shared" si="92"/>
        <v>-359232.38529000001</v>
      </c>
      <c r="F19" s="256">
        <f t="shared" si="92"/>
        <v>-437156.97525929997</v>
      </c>
      <c r="G19" s="256">
        <f t="shared" si="92"/>
        <v>-525001.19080503297</v>
      </c>
      <c r="H19" s="74"/>
      <c r="I19" s="256">
        <f>SUM(I18)</f>
        <v>-9127.5</v>
      </c>
      <c r="J19" s="256">
        <f t="shared" ref="J19:BU19" si="93">SUM(J18)</f>
        <v>-9127.5</v>
      </c>
      <c r="K19" s="256">
        <f t="shared" si="93"/>
        <v>-9127.5</v>
      </c>
      <c r="L19" s="256">
        <f t="shared" si="93"/>
        <v>-9127.5</v>
      </c>
      <c r="M19" s="256">
        <f t="shared" si="93"/>
        <v>-9127.5</v>
      </c>
      <c r="N19" s="256">
        <f t="shared" si="93"/>
        <v>-9127.5</v>
      </c>
      <c r="O19" s="256">
        <f t="shared" si="93"/>
        <v>-13671.666666666668</v>
      </c>
      <c r="P19" s="256">
        <f t="shared" si="93"/>
        <v>-13671.666666666668</v>
      </c>
      <c r="Q19" s="256">
        <f t="shared" si="93"/>
        <v>-13671.666666666668</v>
      </c>
      <c r="R19" s="256">
        <f t="shared" si="93"/>
        <v>-13671.666666666668</v>
      </c>
      <c r="S19" s="256">
        <f t="shared" si="93"/>
        <v>-13671.666666666668</v>
      </c>
      <c r="T19" s="256">
        <f t="shared" si="93"/>
        <v>-13671.666666666668</v>
      </c>
      <c r="U19" s="256">
        <f t="shared" si="93"/>
        <v>-16378.825000000001</v>
      </c>
      <c r="V19" s="256">
        <f t="shared" si="93"/>
        <v>-16378.825000000001</v>
      </c>
      <c r="W19" s="256">
        <f t="shared" si="93"/>
        <v>-16378.825000000001</v>
      </c>
      <c r="X19" s="256">
        <f t="shared" si="93"/>
        <v>-16378.825000000001</v>
      </c>
      <c r="Y19" s="256">
        <f t="shared" si="93"/>
        <v>-16378.825000000001</v>
      </c>
      <c r="Z19" s="256">
        <f t="shared" si="93"/>
        <v>-16378.825000000001</v>
      </c>
      <c r="AA19" s="256">
        <f t="shared" si="93"/>
        <v>-16378.825000000001</v>
      </c>
      <c r="AB19" s="256">
        <f t="shared" si="93"/>
        <v>-16378.825000000001</v>
      </c>
      <c r="AC19" s="256">
        <f t="shared" si="93"/>
        <v>-16378.825000000001</v>
      </c>
      <c r="AD19" s="256">
        <f t="shared" si="93"/>
        <v>-16378.825000000001</v>
      </c>
      <c r="AE19" s="256">
        <f t="shared" si="93"/>
        <v>-16378.825000000001</v>
      </c>
      <c r="AF19" s="256">
        <f t="shared" si="93"/>
        <v>-16378.825000000001</v>
      </c>
      <c r="AG19" s="256">
        <f t="shared" si="93"/>
        <v>-23361.961750000002</v>
      </c>
      <c r="AH19" s="256">
        <f t="shared" si="93"/>
        <v>-23361.961750000002</v>
      </c>
      <c r="AI19" s="256">
        <f t="shared" si="93"/>
        <v>-23361.961750000002</v>
      </c>
      <c r="AJ19" s="256">
        <f t="shared" si="93"/>
        <v>-23361.961750000002</v>
      </c>
      <c r="AK19" s="256">
        <f t="shared" si="93"/>
        <v>-23361.961750000002</v>
      </c>
      <c r="AL19" s="256">
        <f t="shared" si="93"/>
        <v>-23361.961750000002</v>
      </c>
      <c r="AM19" s="256">
        <f t="shared" si="93"/>
        <v>-23361.961750000002</v>
      </c>
      <c r="AN19" s="256">
        <f t="shared" si="93"/>
        <v>-25437.55975</v>
      </c>
      <c r="AO19" s="256">
        <f t="shared" si="93"/>
        <v>-25437.55975</v>
      </c>
      <c r="AP19" s="256">
        <f t="shared" si="93"/>
        <v>-25437.55975</v>
      </c>
      <c r="AQ19" s="256">
        <f t="shared" si="93"/>
        <v>-25437.55975</v>
      </c>
      <c r="AR19" s="256">
        <f t="shared" si="93"/>
        <v>-25437.55975</v>
      </c>
      <c r="AS19" s="256">
        <f t="shared" si="93"/>
        <v>-28524.625467500002</v>
      </c>
      <c r="AT19" s="256">
        <f t="shared" si="93"/>
        <v>-28524.625467500002</v>
      </c>
      <c r="AU19" s="256">
        <f t="shared" si="93"/>
        <v>-28524.625467500002</v>
      </c>
      <c r="AV19" s="256">
        <f t="shared" si="93"/>
        <v>-28524.625467500002</v>
      </c>
      <c r="AW19" s="256">
        <f t="shared" si="93"/>
        <v>-28524.625467500002</v>
      </c>
      <c r="AX19" s="256">
        <f t="shared" si="93"/>
        <v>-30641.735427500003</v>
      </c>
      <c r="AY19" s="256">
        <f t="shared" si="93"/>
        <v>-30641.735427500003</v>
      </c>
      <c r="AZ19" s="256">
        <f t="shared" si="93"/>
        <v>-30641.735427500003</v>
      </c>
      <c r="BA19" s="256">
        <f t="shared" si="93"/>
        <v>-30641.735427500003</v>
      </c>
      <c r="BB19" s="256">
        <f t="shared" si="93"/>
        <v>-30641.735427500003</v>
      </c>
      <c r="BC19" s="256">
        <f t="shared" si="93"/>
        <v>-30641.735427500003</v>
      </c>
      <c r="BD19" s="256">
        <f t="shared" si="93"/>
        <v>-32758.845387499998</v>
      </c>
      <c r="BE19" s="256">
        <f t="shared" si="93"/>
        <v>-33910.387085875002</v>
      </c>
      <c r="BF19" s="256">
        <f t="shared" si="93"/>
        <v>-33910.387085875002</v>
      </c>
      <c r="BG19" s="256">
        <f t="shared" si="93"/>
        <v>-36069.839245074996</v>
      </c>
      <c r="BH19" s="256">
        <f t="shared" si="93"/>
        <v>-36069.839245074996</v>
      </c>
      <c r="BI19" s="256">
        <f t="shared" si="93"/>
        <v>-36069.839245074996</v>
      </c>
      <c r="BJ19" s="256">
        <f t="shared" si="93"/>
        <v>-36069.839245074996</v>
      </c>
      <c r="BK19" s="256">
        <f t="shared" si="93"/>
        <v>-36069.839245074996</v>
      </c>
      <c r="BL19" s="256">
        <f t="shared" si="93"/>
        <v>-36069.839245074996</v>
      </c>
      <c r="BM19" s="256">
        <f t="shared" si="93"/>
        <v>-38229.291404274998</v>
      </c>
      <c r="BN19" s="256">
        <f t="shared" si="93"/>
        <v>-38229.291404274998</v>
      </c>
      <c r="BO19" s="256">
        <f t="shared" si="93"/>
        <v>-38229.291404274998</v>
      </c>
      <c r="BP19" s="256">
        <f t="shared" si="93"/>
        <v>-38229.291404274998</v>
      </c>
      <c r="BQ19" s="256">
        <f t="shared" si="93"/>
        <v>-41731.011464900752</v>
      </c>
      <c r="BR19" s="256">
        <f t="shared" si="93"/>
        <v>-41731.011464900752</v>
      </c>
      <c r="BS19" s="256">
        <f t="shared" si="93"/>
        <v>-41731.011464900752</v>
      </c>
      <c r="BT19" s="256">
        <f t="shared" si="93"/>
        <v>-41731.011464900752</v>
      </c>
      <c r="BU19" s="256">
        <f t="shared" si="93"/>
        <v>-43933.652667284747</v>
      </c>
      <c r="BV19" s="256">
        <f t="shared" ref="BV19:CB19" si="94">SUM(BV18)</f>
        <v>-43933.652667284747</v>
      </c>
      <c r="BW19" s="256">
        <f t="shared" si="94"/>
        <v>-43933.652667284747</v>
      </c>
      <c r="BX19" s="256">
        <f t="shared" si="94"/>
        <v>-43933.652667284747</v>
      </c>
      <c r="BY19" s="256">
        <f t="shared" si="94"/>
        <v>-43933.652667284747</v>
      </c>
      <c r="BZ19" s="256">
        <f t="shared" si="94"/>
        <v>-46136.293869668756</v>
      </c>
      <c r="CA19" s="256">
        <f t="shared" si="94"/>
        <v>-46136.293869668756</v>
      </c>
      <c r="CB19" s="256">
        <f t="shared" si="94"/>
        <v>-46136.293869668756</v>
      </c>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row>
    <row r="20" spans="1:119" ht="19.5" customHeight="1">
      <c r="H20" s="75"/>
      <c r="I20" s="139"/>
      <c r="J20" s="139"/>
      <c r="K20" s="139"/>
      <c r="L20" s="139"/>
      <c r="M20" s="139"/>
      <c r="N20" s="139"/>
      <c r="O20" s="139"/>
      <c r="P20" s="139"/>
      <c r="Q20" s="139"/>
      <c r="R20" s="139"/>
      <c r="S20" s="139"/>
      <c r="T20" s="139"/>
      <c r="U20" s="71"/>
      <c r="V20" s="71"/>
      <c r="W20" s="71"/>
      <c r="X20" s="71"/>
      <c r="Y20" s="71"/>
      <c r="Z20" s="71"/>
      <c r="AA20" s="71"/>
      <c r="AB20" s="71"/>
      <c r="AC20" s="71"/>
      <c r="AD20" s="71"/>
      <c r="AE20" s="71"/>
      <c r="AF20" s="71"/>
      <c r="AG20" s="139"/>
      <c r="AH20" s="139"/>
      <c r="AI20" s="139"/>
      <c r="AJ20" s="139"/>
      <c r="AK20" s="139"/>
      <c r="AL20" s="139"/>
      <c r="AM20" s="139"/>
      <c r="AN20" s="139"/>
      <c r="AO20" s="139"/>
      <c r="AP20" s="139"/>
      <c r="AQ20" s="139"/>
      <c r="AR20" s="139"/>
      <c r="AS20" s="71"/>
      <c r="AT20" s="71"/>
      <c r="AU20" s="71"/>
      <c r="AV20" s="71"/>
      <c r="AW20" s="71"/>
      <c r="AX20" s="71"/>
      <c r="AY20" s="71"/>
      <c r="AZ20" s="71"/>
      <c r="BA20" s="71"/>
      <c r="BB20" s="71"/>
      <c r="BC20" s="71"/>
      <c r="BD20" s="71"/>
      <c r="BE20" s="139"/>
      <c r="BF20" s="139"/>
      <c r="BG20" s="139"/>
      <c r="BH20" s="139"/>
      <c r="BI20" s="139"/>
      <c r="BJ20" s="139"/>
      <c r="BK20" s="139"/>
      <c r="BL20" s="139"/>
      <c r="BM20" s="139"/>
      <c r="BN20" s="139"/>
      <c r="BO20" s="139"/>
      <c r="BP20" s="139"/>
      <c r="BQ20" s="71"/>
      <c r="BR20" s="71"/>
      <c r="BS20" s="71"/>
      <c r="BT20" s="71"/>
      <c r="BU20" s="71"/>
      <c r="BV20" s="71"/>
      <c r="BW20" s="71"/>
      <c r="BX20" s="71"/>
      <c r="BY20" s="71"/>
      <c r="BZ20" s="71"/>
      <c r="CA20" s="71"/>
      <c r="CB20" s="71"/>
    </row>
    <row r="21" spans="1:119" ht="19.5" customHeight="1">
      <c r="A21" s="161" t="s">
        <v>118</v>
      </c>
      <c r="B21" s="168">
        <f t="shared" ref="B21:G24" si="95">SUMIF($I$1:$CB$1,B$5,$I21:$CB21)</f>
        <v>-12000</v>
      </c>
      <c r="C21" s="168">
        <f t="shared" si="95"/>
        <v>-12000</v>
      </c>
      <c r="D21" s="168">
        <f t="shared" si="95"/>
        <v>-12000</v>
      </c>
      <c r="E21" s="168">
        <f t="shared" si="95"/>
        <v>-12000</v>
      </c>
      <c r="F21" s="168">
        <f t="shared" si="95"/>
        <v>-12000</v>
      </c>
      <c r="G21" s="168">
        <f t="shared" si="95"/>
        <v>-12000</v>
      </c>
      <c r="H21" s="74"/>
      <c r="I21" s="141">
        <f>-B41</f>
        <v>-1000</v>
      </c>
      <c r="J21" s="141">
        <f>I21</f>
        <v>-1000</v>
      </c>
      <c r="K21" s="141">
        <f t="shared" ref="K21:BV21" si="96">J21</f>
        <v>-1000</v>
      </c>
      <c r="L21" s="141">
        <f t="shared" si="96"/>
        <v>-1000</v>
      </c>
      <c r="M21" s="141">
        <f t="shared" si="96"/>
        <v>-1000</v>
      </c>
      <c r="N21" s="141">
        <f t="shared" si="96"/>
        <v>-1000</v>
      </c>
      <c r="O21" s="141">
        <f t="shared" si="96"/>
        <v>-1000</v>
      </c>
      <c r="P21" s="141">
        <f t="shared" si="96"/>
        <v>-1000</v>
      </c>
      <c r="Q21" s="141">
        <f t="shared" si="96"/>
        <v>-1000</v>
      </c>
      <c r="R21" s="141">
        <f t="shared" si="96"/>
        <v>-1000</v>
      </c>
      <c r="S21" s="141">
        <f t="shared" si="96"/>
        <v>-1000</v>
      </c>
      <c r="T21" s="141">
        <f t="shared" si="96"/>
        <v>-1000</v>
      </c>
      <c r="U21" s="161">
        <f t="shared" si="96"/>
        <v>-1000</v>
      </c>
      <c r="V21" s="161">
        <f t="shared" si="96"/>
        <v>-1000</v>
      </c>
      <c r="W21" s="161">
        <f t="shared" si="96"/>
        <v>-1000</v>
      </c>
      <c r="X21" s="161">
        <f t="shared" si="96"/>
        <v>-1000</v>
      </c>
      <c r="Y21" s="161">
        <f t="shared" si="96"/>
        <v>-1000</v>
      </c>
      <c r="Z21" s="161">
        <f t="shared" si="96"/>
        <v>-1000</v>
      </c>
      <c r="AA21" s="161">
        <f t="shared" si="96"/>
        <v>-1000</v>
      </c>
      <c r="AB21" s="161">
        <f t="shared" si="96"/>
        <v>-1000</v>
      </c>
      <c r="AC21" s="161">
        <f t="shared" si="96"/>
        <v>-1000</v>
      </c>
      <c r="AD21" s="161">
        <f t="shared" si="96"/>
        <v>-1000</v>
      </c>
      <c r="AE21" s="161">
        <f t="shared" si="96"/>
        <v>-1000</v>
      </c>
      <c r="AF21" s="161">
        <f t="shared" si="96"/>
        <v>-1000</v>
      </c>
      <c r="AG21" s="141">
        <f t="shared" si="96"/>
        <v>-1000</v>
      </c>
      <c r="AH21" s="141">
        <f t="shared" si="96"/>
        <v>-1000</v>
      </c>
      <c r="AI21" s="141">
        <f t="shared" si="96"/>
        <v>-1000</v>
      </c>
      <c r="AJ21" s="141">
        <f t="shared" si="96"/>
        <v>-1000</v>
      </c>
      <c r="AK21" s="141">
        <f t="shared" si="96"/>
        <v>-1000</v>
      </c>
      <c r="AL21" s="141">
        <f t="shared" si="96"/>
        <v>-1000</v>
      </c>
      <c r="AM21" s="141">
        <f t="shared" si="96"/>
        <v>-1000</v>
      </c>
      <c r="AN21" s="141">
        <f t="shared" si="96"/>
        <v>-1000</v>
      </c>
      <c r="AO21" s="141">
        <f t="shared" si="96"/>
        <v>-1000</v>
      </c>
      <c r="AP21" s="141">
        <f t="shared" si="96"/>
        <v>-1000</v>
      </c>
      <c r="AQ21" s="141">
        <f t="shared" si="96"/>
        <v>-1000</v>
      </c>
      <c r="AR21" s="141">
        <f t="shared" si="96"/>
        <v>-1000</v>
      </c>
      <c r="AS21" s="161">
        <f t="shared" si="96"/>
        <v>-1000</v>
      </c>
      <c r="AT21" s="161">
        <f t="shared" si="96"/>
        <v>-1000</v>
      </c>
      <c r="AU21" s="161">
        <f t="shared" si="96"/>
        <v>-1000</v>
      </c>
      <c r="AV21" s="161">
        <f t="shared" si="96"/>
        <v>-1000</v>
      </c>
      <c r="AW21" s="161">
        <f t="shared" si="96"/>
        <v>-1000</v>
      </c>
      <c r="AX21" s="161">
        <f t="shared" si="96"/>
        <v>-1000</v>
      </c>
      <c r="AY21" s="161">
        <f t="shared" si="96"/>
        <v>-1000</v>
      </c>
      <c r="AZ21" s="161">
        <f t="shared" si="96"/>
        <v>-1000</v>
      </c>
      <c r="BA21" s="161">
        <f t="shared" si="96"/>
        <v>-1000</v>
      </c>
      <c r="BB21" s="161">
        <f t="shared" si="96"/>
        <v>-1000</v>
      </c>
      <c r="BC21" s="161">
        <f t="shared" si="96"/>
        <v>-1000</v>
      </c>
      <c r="BD21" s="161">
        <f t="shared" si="96"/>
        <v>-1000</v>
      </c>
      <c r="BE21" s="141">
        <f t="shared" si="96"/>
        <v>-1000</v>
      </c>
      <c r="BF21" s="141">
        <f t="shared" si="96"/>
        <v>-1000</v>
      </c>
      <c r="BG21" s="141">
        <f t="shared" si="96"/>
        <v>-1000</v>
      </c>
      <c r="BH21" s="141">
        <f t="shared" si="96"/>
        <v>-1000</v>
      </c>
      <c r="BI21" s="141">
        <f t="shared" si="96"/>
        <v>-1000</v>
      </c>
      <c r="BJ21" s="141">
        <f t="shared" si="96"/>
        <v>-1000</v>
      </c>
      <c r="BK21" s="141">
        <f t="shared" si="96"/>
        <v>-1000</v>
      </c>
      <c r="BL21" s="141">
        <f t="shared" si="96"/>
        <v>-1000</v>
      </c>
      <c r="BM21" s="141">
        <f t="shared" si="96"/>
        <v>-1000</v>
      </c>
      <c r="BN21" s="141">
        <f t="shared" si="96"/>
        <v>-1000</v>
      </c>
      <c r="BO21" s="141">
        <f t="shared" si="96"/>
        <v>-1000</v>
      </c>
      <c r="BP21" s="141">
        <f t="shared" si="96"/>
        <v>-1000</v>
      </c>
      <c r="BQ21" s="161">
        <f t="shared" si="96"/>
        <v>-1000</v>
      </c>
      <c r="BR21" s="161">
        <f t="shared" si="96"/>
        <v>-1000</v>
      </c>
      <c r="BS21" s="161">
        <f t="shared" si="96"/>
        <v>-1000</v>
      </c>
      <c r="BT21" s="161">
        <f t="shared" si="96"/>
        <v>-1000</v>
      </c>
      <c r="BU21" s="161">
        <f t="shared" si="96"/>
        <v>-1000</v>
      </c>
      <c r="BV21" s="161">
        <f t="shared" si="96"/>
        <v>-1000</v>
      </c>
      <c r="BW21" s="161">
        <f t="shared" ref="BW21:CB21" si="97">BV21</f>
        <v>-1000</v>
      </c>
      <c r="BX21" s="161">
        <f t="shared" si="97"/>
        <v>-1000</v>
      </c>
      <c r="BY21" s="161">
        <f t="shared" si="97"/>
        <v>-1000</v>
      </c>
      <c r="BZ21" s="161">
        <f t="shared" si="97"/>
        <v>-1000</v>
      </c>
      <c r="CA21" s="161">
        <f t="shared" si="97"/>
        <v>-1000</v>
      </c>
      <c r="CB21" s="161">
        <f t="shared" si="97"/>
        <v>-1000</v>
      </c>
    </row>
    <row r="22" spans="1:119" ht="19.5" customHeight="1">
      <c r="A22" s="25" t="s">
        <v>119</v>
      </c>
      <c r="B22" s="25">
        <f t="shared" si="95"/>
        <v>-6000</v>
      </c>
      <c r="C22" s="25">
        <f t="shared" si="95"/>
        <v>-6000</v>
      </c>
      <c r="D22" s="25">
        <f t="shared" si="95"/>
        <v>-6000</v>
      </c>
      <c r="E22" s="25">
        <f t="shared" si="95"/>
        <v>-6000</v>
      </c>
      <c r="F22" s="25">
        <f t="shared" si="95"/>
        <v>-6000</v>
      </c>
      <c r="G22" s="25">
        <f t="shared" si="95"/>
        <v>-6000</v>
      </c>
      <c r="H22" s="74"/>
      <c r="I22" s="141">
        <f t="shared" ref="I22:I24" si="98">-B42</f>
        <v>-500</v>
      </c>
      <c r="J22" s="141">
        <f t="shared" ref="J22:J24" si="99">I22</f>
        <v>-500</v>
      </c>
      <c r="K22" s="141">
        <f t="shared" ref="K22:BV22" si="100">J22</f>
        <v>-500</v>
      </c>
      <c r="L22" s="141">
        <f t="shared" si="100"/>
        <v>-500</v>
      </c>
      <c r="M22" s="141">
        <f t="shared" si="100"/>
        <v>-500</v>
      </c>
      <c r="N22" s="141">
        <f t="shared" si="100"/>
        <v>-500</v>
      </c>
      <c r="O22" s="141">
        <f t="shared" si="100"/>
        <v>-500</v>
      </c>
      <c r="P22" s="141">
        <f t="shared" si="100"/>
        <v>-500</v>
      </c>
      <c r="Q22" s="141">
        <f t="shared" si="100"/>
        <v>-500</v>
      </c>
      <c r="R22" s="141">
        <f t="shared" si="100"/>
        <v>-500</v>
      </c>
      <c r="S22" s="141">
        <f t="shared" si="100"/>
        <v>-500</v>
      </c>
      <c r="T22" s="141">
        <f t="shared" si="100"/>
        <v>-500</v>
      </c>
      <c r="U22" s="25">
        <f t="shared" si="100"/>
        <v>-500</v>
      </c>
      <c r="V22" s="25">
        <f t="shared" si="100"/>
        <v>-500</v>
      </c>
      <c r="W22" s="25">
        <f t="shared" si="100"/>
        <v>-500</v>
      </c>
      <c r="X22" s="25">
        <f t="shared" si="100"/>
        <v>-500</v>
      </c>
      <c r="Y22" s="25">
        <f t="shared" si="100"/>
        <v>-500</v>
      </c>
      <c r="Z22" s="25">
        <f t="shared" si="100"/>
        <v>-500</v>
      </c>
      <c r="AA22" s="25">
        <f t="shared" si="100"/>
        <v>-500</v>
      </c>
      <c r="AB22" s="25">
        <f t="shared" si="100"/>
        <v>-500</v>
      </c>
      <c r="AC22" s="25">
        <f t="shared" si="100"/>
        <v>-500</v>
      </c>
      <c r="AD22" s="25">
        <f t="shared" si="100"/>
        <v>-500</v>
      </c>
      <c r="AE22" s="25">
        <f t="shared" si="100"/>
        <v>-500</v>
      </c>
      <c r="AF22" s="25">
        <f t="shared" si="100"/>
        <v>-500</v>
      </c>
      <c r="AG22" s="141">
        <f t="shared" si="100"/>
        <v>-500</v>
      </c>
      <c r="AH22" s="141">
        <f t="shared" si="100"/>
        <v>-500</v>
      </c>
      <c r="AI22" s="141">
        <f t="shared" si="100"/>
        <v>-500</v>
      </c>
      <c r="AJ22" s="141">
        <f t="shared" si="100"/>
        <v>-500</v>
      </c>
      <c r="AK22" s="141">
        <f t="shared" si="100"/>
        <v>-500</v>
      </c>
      <c r="AL22" s="141">
        <f t="shared" si="100"/>
        <v>-500</v>
      </c>
      <c r="AM22" s="141">
        <f t="shared" si="100"/>
        <v>-500</v>
      </c>
      <c r="AN22" s="141">
        <f t="shared" si="100"/>
        <v>-500</v>
      </c>
      <c r="AO22" s="141">
        <f t="shared" si="100"/>
        <v>-500</v>
      </c>
      <c r="AP22" s="141">
        <f t="shared" si="100"/>
        <v>-500</v>
      </c>
      <c r="AQ22" s="141">
        <f t="shared" si="100"/>
        <v>-500</v>
      </c>
      <c r="AR22" s="141">
        <f t="shared" si="100"/>
        <v>-500</v>
      </c>
      <c r="AS22" s="25">
        <f t="shared" si="100"/>
        <v>-500</v>
      </c>
      <c r="AT22" s="25">
        <f t="shared" si="100"/>
        <v>-500</v>
      </c>
      <c r="AU22" s="25">
        <f t="shared" si="100"/>
        <v>-500</v>
      </c>
      <c r="AV22" s="25">
        <f t="shared" si="100"/>
        <v>-500</v>
      </c>
      <c r="AW22" s="25">
        <f t="shared" si="100"/>
        <v>-500</v>
      </c>
      <c r="AX22" s="25">
        <f t="shared" si="100"/>
        <v>-500</v>
      </c>
      <c r="AY22" s="25">
        <f t="shared" si="100"/>
        <v>-500</v>
      </c>
      <c r="AZ22" s="25">
        <f t="shared" si="100"/>
        <v>-500</v>
      </c>
      <c r="BA22" s="25">
        <f t="shared" si="100"/>
        <v>-500</v>
      </c>
      <c r="BB22" s="25">
        <f t="shared" si="100"/>
        <v>-500</v>
      </c>
      <c r="BC22" s="25">
        <f t="shared" si="100"/>
        <v>-500</v>
      </c>
      <c r="BD22" s="25">
        <f t="shared" si="100"/>
        <v>-500</v>
      </c>
      <c r="BE22" s="141">
        <f t="shared" si="100"/>
        <v>-500</v>
      </c>
      <c r="BF22" s="141">
        <f t="shared" si="100"/>
        <v>-500</v>
      </c>
      <c r="BG22" s="141">
        <f t="shared" si="100"/>
        <v>-500</v>
      </c>
      <c r="BH22" s="141">
        <f t="shared" si="100"/>
        <v>-500</v>
      </c>
      <c r="BI22" s="141">
        <f t="shared" si="100"/>
        <v>-500</v>
      </c>
      <c r="BJ22" s="141">
        <f t="shared" si="100"/>
        <v>-500</v>
      </c>
      <c r="BK22" s="141">
        <f t="shared" si="100"/>
        <v>-500</v>
      </c>
      <c r="BL22" s="141">
        <f t="shared" si="100"/>
        <v>-500</v>
      </c>
      <c r="BM22" s="141">
        <f t="shared" si="100"/>
        <v>-500</v>
      </c>
      <c r="BN22" s="141">
        <f t="shared" si="100"/>
        <v>-500</v>
      </c>
      <c r="BO22" s="141">
        <f t="shared" si="100"/>
        <v>-500</v>
      </c>
      <c r="BP22" s="141">
        <f t="shared" si="100"/>
        <v>-500</v>
      </c>
      <c r="BQ22" s="25">
        <f t="shared" si="100"/>
        <v>-500</v>
      </c>
      <c r="BR22" s="25">
        <f t="shared" si="100"/>
        <v>-500</v>
      </c>
      <c r="BS22" s="25">
        <f t="shared" si="100"/>
        <v>-500</v>
      </c>
      <c r="BT22" s="25">
        <f t="shared" si="100"/>
        <v>-500</v>
      </c>
      <c r="BU22" s="25">
        <f t="shared" si="100"/>
        <v>-500</v>
      </c>
      <c r="BV22" s="25">
        <f t="shared" si="100"/>
        <v>-500</v>
      </c>
      <c r="BW22" s="25">
        <f t="shared" ref="BW22:CB22" si="101">BV22</f>
        <v>-500</v>
      </c>
      <c r="BX22" s="25">
        <f t="shared" si="101"/>
        <v>-500</v>
      </c>
      <c r="BY22" s="25">
        <f t="shared" si="101"/>
        <v>-500</v>
      </c>
      <c r="BZ22" s="25">
        <f t="shared" si="101"/>
        <v>-500</v>
      </c>
      <c r="CA22" s="25">
        <f t="shared" si="101"/>
        <v>-500</v>
      </c>
      <c r="CB22" s="25">
        <f t="shared" si="101"/>
        <v>-500</v>
      </c>
    </row>
    <row r="23" spans="1:119" ht="19.5" customHeight="1">
      <c r="A23" s="25" t="s">
        <v>121</v>
      </c>
      <c r="B23" s="25">
        <f t="shared" si="95"/>
        <v>-9600</v>
      </c>
      <c r="C23" s="25">
        <f t="shared" si="95"/>
        <v>-9600</v>
      </c>
      <c r="D23" s="25">
        <f t="shared" si="95"/>
        <v>-9600</v>
      </c>
      <c r="E23" s="25">
        <f t="shared" si="95"/>
        <v>-9600</v>
      </c>
      <c r="F23" s="25">
        <f t="shared" si="95"/>
        <v>-9600</v>
      </c>
      <c r="G23" s="25">
        <f t="shared" si="95"/>
        <v>-9600</v>
      </c>
      <c r="H23" s="74"/>
      <c r="I23" s="141">
        <f t="shared" si="98"/>
        <v>-800</v>
      </c>
      <c r="J23" s="141">
        <f t="shared" si="99"/>
        <v>-800</v>
      </c>
      <c r="K23" s="141">
        <f t="shared" ref="K23:BV23" si="102">J23</f>
        <v>-800</v>
      </c>
      <c r="L23" s="141">
        <f t="shared" si="102"/>
        <v>-800</v>
      </c>
      <c r="M23" s="141">
        <f t="shared" si="102"/>
        <v>-800</v>
      </c>
      <c r="N23" s="141">
        <f t="shared" si="102"/>
        <v>-800</v>
      </c>
      <c r="O23" s="141">
        <f t="shared" si="102"/>
        <v>-800</v>
      </c>
      <c r="P23" s="141">
        <f t="shared" si="102"/>
        <v>-800</v>
      </c>
      <c r="Q23" s="141">
        <f t="shared" si="102"/>
        <v>-800</v>
      </c>
      <c r="R23" s="141">
        <f t="shared" si="102"/>
        <v>-800</v>
      </c>
      <c r="S23" s="141">
        <f t="shared" si="102"/>
        <v>-800</v>
      </c>
      <c r="T23" s="141">
        <f t="shared" si="102"/>
        <v>-800</v>
      </c>
      <c r="U23" s="25">
        <f t="shared" si="102"/>
        <v>-800</v>
      </c>
      <c r="V23" s="25">
        <f t="shared" si="102"/>
        <v>-800</v>
      </c>
      <c r="W23" s="25">
        <f t="shared" si="102"/>
        <v>-800</v>
      </c>
      <c r="X23" s="25">
        <f t="shared" si="102"/>
        <v>-800</v>
      </c>
      <c r="Y23" s="25">
        <f t="shared" si="102"/>
        <v>-800</v>
      </c>
      <c r="Z23" s="25">
        <f t="shared" si="102"/>
        <v>-800</v>
      </c>
      <c r="AA23" s="25">
        <f t="shared" si="102"/>
        <v>-800</v>
      </c>
      <c r="AB23" s="25">
        <f t="shared" si="102"/>
        <v>-800</v>
      </c>
      <c r="AC23" s="25">
        <f t="shared" si="102"/>
        <v>-800</v>
      </c>
      <c r="AD23" s="25">
        <f t="shared" si="102"/>
        <v>-800</v>
      </c>
      <c r="AE23" s="25">
        <f t="shared" si="102"/>
        <v>-800</v>
      </c>
      <c r="AF23" s="25">
        <f t="shared" si="102"/>
        <v>-800</v>
      </c>
      <c r="AG23" s="141">
        <f t="shared" si="102"/>
        <v>-800</v>
      </c>
      <c r="AH23" s="141">
        <f t="shared" si="102"/>
        <v>-800</v>
      </c>
      <c r="AI23" s="141">
        <f t="shared" si="102"/>
        <v>-800</v>
      </c>
      <c r="AJ23" s="141">
        <f t="shared" si="102"/>
        <v>-800</v>
      </c>
      <c r="AK23" s="141">
        <f t="shared" si="102"/>
        <v>-800</v>
      </c>
      <c r="AL23" s="141">
        <f t="shared" si="102"/>
        <v>-800</v>
      </c>
      <c r="AM23" s="141">
        <f t="shared" si="102"/>
        <v>-800</v>
      </c>
      <c r="AN23" s="141">
        <f t="shared" si="102"/>
        <v>-800</v>
      </c>
      <c r="AO23" s="141">
        <f t="shared" si="102"/>
        <v>-800</v>
      </c>
      <c r="AP23" s="141">
        <f t="shared" si="102"/>
        <v>-800</v>
      </c>
      <c r="AQ23" s="141">
        <f t="shared" si="102"/>
        <v>-800</v>
      </c>
      <c r="AR23" s="141">
        <f t="shared" si="102"/>
        <v>-800</v>
      </c>
      <c r="AS23" s="25">
        <f t="shared" si="102"/>
        <v>-800</v>
      </c>
      <c r="AT23" s="25">
        <f t="shared" si="102"/>
        <v>-800</v>
      </c>
      <c r="AU23" s="25">
        <f t="shared" si="102"/>
        <v>-800</v>
      </c>
      <c r="AV23" s="25">
        <f t="shared" si="102"/>
        <v>-800</v>
      </c>
      <c r="AW23" s="25">
        <f t="shared" si="102"/>
        <v>-800</v>
      </c>
      <c r="AX23" s="25">
        <f t="shared" si="102"/>
        <v>-800</v>
      </c>
      <c r="AY23" s="25">
        <f t="shared" si="102"/>
        <v>-800</v>
      </c>
      <c r="AZ23" s="25">
        <f t="shared" si="102"/>
        <v>-800</v>
      </c>
      <c r="BA23" s="25">
        <f t="shared" si="102"/>
        <v>-800</v>
      </c>
      <c r="BB23" s="25">
        <f t="shared" si="102"/>
        <v>-800</v>
      </c>
      <c r="BC23" s="25">
        <f t="shared" si="102"/>
        <v>-800</v>
      </c>
      <c r="BD23" s="25">
        <f t="shared" si="102"/>
        <v>-800</v>
      </c>
      <c r="BE23" s="141">
        <f t="shared" si="102"/>
        <v>-800</v>
      </c>
      <c r="BF23" s="141">
        <f t="shared" si="102"/>
        <v>-800</v>
      </c>
      <c r="BG23" s="141">
        <f t="shared" si="102"/>
        <v>-800</v>
      </c>
      <c r="BH23" s="141">
        <f t="shared" si="102"/>
        <v>-800</v>
      </c>
      <c r="BI23" s="141">
        <f t="shared" si="102"/>
        <v>-800</v>
      </c>
      <c r="BJ23" s="141">
        <f t="shared" si="102"/>
        <v>-800</v>
      </c>
      <c r="BK23" s="141">
        <f t="shared" si="102"/>
        <v>-800</v>
      </c>
      <c r="BL23" s="141">
        <f t="shared" si="102"/>
        <v>-800</v>
      </c>
      <c r="BM23" s="141">
        <f t="shared" si="102"/>
        <v>-800</v>
      </c>
      <c r="BN23" s="141">
        <f t="shared" si="102"/>
        <v>-800</v>
      </c>
      <c r="BO23" s="141">
        <f t="shared" si="102"/>
        <v>-800</v>
      </c>
      <c r="BP23" s="141">
        <f t="shared" si="102"/>
        <v>-800</v>
      </c>
      <c r="BQ23" s="25">
        <f t="shared" si="102"/>
        <v>-800</v>
      </c>
      <c r="BR23" s="25">
        <f t="shared" si="102"/>
        <v>-800</v>
      </c>
      <c r="BS23" s="25">
        <f t="shared" si="102"/>
        <v>-800</v>
      </c>
      <c r="BT23" s="25">
        <f t="shared" si="102"/>
        <v>-800</v>
      </c>
      <c r="BU23" s="25">
        <f t="shared" si="102"/>
        <v>-800</v>
      </c>
      <c r="BV23" s="25">
        <f t="shared" si="102"/>
        <v>-800</v>
      </c>
      <c r="BW23" s="25">
        <f t="shared" ref="BW23:CB23" si="103">BV23</f>
        <v>-800</v>
      </c>
      <c r="BX23" s="25">
        <f t="shared" si="103"/>
        <v>-800</v>
      </c>
      <c r="BY23" s="25">
        <f t="shared" si="103"/>
        <v>-800</v>
      </c>
      <c r="BZ23" s="25">
        <f t="shared" si="103"/>
        <v>-800</v>
      </c>
      <c r="CA23" s="25">
        <f t="shared" si="103"/>
        <v>-800</v>
      </c>
      <c r="CB23" s="25">
        <f t="shared" si="103"/>
        <v>-800</v>
      </c>
    </row>
    <row r="24" spans="1:119" ht="19.5" customHeight="1">
      <c r="A24" s="25" t="s">
        <v>120</v>
      </c>
      <c r="B24" s="25">
        <f t="shared" si="95"/>
        <v>-44400</v>
      </c>
      <c r="C24" s="25">
        <f t="shared" si="95"/>
        <v>-44400</v>
      </c>
      <c r="D24" s="25">
        <f t="shared" si="95"/>
        <v>-44400</v>
      </c>
      <c r="E24" s="25">
        <f t="shared" si="95"/>
        <v>-44400</v>
      </c>
      <c r="F24" s="25">
        <f t="shared" si="95"/>
        <v>-44400</v>
      </c>
      <c r="G24" s="25">
        <f t="shared" si="95"/>
        <v>-44400</v>
      </c>
      <c r="H24" s="74"/>
      <c r="I24" s="141">
        <f t="shared" si="98"/>
        <v>-3700</v>
      </c>
      <c r="J24" s="141">
        <f t="shared" si="99"/>
        <v>-3700</v>
      </c>
      <c r="K24" s="141">
        <f t="shared" ref="K24:BV24" si="104">J24</f>
        <v>-3700</v>
      </c>
      <c r="L24" s="141">
        <f t="shared" si="104"/>
        <v>-3700</v>
      </c>
      <c r="M24" s="141">
        <f t="shared" si="104"/>
        <v>-3700</v>
      </c>
      <c r="N24" s="141">
        <f t="shared" si="104"/>
        <v>-3700</v>
      </c>
      <c r="O24" s="141">
        <f t="shared" si="104"/>
        <v>-3700</v>
      </c>
      <c r="P24" s="141">
        <f t="shared" si="104"/>
        <v>-3700</v>
      </c>
      <c r="Q24" s="141">
        <f t="shared" si="104"/>
        <v>-3700</v>
      </c>
      <c r="R24" s="141">
        <f t="shared" si="104"/>
        <v>-3700</v>
      </c>
      <c r="S24" s="141">
        <f t="shared" si="104"/>
        <v>-3700</v>
      </c>
      <c r="T24" s="141">
        <f t="shared" si="104"/>
        <v>-3700</v>
      </c>
      <c r="U24" s="25">
        <f t="shared" si="104"/>
        <v>-3700</v>
      </c>
      <c r="V24" s="25">
        <f t="shared" si="104"/>
        <v>-3700</v>
      </c>
      <c r="W24" s="25">
        <f t="shared" si="104"/>
        <v>-3700</v>
      </c>
      <c r="X24" s="25">
        <f t="shared" si="104"/>
        <v>-3700</v>
      </c>
      <c r="Y24" s="25">
        <f t="shared" si="104"/>
        <v>-3700</v>
      </c>
      <c r="Z24" s="25">
        <f t="shared" si="104"/>
        <v>-3700</v>
      </c>
      <c r="AA24" s="25">
        <f t="shared" si="104"/>
        <v>-3700</v>
      </c>
      <c r="AB24" s="25">
        <f t="shared" si="104"/>
        <v>-3700</v>
      </c>
      <c r="AC24" s="25">
        <f t="shared" si="104"/>
        <v>-3700</v>
      </c>
      <c r="AD24" s="25">
        <f t="shared" si="104"/>
        <v>-3700</v>
      </c>
      <c r="AE24" s="25">
        <f t="shared" si="104"/>
        <v>-3700</v>
      </c>
      <c r="AF24" s="25">
        <f t="shared" si="104"/>
        <v>-3700</v>
      </c>
      <c r="AG24" s="141">
        <f t="shared" si="104"/>
        <v>-3700</v>
      </c>
      <c r="AH24" s="141">
        <f t="shared" si="104"/>
        <v>-3700</v>
      </c>
      <c r="AI24" s="141">
        <f t="shared" si="104"/>
        <v>-3700</v>
      </c>
      <c r="AJ24" s="141">
        <f t="shared" si="104"/>
        <v>-3700</v>
      </c>
      <c r="AK24" s="141">
        <f t="shared" si="104"/>
        <v>-3700</v>
      </c>
      <c r="AL24" s="141">
        <f t="shared" si="104"/>
        <v>-3700</v>
      </c>
      <c r="AM24" s="141">
        <f t="shared" si="104"/>
        <v>-3700</v>
      </c>
      <c r="AN24" s="141">
        <f t="shared" si="104"/>
        <v>-3700</v>
      </c>
      <c r="AO24" s="141">
        <f t="shared" si="104"/>
        <v>-3700</v>
      </c>
      <c r="AP24" s="141">
        <f t="shared" si="104"/>
        <v>-3700</v>
      </c>
      <c r="AQ24" s="141">
        <f t="shared" si="104"/>
        <v>-3700</v>
      </c>
      <c r="AR24" s="141">
        <f t="shared" si="104"/>
        <v>-3700</v>
      </c>
      <c r="AS24" s="25">
        <f t="shared" si="104"/>
        <v>-3700</v>
      </c>
      <c r="AT24" s="25">
        <f t="shared" si="104"/>
        <v>-3700</v>
      </c>
      <c r="AU24" s="25">
        <f t="shared" si="104"/>
        <v>-3700</v>
      </c>
      <c r="AV24" s="25">
        <f t="shared" si="104"/>
        <v>-3700</v>
      </c>
      <c r="AW24" s="25">
        <f t="shared" si="104"/>
        <v>-3700</v>
      </c>
      <c r="AX24" s="25">
        <f t="shared" si="104"/>
        <v>-3700</v>
      </c>
      <c r="AY24" s="25">
        <f t="shared" si="104"/>
        <v>-3700</v>
      </c>
      <c r="AZ24" s="25">
        <f t="shared" si="104"/>
        <v>-3700</v>
      </c>
      <c r="BA24" s="25">
        <f t="shared" si="104"/>
        <v>-3700</v>
      </c>
      <c r="BB24" s="25">
        <f t="shared" si="104"/>
        <v>-3700</v>
      </c>
      <c r="BC24" s="25">
        <f t="shared" si="104"/>
        <v>-3700</v>
      </c>
      <c r="BD24" s="25">
        <f t="shared" si="104"/>
        <v>-3700</v>
      </c>
      <c r="BE24" s="141">
        <f t="shared" si="104"/>
        <v>-3700</v>
      </c>
      <c r="BF24" s="141">
        <f t="shared" si="104"/>
        <v>-3700</v>
      </c>
      <c r="BG24" s="141">
        <f t="shared" si="104"/>
        <v>-3700</v>
      </c>
      <c r="BH24" s="141">
        <f t="shared" si="104"/>
        <v>-3700</v>
      </c>
      <c r="BI24" s="141">
        <f t="shared" si="104"/>
        <v>-3700</v>
      </c>
      <c r="BJ24" s="141">
        <f t="shared" si="104"/>
        <v>-3700</v>
      </c>
      <c r="BK24" s="141">
        <f t="shared" si="104"/>
        <v>-3700</v>
      </c>
      <c r="BL24" s="141">
        <f t="shared" si="104"/>
        <v>-3700</v>
      </c>
      <c r="BM24" s="141">
        <f t="shared" si="104"/>
        <v>-3700</v>
      </c>
      <c r="BN24" s="141">
        <f t="shared" si="104"/>
        <v>-3700</v>
      </c>
      <c r="BO24" s="141">
        <f t="shared" si="104"/>
        <v>-3700</v>
      </c>
      <c r="BP24" s="141">
        <f t="shared" si="104"/>
        <v>-3700</v>
      </c>
      <c r="BQ24" s="25">
        <f t="shared" si="104"/>
        <v>-3700</v>
      </c>
      <c r="BR24" s="25">
        <f t="shared" si="104"/>
        <v>-3700</v>
      </c>
      <c r="BS24" s="25">
        <f t="shared" si="104"/>
        <v>-3700</v>
      </c>
      <c r="BT24" s="25">
        <f t="shared" si="104"/>
        <v>-3700</v>
      </c>
      <c r="BU24" s="25">
        <f t="shared" si="104"/>
        <v>-3700</v>
      </c>
      <c r="BV24" s="25">
        <f t="shared" si="104"/>
        <v>-3700</v>
      </c>
      <c r="BW24" s="25">
        <f t="shared" ref="BW24:CB24" si="105">BV24</f>
        <v>-3700</v>
      </c>
      <c r="BX24" s="25">
        <f t="shared" si="105"/>
        <v>-3700</v>
      </c>
      <c r="BY24" s="25">
        <f t="shared" si="105"/>
        <v>-3700</v>
      </c>
      <c r="BZ24" s="25">
        <f t="shared" si="105"/>
        <v>-3700</v>
      </c>
      <c r="CA24" s="25">
        <f t="shared" si="105"/>
        <v>-3700</v>
      </c>
      <c r="CB24" s="25">
        <f t="shared" si="105"/>
        <v>-3700</v>
      </c>
    </row>
    <row r="25" spans="1:119" s="19" customFormat="1" ht="19.5" customHeight="1">
      <c r="A25" s="256" t="s">
        <v>109</v>
      </c>
      <c r="B25" s="256">
        <f t="shared" ref="B25:G25" si="106">SUM(B21:B24)</f>
        <v>-72000</v>
      </c>
      <c r="C25" s="256">
        <f t="shared" si="106"/>
        <v>-72000</v>
      </c>
      <c r="D25" s="256">
        <f>SUM(D21:D24)</f>
        <v>-72000</v>
      </c>
      <c r="E25" s="256">
        <f t="shared" si="106"/>
        <v>-72000</v>
      </c>
      <c r="F25" s="256">
        <f t="shared" si="106"/>
        <v>-72000</v>
      </c>
      <c r="G25" s="256">
        <f t="shared" si="106"/>
        <v>-72000</v>
      </c>
      <c r="H25" s="74"/>
      <c r="I25" s="256">
        <f>SUM(I21:I24)</f>
        <v>-6000</v>
      </c>
      <c r="J25" s="256">
        <f>SUM(J21:J24)</f>
        <v>-6000</v>
      </c>
      <c r="K25" s="256">
        <f t="shared" ref="K25:BU25" si="107">SUM(K21:K24)</f>
        <v>-6000</v>
      </c>
      <c r="L25" s="256">
        <f t="shared" si="107"/>
        <v>-6000</v>
      </c>
      <c r="M25" s="256">
        <f t="shared" si="107"/>
        <v>-6000</v>
      </c>
      <c r="N25" s="256">
        <f t="shared" si="107"/>
        <v>-6000</v>
      </c>
      <c r="O25" s="256">
        <f t="shared" si="107"/>
        <v>-6000</v>
      </c>
      <c r="P25" s="256">
        <f t="shared" si="107"/>
        <v>-6000</v>
      </c>
      <c r="Q25" s="256">
        <f t="shared" si="107"/>
        <v>-6000</v>
      </c>
      <c r="R25" s="256">
        <f t="shared" si="107"/>
        <v>-6000</v>
      </c>
      <c r="S25" s="256">
        <f t="shared" si="107"/>
        <v>-6000</v>
      </c>
      <c r="T25" s="256">
        <f t="shared" si="107"/>
        <v>-6000</v>
      </c>
      <c r="U25" s="256">
        <f t="shared" si="107"/>
        <v>-6000</v>
      </c>
      <c r="V25" s="256">
        <f t="shared" si="107"/>
        <v>-6000</v>
      </c>
      <c r="W25" s="256">
        <f t="shared" si="107"/>
        <v>-6000</v>
      </c>
      <c r="X25" s="256">
        <f t="shared" si="107"/>
        <v>-6000</v>
      </c>
      <c r="Y25" s="256">
        <f t="shared" si="107"/>
        <v>-6000</v>
      </c>
      <c r="Z25" s="256">
        <f t="shared" si="107"/>
        <v>-6000</v>
      </c>
      <c r="AA25" s="256">
        <f t="shared" si="107"/>
        <v>-6000</v>
      </c>
      <c r="AB25" s="256">
        <f t="shared" si="107"/>
        <v>-6000</v>
      </c>
      <c r="AC25" s="256">
        <f t="shared" si="107"/>
        <v>-6000</v>
      </c>
      <c r="AD25" s="256">
        <f t="shared" si="107"/>
        <v>-6000</v>
      </c>
      <c r="AE25" s="256">
        <f t="shared" si="107"/>
        <v>-6000</v>
      </c>
      <c r="AF25" s="256">
        <f t="shared" si="107"/>
        <v>-6000</v>
      </c>
      <c r="AG25" s="256">
        <f t="shared" si="107"/>
        <v>-6000</v>
      </c>
      <c r="AH25" s="256">
        <f t="shared" si="107"/>
        <v>-6000</v>
      </c>
      <c r="AI25" s="256">
        <f t="shared" si="107"/>
        <v>-6000</v>
      </c>
      <c r="AJ25" s="256">
        <f t="shared" si="107"/>
        <v>-6000</v>
      </c>
      <c r="AK25" s="256">
        <f t="shared" si="107"/>
        <v>-6000</v>
      </c>
      <c r="AL25" s="256">
        <f t="shared" si="107"/>
        <v>-6000</v>
      </c>
      <c r="AM25" s="256">
        <f t="shared" si="107"/>
        <v>-6000</v>
      </c>
      <c r="AN25" s="256">
        <f t="shared" si="107"/>
        <v>-6000</v>
      </c>
      <c r="AO25" s="256">
        <f t="shared" si="107"/>
        <v>-6000</v>
      </c>
      <c r="AP25" s="256">
        <f t="shared" si="107"/>
        <v>-6000</v>
      </c>
      <c r="AQ25" s="256">
        <f t="shared" si="107"/>
        <v>-6000</v>
      </c>
      <c r="AR25" s="256">
        <f t="shared" si="107"/>
        <v>-6000</v>
      </c>
      <c r="AS25" s="256">
        <f t="shared" si="107"/>
        <v>-6000</v>
      </c>
      <c r="AT25" s="256">
        <f t="shared" si="107"/>
        <v>-6000</v>
      </c>
      <c r="AU25" s="256">
        <f t="shared" si="107"/>
        <v>-6000</v>
      </c>
      <c r="AV25" s="256">
        <f t="shared" si="107"/>
        <v>-6000</v>
      </c>
      <c r="AW25" s="256">
        <f t="shared" si="107"/>
        <v>-6000</v>
      </c>
      <c r="AX25" s="256">
        <f t="shared" si="107"/>
        <v>-6000</v>
      </c>
      <c r="AY25" s="256">
        <f t="shared" si="107"/>
        <v>-6000</v>
      </c>
      <c r="AZ25" s="256">
        <f t="shared" si="107"/>
        <v>-6000</v>
      </c>
      <c r="BA25" s="256">
        <f t="shared" si="107"/>
        <v>-6000</v>
      </c>
      <c r="BB25" s="256">
        <f t="shared" si="107"/>
        <v>-6000</v>
      </c>
      <c r="BC25" s="256">
        <f t="shared" si="107"/>
        <v>-6000</v>
      </c>
      <c r="BD25" s="256">
        <f t="shared" si="107"/>
        <v>-6000</v>
      </c>
      <c r="BE25" s="256">
        <f t="shared" si="107"/>
        <v>-6000</v>
      </c>
      <c r="BF25" s="256">
        <f t="shared" si="107"/>
        <v>-6000</v>
      </c>
      <c r="BG25" s="256">
        <f t="shared" si="107"/>
        <v>-6000</v>
      </c>
      <c r="BH25" s="256">
        <f t="shared" si="107"/>
        <v>-6000</v>
      </c>
      <c r="BI25" s="256">
        <f t="shared" si="107"/>
        <v>-6000</v>
      </c>
      <c r="BJ25" s="256">
        <f t="shared" si="107"/>
        <v>-6000</v>
      </c>
      <c r="BK25" s="256">
        <f t="shared" si="107"/>
        <v>-6000</v>
      </c>
      <c r="BL25" s="256">
        <f t="shared" si="107"/>
        <v>-6000</v>
      </c>
      <c r="BM25" s="256">
        <f t="shared" si="107"/>
        <v>-6000</v>
      </c>
      <c r="BN25" s="256">
        <f t="shared" si="107"/>
        <v>-6000</v>
      </c>
      <c r="BO25" s="256">
        <f t="shared" si="107"/>
        <v>-6000</v>
      </c>
      <c r="BP25" s="256">
        <f t="shared" si="107"/>
        <v>-6000</v>
      </c>
      <c r="BQ25" s="256">
        <f t="shared" si="107"/>
        <v>-6000</v>
      </c>
      <c r="BR25" s="256">
        <f t="shared" si="107"/>
        <v>-6000</v>
      </c>
      <c r="BS25" s="256">
        <f t="shared" si="107"/>
        <v>-6000</v>
      </c>
      <c r="BT25" s="256">
        <f t="shared" si="107"/>
        <v>-6000</v>
      </c>
      <c r="BU25" s="256">
        <f t="shared" si="107"/>
        <v>-6000</v>
      </c>
      <c r="BV25" s="256">
        <f t="shared" ref="BV25:CB25" si="108">SUM(BV21:BV24)</f>
        <v>-6000</v>
      </c>
      <c r="BW25" s="256">
        <f t="shared" si="108"/>
        <v>-6000</v>
      </c>
      <c r="BX25" s="256">
        <f t="shared" si="108"/>
        <v>-6000</v>
      </c>
      <c r="BY25" s="256">
        <f t="shared" si="108"/>
        <v>-6000</v>
      </c>
      <c r="BZ25" s="256">
        <f t="shared" si="108"/>
        <v>-6000</v>
      </c>
      <c r="CA25" s="256">
        <f t="shared" si="108"/>
        <v>-6000</v>
      </c>
      <c r="CB25" s="256">
        <f t="shared" si="108"/>
        <v>-6000</v>
      </c>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row>
    <row r="26" spans="1:119" ht="19.5" customHeight="1">
      <c r="H26" s="75"/>
      <c r="I26" s="139"/>
      <c r="J26" s="139"/>
      <c r="K26" s="139"/>
      <c r="L26" s="139"/>
      <c r="M26" s="139"/>
      <c r="N26" s="139"/>
      <c r="O26" s="139"/>
      <c r="P26" s="139"/>
      <c r="Q26" s="139"/>
      <c r="R26" s="139"/>
      <c r="S26" s="139"/>
      <c r="T26" s="139"/>
      <c r="U26" s="71"/>
      <c r="V26" s="71"/>
      <c r="W26" s="71"/>
      <c r="X26" s="71"/>
      <c r="Y26" s="71"/>
      <c r="Z26" s="71"/>
      <c r="AA26" s="71"/>
      <c r="AB26" s="71"/>
      <c r="AC26" s="71"/>
      <c r="AD26" s="71"/>
      <c r="AE26" s="71"/>
      <c r="AF26" s="71"/>
      <c r="AG26" s="139"/>
      <c r="AH26" s="139"/>
      <c r="AI26" s="139"/>
      <c r="AJ26" s="139"/>
      <c r="AK26" s="139"/>
      <c r="AL26" s="139"/>
      <c r="AM26" s="139"/>
      <c r="AN26" s="139"/>
      <c r="AO26" s="139"/>
      <c r="AP26" s="139"/>
      <c r="AQ26" s="139"/>
      <c r="AR26" s="139"/>
      <c r="AS26" s="71"/>
      <c r="AT26" s="71"/>
      <c r="AU26" s="71"/>
      <c r="AV26" s="71"/>
      <c r="AW26" s="71"/>
      <c r="AX26" s="71"/>
      <c r="AY26" s="71"/>
      <c r="AZ26" s="71"/>
      <c r="BA26" s="71"/>
      <c r="BB26" s="71"/>
      <c r="BC26" s="71"/>
      <c r="BD26" s="71"/>
      <c r="BE26" s="139"/>
      <c r="BF26" s="139"/>
      <c r="BG26" s="139"/>
      <c r="BH26" s="139"/>
      <c r="BI26" s="139"/>
      <c r="BJ26" s="139"/>
      <c r="BK26" s="139"/>
      <c r="BL26" s="139"/>
      <c r="BM26" s="139"/>
      <c r="BN26" s="139"/>
      <c r="BO26" s="139"/>
      <c r="BP26" s="139"/>
      <c r="BQ26" s="71"/>
      <c r="BR26" s="71"/>
      <c r="BS26" s="71"/>
      <c r="BT26" s="71"/>
      <c r="BU26" s="71"/>
      <c r="BV26" s="71"/>
      <c r="BW26" s="71"/>
      <c r="BX26" s="71"/>
      <c r="BY26" s="71"/>
      <c r="BZ26" s="71"/>
      <c r="CA26" s="71"/>
      <c r="CB26" s="71"/>
    </row>
    <row r="27" spans="1:119" ht="19.5" customHeight="1">
      <c r="A27" s="168" t="s">
        <v>113</v>
      </c>
      <c r="B27" s="25">
        <f t="shared" ref="B27:G28" si="109">SUMIF($I$1:$CB$1,B$5,$I27:$CB27)</f>
        <v>-8939.625</v>
      </c>
      <c r="C27" s="25">
        <f t="shared" si="109"/>
        <v>-34556.348333333335</v>
      </c>
      <c r="D27" s="25">
        <f t="shared" si="109"/>
        <v>-81957.981133333335</v>
      </c>
      <c r="E27" s="25">
        <f t="shared" si="109"/>
        <v>-143494.41221433328</v>
      </c>
      <c r="F27" s="25">
        <f t="shared" si="109"/>
        <v>-205431.42582320326</v>
      </c>
      <c r="G27" s="25">
        <f t="shared" si="109"/>
        <v>-258845.90130581311</v>
      </c>
      <c r="H27" s="74"/>
      <c r="I27" s="170">
        <f>'Datos Inversión'!K158</f>
        <v>-104.16666666666667</v>
      </c>
      <c r="J27" s="170">
        <f>'Datos Inversión'!L158</f>
        <v>-208.33333333333334</v>
      </c>
      <c r="K27" s="170">
        <f>'Datos Inversión'!M158</f>
        <v>-312.5</v>
      </c>
      <c r="L27" s="170">
        <f>'Datos Inversión'!N158</f>
        <v>-416.66666666666669</v>
      </c>
      <c r="M27" s="170">
        <f>'Datos Inversión'!O158</f>
        <v>-520.83333333333337</v>
      </c>
      <c r="N27" s="170">
        <f>'Datos Inversión'!P158</f>
        <v>-625</v>
      </c>
      <c r="O27" s="170">
        <f>'Datos Inversión'!Q158</f>
        <v>-767.95833333333337</v>
      </c>
      <c r="P27" s="170">
        <f>'Datos Inversión'!R158</f>
        <v>-910.91666666666674</v>
      </c>
      <c r="Q27" s="170">
        <f>'Datos Inversión'!S158</f>
        <v>-1053.875</v>
      </c>
      <c r="R27" s="170">
        <f>'Datos Inversión'!T158</f>
        <v>-1196.8333333333333</v>
      </c>
      <c r="S27" s="170">
        <f>'Datos Inversión'!U158</f>
        <v>-1339.7916666666665</v>
      </c>
      <c r="T27" s="170">
        <f>'Datos Inversión'!V158</f>
        <v>-1482.7499999999998</v>
      </c>
      <c r="U27" s="168">
        <f>'Datos Inversión'!W158</f>
        <v>-1697.6647222222221</v>
      </c>
      <c r="V27" s="168">
        <f>'Datos Inversión'!X158</f>
        <v>-1912.5794444444443</v>
      </c>
      <c r="W27" s="168">
        <f>'Datos Inversión'!Y158</f>
        <v>-2127.4941666666664</v>
      </c>
      <c r="X27" s="168">
        <f>'Datos Inversión'!Z158</f>
        <v>-2342.4088888888887</v>
      </c>
      <c r="Y27" s="168">
        <f>'Datos Inversión'!AA158</f>
        <v>-2557.3236111111109</v>
      </c>
      <c r="Z27" s="168">
        <f>'Datos Inversión'!AB158</f>
        <v>-2772.2383333333332</v>
      </c>
      <c r="AA27" s="168">
        <f>'Datos Inversión'!AC158</f>
        <v>-2987.1530555555555</v>
      </c>
      <c r="AB27" s="168">
        <f>'Datos Inversión'!AD158</f>
        <v>-3202.0677777777778</v>
      </c>
      <c r="AC27" s="168">
        <f>'Datos Inversión'!AE158</f>
        <v>-3416.9825000000001</v>
      </c>
      <c r="AD27" s="168">
        <f>'Datos Inversión'!AF158</f>
        <v>-3631.8972222222224</v>
      </c>
      <c r="AE27" s="168">
        <f>'Datos Inversión'!AG158</f>
        <v>-3846.8119444444446</v>
      </c>
      <c r="AF27" s="168">
        <f>'Datos Inversión'!AH158</f>
        <v>-4061.7266666666669</v>
      </c>
      <c r="AG27" s="170">
        <f>'Datos Inversión'!AI158</f>
        <v>-4487.5889888888887</v>
      </c>
      <c r="AH27" s="170">
        <f>'Datos Inversión'!AJ158</f>
        <v>-4913.451311111111</v>
      </c>
      <c r="AI27" s="170">
        <f>'Datos Inversión'!AK158</f>
        <v>-5339.3136333333332</v>
      </c>
      <c r="AJ27" s="170">
        <f>'Datos Inversión'!AL158</f>
        <v>-5765.1759555555554</v>
      </c>
      <c r="AK27" s="170">
        <f>'Datos Inversión'!AM158</f>
        <v>-6191.0382777777777</v>
      </c>
      <c r="AL27" s="170">
        <f>'Datos Inversión'!AN158</f>
        <v>-6616.9005999999999</v>
      </c>
      <c r="AM27" s="170">
        <f>'Datos Inversión'!AO158</f>
        <v>-7042.7629222222222</v>
      </c>
      <c r="AN27" s="170">
        <f>'Datos Inversión'!AP158</f>
        <v>-7468.6252444444444</v>
      </c>
      <c r="AO27" s="170">
        <f>'Datos Inversión'!AQ158</f>
        <v>-7894.4875666666667</v>
      </c>
      <c r="AP27" s="170">
        <f>'Datos Inversión'!AR158</f>
        <v>-8320.349888888888</v>
      </c>
      <c r="AQ27" s="170">
        <f>'Datos Inversión'!AS158</f>
        <v>-8746.2122111111094</v>
      </c>
      <c r="AR27" s="170">
        <f>'Datos Inversión'!AT158</f>
        <v>-9172.0745333333307</v>
      </c>
      <c r="AS27" s="168">
        <f>'Datos Inversión'!AU158</f>
        <v>-9600.6580950555526</v>
      </c>
      <c r="AT27" s="168">
        <f>'Datos Inversión'!AV158</f>
        <v>-10029.241656777775</v>
      </c>
      <c r="AU27" s="168">
        <f>'Datos Inversión'!AW158</f>
        <v>-10457.825218499996</v>
      </c>
      <c r="AV27" s="168">
        <f>'Datos Inversión'!AX158</f>
        <v>-10886.408780222218</v>
      </c>
      <c r="AW27" s="168">
        <f>'Datos Inversión'!AY158</f>
        <v>-11314.99234194444</v>
      </c>
      <c r="AX27" s="168">
        <f>'Datos Inversión'!AZ158</f>
        <v>-11743.575903666662</v>
      </c>
      <c r="AY27" s="168">
        <f>'Datos Inversión'!BA158</f>
        <v>-12172.159465388884</v>
      </c>
      <c r="AZ27" s="168">
        <f>'Datos Inversión'!BB158</f>
        <v>-12600.743027111106</v>
      </c>
      <c r="BA27" s="168">
        <f>'Datos Inversión'!BC158</f>
        <v>-13029.326588833328</v>
      </c>
      <c r="BB27" s="168">
        <f>'Datos Inversión'!BD158</f>
        <v>-13457.91015055555</v>
      </c>
      <c r="BC27" s="168">
        <f>'Datos Inversión'!BE158</f>
        <v>-13886.493712277772</v>
      </c>
      <c r="BD27" s="168">
        <f>'Datos Inversión'!BF158</f>
        <v>-14315.077273999994</v>
      </c>
      <c r="BE27" s="170">
        <f>'Datos Inversión'!BG158</f>
        <v>-14746.493921887217</v>
      </c>
      <c r="BF27" s="170">
        <f>'Datos Inversión'!BH158</f>
        <v>-15177.91056977444</v>
      </c>
      <c r="BG27" s="170">
        <f>'Datos Inversión'!BI158</f>
        <v>-15609.327217661663</v>
      </c>
      <c r="BH27" s="170">
        <f>'Datos Inversión'!BJ158</f>
        <v>-16040.743865548886</v>
      </c>
      <c r="BI27" s="170">
        <f>'Datos Inversión'!BK158</f>
        <v>-16472.160513436109</v>
      </c>
      <c r="BJ27" s="170">
        <f>'Datos Inversión'!BL158</f>
        <v>-16903.57716132333</v>
      </c>
      <c r="BK27" s="170">
        <f>'Datos Inversión'!BM158</f>
        <v>-17334.993809210551</v>
      </c>
      <c r="BL27" s="170">
        <f>'Datos Inversión'!BN158</f>
        <v>-17766.410457097772</v>
      </c>
      <c r="BM27" s="170">
        <f>'Datos Inversión'!BO158</f>
        <v>-18197.827104984994</v>
      </c>
      <c r="BN27" s="170">
        <f>'Datos Inversión'!BP158</f>
        <v>-18629.243752872215</v>
      </c>
      <c r="BO27" s="170">
        <f>'Datos Inversión'!BQ158</f>
        <v>-19060.660400759436</v>
      </c>
      <c r="BP27" s="170">
        <f>'Datos Inversión'!BR158</f>
        <v>-19492.077048646657</v>
      </c>
      <c r="BQ27" s="168">
        <f>'Datos Inversión'!BS158</f>
        <v>-19822.277070724263</v>
      </c>
      <c r="BR27" s="168">
        <f>'Datos Inversión'!BT158</f>
        <v>-20152.477092801866</v>
      </c>
      <c r="BS27" s="168">
        <f>'Datos Inversión'!BU158</f>
        <v>-20482.677114879472</v>
      </c>
      <c r="BT27" s="168">
        <f>'Datos Inversión'!BV158</f>
        <v>-20812.877136957075</v>
      </c>
      <c r="BU27" s="168">
        <f>'Datos Inversión'!BW158</f>
        <v>-21143.077159034681</v>
      </c>
      <c r="BV27" s="168">
        <f>'Datos Inversión'!BX158</f>
        <v>-21473.277181112288</v>
      </c>
      <c r="BW27" s="168">
        <f>'Datos Inversión'!BY158</f>
        <v>-21764.685536523222</v>
      </c>
      <c r="BX27" s="168">
        <f>'Datos Inversión'!BZ158</f>
        <v>-22056.093891934161</v>
      </c>
      <c r="BY27" s="168">
        <f>'Datos Inversión'!CA158</f>
        <v>-22347.502247345099</v>
      </c>
      <c r="BZ27" s="168">
        <f>'Datos Inversión'!CB158</f>
        <v>-22638.910602756037</v>
      </c>
      <c r="CA27" s="168">
        <f>'Datos Inversión'!CC158</f>
        <v>-22930.318958166976</v>
      </c>
      <c r="CB27" s="168">
        <f>'Datos Inversión'!CD158</f>
        <v>-23221.727313577914</v>
      </c>
    </row>
    <row r="28" spans="1:119" ht="19.5" customHeight="1">
      <c r="A28" s="135" t="s">
        <v>114</v>
      </c>
      <c r="B28" s="25">
        <f t="shared" si="109"/>
        <v>-1937.5</v>
      </c>
      <c r="C28" s="25">
        <f t="shared" si="109"/>
        <v>-2712.5</v>
      </c>
      <c r="D28" s="25">
        <f t="shared" si="109"/>
        <v>-4036.4583333333335</v>
      </c>
      <c r="E28" s="25">
        <f t="shared" si="109"/>
        <v>-4908.3333333333321</v>
      </c>
      <c r="F28" s="25">
        <f t="shared" si="109"/>
        <v>-3939.583333333333</v>
      </c>
      <c r="G28" s="25">
        <f t="shared" si="109"/>
        <v>-4230.2083333333339</v>
      </c>
      <c r="H28" s="74"/>
      <c r="I28" s="170">
        <f>'Datos Inversión'!K159</f>
        <v>-129.16666666666666</v>
      </c>
      <c r="J28" s="170">
        <f>'Datos Inversión'!L159</f>
        <v>-129.16666666666666</v>
      </c>
      <c r="K28" s="170">
        <f>'Datos Inversión'!M159</f>
        <v>-129.16666666666666</v>
      </c>
      <c r="L28" s="170">
        <f>'Datos Inversión'!N159</f>
        <v>-129.16666666666666</v>
      </c>
      <c r="M28" s="170">
        <f>'Datos Inversión'!O159</f>
        <v>-129.16666666666666</v>
      </c>
      <c r="N28" s="170">
        <f>'Datos Inversión'!P159</f>
        <v>-129.16666666666666</v>
      </c>
      <c r="O28" s="170">
        <f>'Datos Inversión'!Q159</f>
        <v>-193.75</v>
      </c>
      <c r="P28" s="170">
        <f>'Datos Inversión'!R159</f>
        <v>-193.75</v>
      </c>
      <c r="Q28" s="170">
        <f>'Datos Inversión'!S159</f>
        <v>-193.75</v>
      </c>
      <c r="R28" s="170">
        <f>'Datos Inversión'!T159</f>
        <v>-193.75</v>
      </c>
      <c r="S28" s="170">
        <f>'Datos Inversión'!U159</f>
        <v>-193.75</v>
      </c>
      <c r="T28" s="170">
        <f>'Datos Inversión'!V159</f>
        <v>-193.75</v>
      </c>
      <c r="U28" s="168">
        <f>'Datos Inversión'!W159</f>
        <v>-226.04166666666666</v>
      </c>
      <c r="V28" s="168">
        <f>'Datos Inversión'!X159</f>
        <v>-226.04166666666666</v>
      </c>
      <c r="W28" s="168">
        <f>'Datos Inversión'!Y159</f>
        <v>-226.04166666666666</v>
      </c>
      <c r="X28" s="168">
        <f>'Datos Inversión'!Z159</f>
        <v>-226.04166666666666</v>
      </c>
      <c r="Y28" s="168">
        <f>'Datos Inversión'!AA159</f>
        <v>-226.04166666666666</v>
      </c>
      <c r="Z28" s="168">
        <f>'Datos Inversión'!AB159</f>
        <v>-226.04166666666666</v>
      </c>
      <c r="AA28" s="168">
        <f>'Datos Inversión'!AC159</f>
        <v>-226.04166666666666</v>
      </c>
      <c r="AB28" s="168">
        <f>'Datos Inversión'!AD159</f>
        <v>-226.04166666666666</v>
      </c>
      <c r="AC28" s="168">
        <f>'Datos Inversión'!AE159</f>
        <v>-226.04166666666666</v>
      </c>
      <c r="AD28" s="168">
        <f>'Datos Inversión'!AF159</f>
        <v>-226.04166666666666</v>
      </c>
      <c r="AE28" s="168">
        <f>'Datos Inversión'!AG159</f>
        <v>-226.04166666666666</v>
      </c>
      <c r="AF28" s="168">
        <f>'Datos Inversión'!AH159</f>
        <v>-226.04166666666666</v>
      </c>
      <c r="AG28" s="170">
        <f>'Datos Inversión'!AI159</f>
        <v>-322.91666666666663</v>
      </c>
      <c r="AH28" s="170">
        <f>'Datos Inversión'!AJ159</f>
        <v>-322.91666666666663</v>
      </c>
      <c r="AI28" s="170">
        <f>'Datos Inversión'!AK159</f>
        <v>-322.91666666666663</v>
      </c>
      <c r="AJ28" s="170">
        <f>'Datos Inversión'!AL159</f>
        <v>-322.91666666666663</v>
      </c>
      <c r="AK28" s="170">
        <f>'Datos Inversión'!AM159</f>
        <v>-322.91666666666663</v>
      </c>
      <c r="AL28" s="170">
        <f>'Datos Inversión'!AN159</f>
        <v>-322.91666666666663</v>
      </c>
      <c r="AM28" s="170">
        <f>'Datos Inversión'!AO159</f>
        <v>-322.91666666666663</v>
      </c>
      <c r="AN28" s="170">
        <f>'Datos Inversión'!AP159</f>
        <v>-355.20833333333331</v>
      </c>
      <c r="AO28" s="170">
        <f>'Datos Inversión'!AQ159</f>
        <v>-355.20833333333331</v>
      </c>
      <c r="AP28" s="170">
        <f>'Datos Inversión'!AR159</f>
        <v>-355.20833333333331</v>
      </c>
      <c r="AQ28" s="170">
        <f>'Datos Inversión'!AS159</f>
        <v>-355.20833333333331</v>
      </c>
      <c r="AR28" s="170">
        <f>'Datos Inversión'!AT159</f>
        <v>-355.20833333333331</v>
      </c>
      <c r="AS28" s="168">
        <f>'Datos Inversión'!AU159</f>
        <v>-387.5</v>
      </c>
      <c r="AT28" s="168">
        <f>'Datos Inversión'!AV159</f>
        <v>-387.5</v>
      </c>
      <c r="AU28" s="168">
        <f>'Datos Inversión'!AW159</f>
        <v>-387.5</v>
      </c>
      <c r="AV28" s="168">
        <f>'Datos Inversión'!AX159</f>
        <v>-387.5</v>
      </c>
      <c r="AW28" s="168">
        <f>'Datos Inversión'!AY159</f>
        <v>-387.5</v>
      </c>
      <c r="AX28" s="168">
        <f>'Datos Inversión'!AZ159</f>
        <v>-419.79166666666669</v>
      </c>
      <c r="AY28" s="168">
        <f>'Datos Inversión'!BA159</f>
        <v>-419.79166666666669</v>
      </c>
      <c r="AZ28" s="168">
        <f>'Datos Inversión'!BB159</f>
        <v>-419.79166666666669</v>
      </c>
      <c r="BA28" s="168">
        <f>'Datos Inversión'!BC159</f>
        <v>-419.79166666666669</v>
      </c>
      <c r="BB28" s="168">
        <f>'Datos Inversión'!BD159</f>
        <v>-419.79166666666669</v>
      </c>
      <c r="BC28" s="168">
        <f>'Datos Inversión'!BE159</f>
        <v>-419.79166666666669</v>
      </c>
      <c r="BD28" s="168">
        <f>'Datos Inversión'!BF159</f>
        <v>-452.08333333333337</v>
      </c>
      <c r="BE28" s="170">
        <f>'Datos Inversión'!BG159</f>
        <v>-322.91666666666669</v>
      </c>
      <c r="BF28" s="170">
        <f>'Datos Inversión'!BH159</f>
        <v>-322.91666666666669</v>
      </c>
      <c r="BG28" s="170">
        <f>'Datos Inversión'!BI159</f>
        <v>-355.20833333333337</v>
      </c>
      <c r="BH28" s="170">
        <f>'Datos Inversión'!BJ159</f>
        <v>-355.20833333333337</v>
      </c>
      <c r="BI28" s="170">
        <f>'Datos Inversión'!BK159</f>
        <v>-355.20833333333337</v>
      </c>
      <c r="BJ28" s="170">
        <f>'Datos Inversión'!BL159</f>
        <v>-355.20833333333337</v>
      </c>
      <c r="BK28" s="170">
        <f>'Datos Inversión'!BM159</f>
        <v>-290.625</v>
      </c>
      <c r="BL28" s="170">
        <f>'Datos Inversión'!BN159</f>
        <v>-290.625</v>
      </c>
      <c r="BM28" s="170">
        <f>'Datos Inversión'!BO159</f>
        <v>-322.91666666666669</v>
      </c>
      <c r="BN28" s="170">
        <f>'Datos Inversión'!BP159</f>
        <v>-322.91666666666669</v>
      </c>
      <c r="BO28" s="170">
        <f>'Datos Inversión'!BQ159</f>
        <v>-322.91666666666669</v>
      </c>
      <c r="BP28" s="170">
        <f>'Datos Inversión'!BR159</f>
        <v>-322.91666666666669</v>
      </c>
      <c r="BQ28" s="168">
        <f>'Datos Inversión'!BS159</f>
        <v>-322.91666666666669</v>
      </c>
      <c r="BR28" s="168">
        <f>'Datos Inversión'!BT159</f>
        <v>-322.91666666666669</v>
      </c>
      <c r="BS28" s="168">
        <f>'Datos Inversión'!BU159</f>
        <v>-322.91666666666669</v>
      </c>
      <c r="BT28" s="168">
        <f>'Datos Inversión'!BV159</f>
        <v>-322.91666666666669</v>
      </c>
      <c r="BU28" s="168">
        <f>'Datos Inversión'!BW159</f>
        <v>-355.20833333333337</v>
      </c>
      <c r="BV28" s="168">
        <f>'Datos Inversión'!BX159</f>
        <v>-355.20833333333337</v>
      </c>
      <c r="BW28" s="168">
        <f>'Datos Inversión'!BY159</f>
        <v>-355.20833333333337</v>
      </c>
      <c r="BX28" s="168">
        <f>'Datos Inversión'!BZ159</f>
        <v>-355.20833333333337</v>
      </c>
      <c r="BY28" s="168">
        <f>'Datos Inversión'!CA159</f>
        <v>-355.20833333333337</v>
      </c>
      <c r="BZ28" s="168">
        <f>'Datos Inversión'!CB159</f>
        <v>-387.50000000000006</v>
      </c>
      <c r="CA28" s="168">
        <f>'Datos Inversión'!CC159</f>
        <v>-387.50000000000006</v>
      </c>
      <c r="CB28" s="168">
        <f>'Datos Inversión'!CD159</f>
        <v>-387.50000000000006</v>
      </c>
    </row>
    <row r="29" spans="1:119" s="19" customFormat="1" ht="19.5" customHeight="1">
      <c r="A29" s="256" t="s">
        <v>115</v>
      </c>
      <c r="B29" s="256">
        <f>SUM(B27:B28)</f>
        <v>-10877.125</v>
      </c>
      <c r="C29" s="256">
        <f t="shared" ref="C29:G29" si="110">SUM(C27:C28)</f>
        <v>-37268.848333333335</v>
      </c>
      <c r="D29" s="256">
        <f t="shared" si="110"/>
        <v>-85994.439466666663</v>
      </c>
      <c r="E29" s="256">
        <f t="shared" si="110"/>
        <v>-148402.74554766662</v>
      </c>
      <c r="F29" s="256">
        <f t="shared" si="110"/>
        <v>-209371.0091565366</v>
      </c>
      <c r="G29" s="256">
        <f t="shared" si="110"/>
        <v>-263076.10963914642</v>
      </c>
      <c r="H29" s="74"/>
      <c r="I29" s="256">
        <f>SUM(I27:I28)</f>
        <v>-233.33333333333331</v>
      </c>
      <c r="J29" s="256">
        <f t="shared" ref="J29:BT29" si="111">SUM(J27:J28)</f>
        <v>-337.5</v>
      </c>
      <c r="K29" s="256">
        <f t="shared" si="111"/>
        <v>-441.66666666666663</v>
      </c>
      <c r="L29" s="256">
        <f t="shared" si="111"/>
        <v>-545.83333333333337</v>
      </c>
      <c r="M29" s="256">
        <f t="shared" si="111"/>
        <v>-650</v>
      </c>
      <c r="N29" s="256">
        <f t="shared" si="111"/>
        <v>-754.16666666666663</v>
      </c>
      <c r="O29" s="256">
        <f t="shared" si="111"/>
        <v>-961.70833333333337</v>
      </c>
      <c r="P29" s="256">
        <f t="shared" si="111"/>
        <v>-1104.6666666666667</v>
      </c>
      <c r="Q29" s="256">
        <f t="shared" si="111"/>
        <v>-1247.625</v>
      </c>
      <c r="R29" s="256">
        <f t="shared" si="111"/>
        <v>-1390.5833333333333</v>
      </c>
      <c r="S29" s="256">
        <f t="shared" si="111"/>
        <v>-1533.5416666666665</v>
      </c>
      <c r="T29" s="256">
        <f t="shared" si="111"/>
        <v>-1676.4999999999998</v>
      </c>
      <c r="U29" s="256">
        <f t="shared" si="111"/>
        <v>-1923.7063888888888</v>
      </c>
      <c r="V29" s="256">
        <f t="shared" si="111"/>
        <v>-2138.6211111111111</v>
      </c>
      <c r="W29" s="256">
        <f t="shared" si="111"/>
        <v>-2353.5358333333329</v>
      </c>
      <c r="X29" s="256">
        <f t="shared" si="111"/>
        <v>-2568.4505555555552</v>
      </c>
      <c r="Y29" s="256">
        <f t="shared" si="111"/>
        <v>-2783.3652777777775</v>
      </c>
      <c r="Z29" s="256">
        <f t="shared" si="111"/>
        <v>-2998.2799999999997</v>
      </c>
      <c r="AA29" s="256">
        <f t="shared" si="111"/>
        <v>-3213.194722222222</v>
      </c>
      <c r="AB29" s="256">
        <f t="shared" si="111"/>
        <v>-3428.1094444444443</v>
      </c>
      <c r="AC29" s="256">
        <f t="shared" si="111"/>
        <v>-3643.0241666666666</v>
      </c>
      <c r="AD29" s="256">
        <f t="shared" si="111"/>
        <v>-3857.9388888888889</v>
      </c>
      <c r="AE29" s="256">
        <f t="shared" si="111"/>
        <v>-4072.8536111111111</v>
      </c>
      <c r="AF29" s="256">
        <f t="shared" si="111"/>
        <v>-4287.7683333333334</v>
      </c>
      <c r="AG29" s="256">
        <f t="shared" si="111"/>
        <v>-4810.5056555555557</v>
      </c>
      <c r="AH29" s="256">
        <f t="shared" si="111"/>
        <v>-5236.3679777777779</v>
      </c>
      <c r="AI29" s="256">
        <f t="shared" si="111"/>
        <v>-5662.2303000000002</v>
      </c>
      <c r="AJ29" s="256">
        <f t="shared" si="111"/>
        <v>-6088.0926222222224</v>
      </c>
      <c r="AK29" s="256">
        <f t="shared" si="111"/>
        <v>-6513.9549444444447</v>
      </c>
      <c r="AL29" s="256">
        <f t="shared" si="111"/>
        <v>-6939.8172666666669</v>
      </c>
      <c r="AM29" s="256">
        <f t="shared" si="111"/>
        <v>-7365.6795888888892</v>
      </c>
      <c r="AN29" s="256">
        <f t="shared" si="111"/>
        <v>-7823.8335777777775</v>
      </c>
      <c r="AO29" s="256">
        <f t="shared" si="111"/>
        <v>-8249.6959000000006</v>
      </c>
      <c r="AP29" s="256">
        <f t="shared" si="111"/>
        <v>-8675.558222222222</v>
      </c>
      <c r="AQ29" s="256">
        <f t="shared" si="111"/>
        <v>-9101.4205444444433</v>
      </c>
      <c r="AR29" s="256">
        <f t="shared" si="111"/>
        <v>-9527.2828666666646</v>
      </c>
      <c r="AS29" s="256">
        <f t="shared" si="111"/>
        <v>-9988.1580950555526</v>
      </c>
      <c r="AT29" s="256">
        <f t="shared" si="111"/>
        <v>-10416.741656777775</v>
      </c>
      <c r="AU29" s="256">
        <f t="shared" si="111"/>
        <v>-10845.325218499996</v>
      </c>
      <c r="AV29" s="256">
        <f t="shared" si="111"/>
        <v>-11273.908780222218</v>
      </c>
      <c r="AW29" s="256">
        <f t="shared" si="111"/>
        <v>-11702.49234194444</v>
      </c>
      <c r="AX29" s="256">
        <f t="shared" si="111"/>
        <v>-12163.367570333328</v>
      </c>
      <c r="AY29" s="256">
        <f t="shared" si="111"/>
        <v>-12591.95113205555</v>
      </c>
      <c r="AZ29" s="256">
        <f t="shared" si="111"/>
        <v>-13020.534693777772</v>
      </c>
      <c r="BA29" s="256">
        <f t="shared" si="111"/>
        <v>-13449.118255499994</v>
      </c>
      <c r="BB29" s="256">
        <f t="shared" si="111"/>
        <v>-13877.701817222216</v>
      </c>
      <c r="BC29" s="256">
        <f t="shared" si="111"/>
        <v>-14306.285378944438</v>
      </c>
      <c r="BD29" s="256">
        <f t="shared" si="111"/>
        <v>-14767.160607333328</v>
      </c>
      <c r="BE29" s="256">
        <f t="shared" si="111"/>
        <v>-15069.410588553883</v>
      </c>
      <c r="BF29" s="256">
        <f t="shared" si="111"/>
        <v>-15500.827236441106</v>
      </c>
      <c r="BG29" s="256">
        <f t="shared" si="111"/>
        <v>-15964.535550994997</v>
      </c>
      <c r="BH29" s="256">
        <f t="shared" si="111"/>
        <v>-16395.95219888222</v>
      </c>
      <c r="BI29" s="256">
        <f t="shared" si="111"/>
        <v>-16827.368846769441</v>
      </c>
      <c r="BJ29" s="256">
        <f t="shared" si="111"/>
        <v>-17258.785494656662</v>
      </c>
      <c r="BK29" s="256">
        <f t="shared" si="111"/>
        <v>-17625.618809210551</v>
      </c>
      <c r="BL29" s="256">
        <f t="shared" si="111"/>
        <v>-18057.035457097772</v>
      </c>
      <c r="BM29" s="256">
        <f t="shared" si="111"/>
        <v>-18520.743771651662</v>
      </c>
      <c r="BN29" s="256">
        <f t="shared" si="111"/>
        <v>-18952.160419538883</v>
      </c>
      <c r="BO29" s="256">
        <f t="shared" si="111"/>
        <v>-19383.577067426104</v>
      </c>
      <c r="BP29" s="256">
        <f t="shared" si="111"/>
        <v>-19814.993715313325</v>
      </c>
      <c r="BQ29" s="256">
        <f t="shared" si="111"/>
        <v>-20145.193737390931</v>
      </c>
      <c r="BR29" s="256">
        <f t="shared" si="111"/>
        <v>-20475.393759468534</v>
      </c>
      <c r="BS29" s="256">
        <f t="shared" si="111"/>
        <v>-20805.59378154614</v>
      </c>
      <c r="BT29" s="256">
        <f t="shared" si="111"/>
        <v>-21135.793803623743</v>
      </c>
      <c r="BU29" s="256">
        <f t="shared" ref="BU29:CA29" si="112">SUM(BU27:BU28)</f>
        <v>-21498.285492368013</v>
      </c>
      <c r="BV29" s="256">
        <f t="shared" si="112"/>
        <v>-21828.48551444562</v>
      </c>
      <c r="BW29" s="256">
        <f t="shared" si="112"/>
        <v>-22119.893869856554</v>
      </c>
      <c r="BX29" s="256">
        <f t="shared" si="112"/>
        <v>-22411.302225267493</v>
      </c>
      <c r="BY29" s="256">
        <f t="shared" si="112"/>
        <v>-22702.710580678431</v>
      </c>
      <c r="BZ29" s="256">
        <f t="shared" si="112"/>
        <v>-23026.410602756037</v>
      </c>
      <c r="CA29" s="256">
        <f t="shared" si="112"/>
        <v>-23317.818958166976</v>
      </c>
      <c r="CB29" s="256">
        <f>SUM(CB27:CB28)</f>
        <v>-23609.227313577914</v>
      </c>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row>
    <row r="30" spans="1:119" ht="19.5" customHeight="1">
      <c r="I30" s="140"/>
      <c r="J30" s="140"/>
      <c r="K30" s="140"/>
      <c r="L30" s="140"/>
      <c r="M30" s="140"/>
      <c r="N30" s="140"/>
      <c r="O30" s="140"/>
      <c r="P30" s="140"/>
      <c r="Q30" s="140"/>
      <c r="R30" s="140"/>
      <c r="S30" s="140"/>
      <c r="T30" s="140"/>
      <c r="U30" s="71"/>
      <c r="V30" s="71"/>
      <c r="W30" s="71"/>
      <c r="X30" s="71"/>
      <c r="Y30" s="71"/>
      <c r="Z30" s="71"/>
      <c r="AA30" s="71"/>
      <c r="AB30" s="71"/>
      <c r="AC30" s="71"/>
      <c r="AD30" s="71"/>
      <c r="AE30" s="71"/>
      <c r="AF30" s="71"/>
      <c r="AG30" s="140"/>
      <c r="AH30" s="140"/>
      <c r="AI30" s="140"/>
      <c r="AJ30" s="140"/>
      <c r="AK30" s="140"/>
      <c r="AL30" s="140"/>
      <c r="AM30" s="140"/>
      <c r="AN30" s="140"/>
      <c r="AO30" s="140"/>
      <c r="AP30" s="140"/>
      <c r="AQ30" s="140"/>
      <c r="AR30" s="140"/>
      <c r="AS30" s="71"/>
      <c r="AT30" s="71"/>
      <c r="AU30" s="71"/>
      <c r="AV30" s="71"/>
      <c r="AW30" s="71"/>
      <c r="AX30" s="71"/>
      <c r="AY30" s="71"/>
      <c r="AZ30" s="71"/>
      <c r="BA30" s="71"/>
      <c r="BB30" s="71"/>
      <c r="BC30" s="71"/>
      <c r="BD30" s="71"/>
      <c r="BE30" s="140"/>
      <c r="BF30" s="140"/>
      <c r="BG30" s="140"/>
      <c r="BH30" s="140"/>
      <c r="BI30" s="140"/>
      <c r="BJ30" s="140"/>
      <c r="BK30" s="140"/>
      <c r="BL30" s="140"/>
      <c r="BM30" s="140"/>
      <c r="BN30" s="140"/>
      <c r="BO30" s="140"/>
      <c r="BP30" s="140"/>
      <c r="BQ30" s="71"/>
      <c r="BR30" s="71"/>
      <c r="BS30" s="71"/>
      <c r="BT30" s="71"/>
      <c r="BU30" s="71"/>
      <c r="BV30" s="71"/>
      <c r="BW30" s="71"/>
      <c r="BX30" s="71"/>
      <c r="BY30" s="71"/>
      <c r="BZ30" s="71"/>
      <c r="CA30" s="71"/>
      <c r="CB30" s="71"/>
    </row>
    <row r="31" spans="1:119" s="19" customFormat="1" ht="19.5" customHeight="1">
      <c r="A31" s="255" t="s">
        <v>108</v>
      </c>
      <c r="B31" s="255">
        <f t="shared" ref="B31:G31" si="113">B29+B25+B19+B16+B12+B9</f>
        <v>-447735.25735294126</v>
      </c>
      <c r="C31" s="255">
        <f t="shared" si="113"/>
        <v>-1176377.0424509805</v>
      </c>
      <c r="D31" s="255">
        <f t="shared" si="113"/>
        <v>-3483148.6469372553</v>
      </c>
      <c r="E31" s="255">
        <f t="shared" si="113"/>
        <v>-4786530.7778964899</v>
      </c>
      <c r="F31" s="255">
        <f t="shared" si="113"/>
        <v>-6214506.1314746598</v>
      </c>
      <c r="G31" s="255">
        <f t="shared" si="113"/>
        <v>-7761757.4769147672</v>
      </c>
      <c r="H31" s="20"/>
      <c r="I31" s="255">
        <f>I29+I25+I19+I16+I12+I9</f>
        <v>-32138.985294117647</v>
      </c>
      <c r="J31" s="255">
        <f t="shared" ref="J31:BU31" si="114">J29+J25+J19+J16+J12+J9</f>
        <v>-32648.080882352944</v>
      </c>
      <c r="K31" s="255">
        <f t="shared" si="114"/>
        <v>-33157.176470588238</v>
      </c>
      <c r="L31" s="255">
        <f t="shared" si="114"/>
        <v>-33666.272058823532</v>
      </c>
      <c r="M31" s="255">
        <f t="shared" si="114"/>
        <v>-34175.367647058825</v>
      </c>
      <c r="N31" s="255">
        <f t="shared" si="114"/>
        <v>-34684.463235294119</v>
      </c>
      <c r="O31" s="255">
        <f t="shared" si="114"/>
        <v>-39841.100490196084</v>
      </c>
      <c r="P31" s="255">
        <f t="shared" si="114"/>
        <v>-40388.987745098042</v>
      </c>
      <c r="Q31" s="255">
        <f t="shared" si="114"/>
        <v>-40936.875</v>
      </c>
      <c r="R31" s="255">
        <f t="shared" si="114"/>
        <v>-41484.762254901958</v>
      </c>
      <c r="S31" s="255">
        <f t="shared" si="114"/>
        <v>-42032.649509803923</v>
      </c>
      <c r="T31" s="255">
        <f t="shared" si="114"/>
        <v>-42580.536764705888</v>
      </c>
      <c r="U31" s="255">
        <f t="shared" si="114"/>
        <v>-87940.952957516332</v>
      </c>
      <c r="V31" s="255">
        <f t="shared" si="114"/>
        <v>-89775.583366013074</v>
      </c>
      <c r="W31" s="255">
        <f t="shared" si="114"/>
        <v>-91610.213774509815</v>
      </c>
      <c r="X31" s="255">
        <f t="shared" si="114"/>
        <v>-93444.844183006528</v>
      </c>
      <c r="Y31" s="255">
        <f t="shared" si="114"/>
        <v>-95279.474591503269</v>
      </c>
      <c r="Z31" s="255">
        <f t="shared" si="114"/>
        <v>-97114.10500000001</v>
      </c>
      <c r="AA31" s="255">
        <f t="shared" si="114"/>
        <v>-98948.735408496737</v>
      </c>
      <c r="AB31" s="255">
        <f t="shared" si="114"/>
        <v>-100783.36581699346</v>
      </c>
      <c r="AC31" s="255">
        <f t="shared" si="114"/>
        <v>-102617.99622549021</v>
      </c>
      <c r="AD31" s="255">
        <f t="shared" si="114"/>
        <v>-104452.62663398693</v>
      </c>
      <c r="AE31" s="255">
        <f t="shared" si="114"/>
        <v>-106287.25704248366</v>
      </c>
      <c r="AF31" s="255">
        <f t="shared" si="114"/>
        <v>-108121.8874509804</v>
      </c>
      <c r="AG31" s="255">
        <f t="shared" si="114"/>
        <v>-255862.33015065361</v>
      </c>
      <c r="AH31" s="255">
        <f t="shared" si="114"/>
        <v>-261957.19737483657</v>
      </c>
      <c r="AI31" s="255">
        <f t="shared" si="114"/>
        <v>-268052.06459901959</v>
      </c>
      <c r="AJ31" s="255">
        <f t="shared" si="114"/>
        <v>-274146.93182320264</v>
      </c>
      <c r="AK31" s="255">
        <f t="shared" si="114"/>
        <v>-280241.79904738563</v>
      </c>
      <c r="AL31" s="255">
        <f t="shared" si="114"/>
        <v>-286336.66627156863</v>
      </c>
      <c r="AM31" s="255">
        <f t="shared" si="114"/>
        <v>-292431.53349575162</v>
      </c>
      <c r="AN31" s="255">
        <f t="shared" si="114"/>
        <v>-300634.29038660135</v>
      </c>
      <c r="AO31" s="255">
        <f t="shared" si="114"/>
        <v>-306729.15761078434</v>
      </c>
      <c r="AP31" s="255">
        <f t="shared" si="114"/>
        <v>-312824.02483496733</v>
      </c>
      <c r="AQ31" s="255">
        <f t="shared" si="114"/>
        <v>-318918.89205915033</v>
      </c>
      <c r="AR31" s="255">
        <f t="shared" si="114"/>
        <v>-325013.75928333338</v>
      </c>
      <c r="AS31" s="255">
        <f t="shared" si="114"/>
        <v>-359453.67571941827</v>
      </c>
      <c r="AT31" s="255">
        <f t="shared" si="114"/>
        <v>-366361.12202623853</v>
      </c>
      <c r="AU31" s="255">
        <f t="shared" si="114"/>
        <v>-373268.56833305885</v>
      </c>
      <c r="AV31" s="255">
        <f t="shared" si="114"/>
        <v>-380176.01463987911</v>
      </c>
      <c r="AW31" s="255">
        <f t="shared" si="114"/>
        <v>-387083.46094669937</v>
      </c>
      <c r="AX31" s="255">
        <f t="shared" si="114"/>
        <v>-396140.30888018629</v>
      </c>
      <c r="AY31" s="255">
        <f t="shared" si="114"/>
        <v>-403047.75518700655</v>
      </c>
      <c r="AZ31" s="255">
        <f t="shared" si="114"/>
        <v>-409955.20149382681</v>
      </c>
      <c r="BA31" s="255">
        <f t="shared" si="114"/>
        <v>-416862.64780064707</v>
      </c>
      <c r="BB31" s="255">
        <f t="shared" si="114"/>
        <v>-423770.09410746733</v>
      </c>
      <c r="BC31" s="255">
        <f t="shared" si="114"/>
        <v>-430677.54041428753</v>
      </c>
      <c r="BD31" s="255">
        <f t="shared" si="114"/>
        <v>-439734.38834777445</v>
      </c>
      <c r="BE31" s="255">
        <f t="shared" si="114"/>
        <v>-472890.01336070342</v>
      </c>
      <c r="BF31" s="255">
        <f t="shared" si="114"/>
        <v>-480610.15059682587</v>
      </c>
      <c r="BG31" s="255">
        <f t="shared" si="114"/>
        <v>-490522.03165881505</v>
      </c>
      <c r="BH31" s="255">
        <f t="shared" si="114"/>
        <v>-498242.16889493767</v>
      </c>
      <c r="BI31" s="255">
        <f t="shared" si="114"/>
        <v>-505962.30613106018</v>
      </c>
      <c r="BJ31" s="255">
        <f t="shared" si="114"/>
        <v>-513682.44336718257</v>
      </c>
      <c r="BK31" s="255">
        <f t="shared" si="114"/>
        <v>-521337.99726997176</v>
      </c>
      <c r="BL31" s="255">
        <f t="shared" si="114"/>
        <v>-529058.13450609427</v>
      </c>
      <c r="BM31" s="255">
        <f t="shared" si="114"/>
        <v>-538970.01556808339</v>
      </c>
      <c r="BN31" s="255">
        <f t="shared" si="114"/>
        <v>-546690.15280420589</v>
      </c>
      <c r="BO31" s="255">
        <f t="shared" si="114"/>
        <v>-554410.2900403284</v>
      </c>
      <c r="BP31" s="255">
        <f t="shared" si="114"/>
        <v>-562130.42727645091</v>
      </c>
      <c r="BQ31" s="255">
        <f t="shared" si="114"/>
        <v>-598474.03853562498</v>
      </c>
      <c r="BR31" s="255">
        <f t="shared" si="114"/>
        <v>-606902.81698907516</v>
      </c>
      <c r="BS31" s="255">
        <f t="shared" si="114"/>
        <v>-615331.59544252523</v>
      </c>
      <c r="BT31" s="255">
        <f t="shared" si="114"/>
        <v>-623760.3738959753</v>
      </c>
      <c r="BU31" s="255">
        <f t="shared" si="114"/>
        <v>-634424.08521847613</v>
      </c>
      <c r="BV31" s="255">
        <f t="shared" ref="BV31:CB31" si="115">BV29+BV25+BV19+BV16+BV12+BV9</f>
        <v>-642852.86367192643</v>
      </c>
      <c r="BW31" s="255">
        <f t="shared" si="115"/>
        <v>-651242.85045870999</v>
      </c>
      <c r="BX31" s="255">
        <f t="shared" si="115"/>
        <v>-659632.83724549355</v>
      </c>
      <c r="BY31" s="255">
        <f t="shared" si="115"/>
        <v>-668022.82403227699</v>
      </c>
      <c r="BZ31" s="255">
        <f t="shared" si="115"/>
        <v>-678647.74368811119</v>
      </c>
      <c r="CA31" s="255">
        <f t="shared" si="115"/>
        <v>-687037.73047489463</v>
      </c>
      <c r="CB31" s="255">
        <f t="shared" si="115"/>
        <v>-695427.71726167807</v>
      </c>
    </row>
    <row r="32" spans="1:119" ht="19.5" customHeight="1">
      <c r="I32" s="140"/>
      <c r="J32" s="140"/>
      <c r="K32" s="140"/>
      <c r="L32" s="140"/>
      <c r="M32" s="140"/>
      <c r="N32" s="140"/>
      <c r="O32" s="140"/>
      <c r="P32" s="140"/>
      <c r="Q32" s="140"/>
      <c r="R32" s="140"/>
      <c r="S32" s="140"/>
      <c r="T32" s="140"/>
      <c r="U32" s="71"/>
      <c r="V32" s="71"/>
      <c r="W32" s="71"/>
      <c r="X32" s="71"/>
      <c r="Y32" s="71"/>
      <c r="Z32" s="71"/>
      <c r="AA32" s="71"/>
      <c r="AB32" s="71"/>
      <c r="AC32" s="71"/>
      <c r="AD32" s="71"/>
      <c r="AE32" s="71"/>
      <c r="AF32" s="71"/>
      <c r="AG32" s="140"/>
      <c r="AH32" s="140"/>
      <c r="AI32" s="140"/>
      <c r="AJ32" s="140"/>
      <c r="AK32" s="140"/>
      <c r="AL32" s="140"/>
      <c r="AM32" s="140"/>
      <c r="AN32" s="140"/>
      <c r="AO32" s="140"/>
      <c r="AP32" s="140"/>
      <c r="AQ32" s="140"/>
      <c r="AR32" s="140"/>
      <c r="AS32" s="71"/>
      <c r="AT32" s="71"/>
      <c r="AU32" s="71"/>
      <c r="AV32" s="71"/>
      <c r="AW32" s="71"/>
      <c r="AX32" s="71"/>
      <c r="AY32" s="71"/>
      <c r="AZ32" s="71"/>
      <c r="BA32" s="71"/>
      <c r="BB32" s="71"/>
      <c r="BC32" s="71"/>
      <c r="BD32" s="71"/>
      <c r="BE32" s="140"/>
      <c r="BF32" s="140"/>
      <c r="BG32" s="140"/>
      <c r="BH32" s="140"/>
      <c r="BI32" s="140"/>
      <c r="BJ32" s="140"/>
      <c r="BK32" s="140"/>
      <c r="BL32" s="140"/>
      <c r="BM32" s="140"/>
      <c r="BN32" s="140"/>
      <c r="BO32" s="140"/>
      <c r="BP32" s="140"/>
      <c r="BQ32" s="71"/>
      <c r="BR32" s="71"/>
      <c r="BS32" s="71"/>
      <c r="BT32" s="71"/>
      <c r="BU32" s="71"/>
      <c r="BV32" s="71"/>
      <c r="BW32" s="71"/>
      <c r="BX32" s="71"/>
      <c r="BY32" s="71"/>
      <c r="BZ32" s="71"/>
      <c r="CA32" s="71"/>
      <c r="CB32" s="71"/>
    </row>
    <row r="33" spans="1:80" ht="19.5" customHeight="1">
      <c r="A33" s="161" t="s">
        <v>1</v>
      </c>
      <c r="B33" s="25">
        <f t="shared" ref="B33:G33" si="116">SUMIF($I$1:$CB$1,B$5,$I33:$CB33)</f>
        <v>-1475.3766683194679</v>
      </c>
      <c r="C33" s="25">
        <f t="shared" si="116"/>
        <v>-1217.0187597242032</v>
      </c>
      <c r="D33" s="25">
        <f t="shared" si="116"/>
        <v>-435.30056359398179</v>
      </c>
      <c r="E33" s="25">
        <f t="shared" si="116"/>
        <v>0</v>
      </c>
      <c r="F33" s="25">
        <f t="shared" si="116"/>
        <v>0</v>
      </c>
      <c r="G33" s="25">
        <f t="shared" si="116"/>
        <v>0</v>
      </c>
      <c r="H33" s="74"/>
      <c r="I33" s="170">
        <f>-'PTMO ENISA'!P21</f>
        <v>-250</v>
      </c>
      <c r="J33" s="170">
        <f>-'PTMO ENISA'!Q21</f>
        <v>0</v>
      </c>
      <c r="K33" s="170">
        <f>-'PTMO ENISA'!R21</f>
        <v>0</v>
      </c>
      <c r="L33" s="170">
        <f>-'PTMO ENISA'!S21</f>
        <v>0</v>
      </c>
      <c r="M33" s="170">
        <f>-'PTMO ENISA'!T21</f>
        <v>-166.66666666666669</v>
      </c>
      <c r="N33" s="170">
        <f>-'PTMO ENISA'!U21</f>
        <v>-166.66666666666669</v>
      </c>
      <c r="O33" s="170">
        <f>-'PTMO ENISA'!V21</f>
        <v>-161.55436960663394</v>
      </c>
      <c r="P33" s="170">
        <f>-'PTMO ENISA'!W21</f>
        <v>-156.42503155640111</v>
      </c>
      <c r="Q33" s="170">
        <f>-'PTMO ENISA'!X21</f>
        <v>-151.27859571266751</v>
      </c>
      <c r="R33" s="170">
        <f>-'PTMO ENISA'!Y21</f>
        <v>-146.11500508278812</v>
      </c>
      <c r="S33" s="170">
        <f>-'PTMO ENISA'!Z21</f>
        <v>-140.93420248414247</v>
      </c>
      <c r="T33" s="170">
        <f>-'PTMO ENISA'!AA21</f>
        <v>-135.73613054350133</v>
      </c>
      <c r="U33" s="161">
        <f>-'PTMO ENISA'!AB21</f>
        <v>-130.52073169639138</v>
      </c>
      <c r="V33" s="161">
        <f>-'PTMO ENISA'!AC21</f>
        <v>-125.28794818645774</v>
      </c>
      <c r="W33" s="161">
        <f>-'PTMO ENISA'!AD21</f>
        <v>-120.03772206482434</v>
      </c>
      <c r="X33" s="161">
        <f>-'PTMO ENISA'!AE21</f>
        <v>-114.76999518945215</v>
      </c>
      <c r="Y33" s="161">
        <f>-'PTMO ENISA'!AF21</f>
        <v>-109.48470922449536</v>
      </c>
      <c r="Z33" s="161">
        <f>-'PTMO ENISA'!AG21</f>
        <v>-104.18180563965539</v>
      </c>
      <c r="AA33" s="161">
        <f>-'PTMO ENISA'!AH21</f>
        <v>-98.861225709532647</v>
      </c>
      <c r="AB33" s="161">
        <f>-'PTMO ENISA'!AI21</f>
        <v>-93.522910512976139</v>
      </c>
      <c r="AC33" s="161">
        <f>-'PTMO ENISA'!AJ21</f>
        <v>-88.166800932431102</v>
      </c>
      <c r="AD33" s="161">
        <f>-'PTMO ENISA'!AK21</f>
        <v>-82.79283765328428</v>
      </c>
      <c r="AE33" s="161">
        <f>-'PTMO ENISA'!AL21</f>
        <v>-77.400961163206944</v>
      </c>
      <c r="AF33" s="161">
        <f>-'PTMO ENISA'!AM21</f>
        <v>-71.991111751496021</v>
      </c>
      <c r="AG33" s="170">
        <f>-'PTMO ENISA'!AN21</f>
        <v>-66.563229508412732</v>
      </c>
      <c r="AH33" s="170">
        <f>-'PTMO ENISA'!AO21</f>
        <v>-61.117254324519166</v>
      </c>
      <c r="AI33" s="170">
        <f>-'PTMO ENISA'!AP21</f>
        <v>-55.653125890012603</v>
      </c>
      <c r="AJ33" s="170">
        <f>-'PTMO ENISA'!AQ21</f>
        <v>-50.170783694057711</v>
      </c>
      <c r="AK33" s="170">
        <f>-'PTMO ENISA'!AR21</f>
        <v>-44.670167024116282</v>
      </c>
      <c r="AL33" s="170">
        <f>-'PTMO ENISA'!AS21</f>
        <v>-39.151214965275059</v>
      </c>
      <c r="AM33" s="170">
        <f>-'PTMO ENISA'!AT21</f>
        <v>-33.613866399571037</v>
      </c>
      <c r="AN33" s="170">
        <f>-'PTMO ENISA'!AU21</f>
        <v>-28.058060005314658</v>
      </c>
      <c r="AO33" s="170">
        <f>-'PTMO ENISA'!AV21</f>
        <v>-22.483734256410767</v>
      </c>
      <c r="AP33" s="170">
        <f>-'PTMO ENISA'!AW21</f>
        <v>-16.890827421677194</v>
      </c>
      <c r="AQ33" s="170">
        <f>-'PTMO ENISA'!AX21</f>
        <v>-11.279277564161173</v>
      </c>
      <c r="AR33" s="170">
        <f>-'PTMO ENISA'!AY21</f>
        <v>-5.6490225404534327</v>
      </c>
      <c r="AS33" s="161">
        <f>-'PTMO ENISA'!AZ21</f>
        <v>0</v>
      </c>
      <c r="AT33" s="161">
        <f>-'PTMO ENISA'!BA21</f>
        <v>0</v>
      </c>
      <c r="AU33" s="161">
        <f>-'PTMO ENISA'!BB21</f>
        <v>0</v>
      </c>
      <c r="AV33" s="161">
        <f>-'PTMO ENISA'!BC21</f>
        <v>0</v>
      </c>
      <c r="AW33" s="161">
        <f>-'PTMO ENISA'!BD21</f>
        <v>0</v>
      </c>
      <c r="AX33" s="161">
        <f>-'PTMO ENISA'!BE21</f>
        <v>0</v>
      </c>
      <c r="AY33" s="161">
        <f>-'PTMO ENISA'!BF21</f>
        <v>0</v>
      </c>
      <c r="AZ33" s="161">
        <f>-'PTMO ENISA'!BG21</f>
        <v>0</v>
      </c>
      <c r="BA33" s="161">
        <f>-'PTMO ENISA'!BH21</f>
        <v>0</v>
      </c>
      <c r="BB33" s="161">
        <f>-'PTMO ENISA'!BI21</f>
        <v>0</v>
      </c>
      <c r="BC33" s="161">
        <f>-'PTMO ENISA'!BJ21</f>
        <v>0</v>
      </c>
      <c r="BD33" s="161">
        <f>-'PTMO ENISA'!BK21</f>
        <v>0</v>
      </c>
      <c r="BE33" s="170">
        <f>-'PTMO ENISA'!BL21</f>
        <v>0</v>
      </c>
      <c r="BF33" s="170">
        <f>-'PTMO ENISA'!BM21</f>
        <v>0</v>
      </c>
      <c r="BG33" s="170">
        <f>-'PTMO ENISA'!BN21</f>
        <v>0</v>
      </c>
      <c r="BH33" s="170">
        <f>-'PTMO ENISA'!BO21</f>
        <v>0</v>
      </c>
      <c r="BI33" s="170">
        <f>-'PTMO ENISA'!BP21</f>
        <v>0</v>
      </c>
      <c r="BJ33" s="170">
        <f>-'PTMO ENISA'!BQ21</f>
        <v>0</v>
      </c>
      <c r="BK33" s="170">
        <f>-'PTMO ENISA'!BR21</f>
        <v>0</v>
      </c>
      <c r="BL33" s="170">
        <f>-'PTMO ENISA'!BS21</f>
        <v>0</v>
      </c>
      <c r="BM33" s="170">
        <f>-'PTMO ENISA'!BT21</f>
        <v>0</v>
      </c>
      <c r="BN33" s="170">
        <f>-'PTMO ENISA'!BU21</f>
        <v>0</v>
      </c>
      <c r="BO33" s="170">
        <f>-'PTMO ENISA'!BV21</f>
        <v>0</v>
      </c>
      <c r="BP33" s="170">
        <f>-'PTMO ENISA'!BW21</f>
        <v>0</v>
      </c>
      <c r="BQ33" s="161">
        <f>-'PTMO ENISA'!BX21</f>
        <v>0</v>
      </c>
      <c r="BR33" s="161">
        <f>-'PTMO ENISA'!BY21</f>
        <v>0</v>
      </c>
      <c r="BS33" s="161">
        <f>-'PTMO ENISA'!BZ21</f>
        <v>0</v>
      </c>
      <c r="BT33" s="161">
        <f>-'PTMO ENISA'!CA21</f>
        <v>0</v>
      </c>
      <c r="BU33" s="161">
        <f>-'PTMO ENISA'!CB21</f>
        <v>0</v>
      </c>
      <c r="BV33" s="161">
        <f>-'PTMO ENISA'!CC21</f>
        <v>0</v>
      </c>
      <c r="BW33" s="161">
        <f>-'PTMO ENISA'!CD21</f>
        <v>0</v>
      </c>
      <c r="BX33" s="161">
        <f>-'PTMO ENISA'!CE21</f>
        <v>0</v>
      </c>
      <c r="BY33" s="161">
        <f>-'PTMO ENISA'!CF21</f>
        <v>0</v>
      </c>
      <c r="BZ33" s="161">
        <f>-'PTMO ENISA'!CG21</f>
        <v>0</v>
      </c>
      <c r="CA33" s="161">
        <f>-'PTMO ENISA'!CH21</f>
        <v>0</v>
      </c>
      <c r="CB33" s="161">
        <f>-'PTMO ENISA'!CI21</f>
        <v>0</v>
      </c>
    </row>
    <row r="34" spans="1:80" s="19" customFormat="1" ht="19.5" customHeight="1">
      <c r="A34" s="255" t="s">
        <v>116</v>
      </c>
      <c r="B34" s="255">
        <f>SUM(B33)</f>
        <v>-1475.3766683194679</v>
      </c>
      <c r="C34" s="255">
        <f t="shared" ref="C34:G34" si="117">SUM(C33)</f>
        <v>-1217.0187597242032</v>
      </c>
      <c r="D34" s="255">
        <f t="shared" si="117"/>
        <v>-435.30056359398179</v>
      </c>
      <c r="E34" s="255">
        <f t="shared" si="117"/>
        <v>0</v>
      </c>
      <c r="F34" s="255">
        <f t="shared" si="117"/>
        <v>0</v>
      </c>
      <c r="G34" s="255">
        <f t="shared" si="117"/>
        <v>0</v>
      </c>
      <c r="H34" s="20"/>
      <c r="I34" s="255">
        <f t="shared" ref="I34:BT34" si="118">SUM(I33)</f>
        <v>-250</v>
      </c>
      <c r="J34" s="255">
        <f t="shared" si="118"/>
        <v>0</v>
      </c>
      <c r="K34" s="255">
        <f t="shared" si="118"/>
        <v>0</v>
      </c>
      <c r="L34" s="255">
        <f t="shared" si="118"/>
        <v>0</v>
      </c>
      <c r="M34" s="255">
        <f t="shared" si="118"/>
        <v>-166.66666666666669</v>
      </c>
      <c r="N34" s="255">
        <f t="shared" si="118"/>
        <v>-166.66666666666669</v>
      </c>
      <c r="O34" s="255">
        <f t="shared" si="118"/>
        <v>-161.55436960663394</v>
      </c>
      <c r="P34" s="255">
        <f t="shared" si="118"/>
        <v>-156.42503155640111</v>
      </c>
      <c r="Q34" s="255">
        <f t="shared" si="118"/>
        <v>-151.27859571266751</v>
      </c>
      <c r="R34" s="255">
        <f t="shared" si="118"/>
        <v>-146.11500508278812</v>
      </c>
      <c r="S34" s="255">
        <f t="shared" si="118"/>
        <v>-140.93420248414247</v>
      </c>
      <c r="T34" s="255">
        <f t="shared" si="118"/>
        <v>-135.73613054350133</v>
      </c>
      <c r="U34" s="255">
        <f t="shared" si="118"/>
        <v>-130.52073169639138</v>
      </c>
      <c r="V34" s="255">
        <f t="shared" si="118"/>
        <v>-125.28794818645774</v>
      </c>
      <c r="W34" s="255">
        <f t="shared" si="118"/>
        <v>-120.03772206482434</v>
      </c>
      <c r="X34" s="255">
        <f t="shared" si="118"/>
        <v>-114.76999518945215</v>
      </c>
      <c r="Y34" s="255">
        <f t="shared" si="118"/>
        <v>-109.48470922449536</v>
      </c>
      <c r="Z34" s="255">
        <f t="shared" si="118"/>
        <v>-104.18180563965539</v>
      </c>
      <c r="AA34" s="255">
        <f t="shared" si="118"/>
        <v>-98.861225709532647</v>
      </c>
      <c r="AB34" s="255">
        <f t="shared" si="118"/>
        <v>-93.522910512976139</v>
      </c>
      <c r="AC34" s="255">
        <f t="shared" si="118"/>
        <v>-88.166800932431102</v>
      </c>
      <c r="AD34" s="255">
        <f t="shared" si="118"/>
        <v>-82.79283765328428</v>
      </c>
      <c r="AE34" s="255">
        <f t="shared" si="118"/>
        <v>-77.400961163206944</v>
      </c>
      <c r="AF34" s="255">
        <f t="shared" si="118"/>
        <v>-71.991111751496021</v>
      </c>
      <c r="AG34" s="255">
        <f t="shared" si="118"/>
        <v>-66.563229508412732</v>
      </c>
      <c r="AH34" s="255">
        <f t="shared" si="118"/>
        <v>-61.117254324519166</v>
      </c>
      <c r="AI34" s="255">
        <f t="shared" si="118"/>
        <v>-55.653125890012603</v>
      </c>
      <c r="AJ34" s="255">
        <f t="shared" si="118"/>
        <v>-50.170783694057711</v>
      </c>
      <c r="AK34" s="255">
        <f t="shared" si="118"/>
        <v>-44.670167024116282</v>
      </c>
      <c r="AL34" s="255">
        <f t="shared" si="118"/>
        <v>-39.151214965275059</v>
      </c>
      <c r="AM34" s="255">
        <f t="shared" si="118"/>
        <v>-33.613866399571037</v>
      </c>
      <c r="AN34" s="255">
        <f t="shared" si="118"/>
        <v>-28.058060005314658</v>
      </c>
      <c r="AO34" s="255">
        <f t="shared" si="118"/>
        <v>-22.483734256410767</v>
      </c>
      <c r="AP34" s="255">
        <f t="shared" si="118"/>
        <v>-16.890827421677194</v>
      </c>
      <c r="AQ34" s="255">
        <f t="shared" si="118"/>
        <v>-11.279277564161173</v>
      </c>
      <c r="AR34" s="255">
        <f t="shared" si="118"/>
        <v>-5.6490225404534327</v>
      </c>
      <c r="AS34" s="255">
        <f t="shared" si="118"/>
        <v>0</v>
      </c>
      <c r="AT34" s="255">
        <f t="shared" si="118"/>
        <v>0</v>
      </c>
      <c r="AU34" s="255">
        <f t="shared" si="118"/>
        <v>0</v>
      </c>
      <c r="AV34" s="255">
        <f t="shared" si="118"/>
        <v>0</v>
      </c>
      <c r="AW34" s="255">
        <f t="shared" si="118"/>
        <v>0</v>
      </c>
      <c r="AX34" s="255">
        <f t="shared" si="118"/>
        <v>0</v>
      </c>
      <c r="AY34" s="255">
        <f t="shared" si="118"/>
        <v>0</v>
      </c>
      <c r="AZ34" s="255">
        <f t="shared" si="118"/>
        <v>0</v>
      </c>
      <c r="BA34" s="255">
        <f t="shared" si="118"/>
        <v>0</v>
      </c>
      <c r="BB34" s="255">
        <f t="shared" si="118"/>
        <v>0</v>
      </c>
      <c r="BC34" s="255">
        <f t="shared" si="118"/>
        <v>0</v>
      </c>
      <c r="BD34" s="255">
        <f t="shared" si="118"/>
        <v>0</v>
      </c>
      <c r="BE34" s="255">
        <f t="shared" si="118"/>
        <v>0</v>
      </c>
      <c r="BF34" s="255">
        <f t="shared" si="118"/>
        <v>0</v>
      </c>
      <c r="BG34" s="255">
        <f t="shared" si="118"/>
        <v>0</v>
      </c>
      <c r="BH34" s="255">
        <f t="shared" si="118"/>
        <v>0</v>
      </c>
      <c r="BI34" s="255">
        <f t="shared" si="118"/>
        <v>0</v>
      </c>
      <c r="BJ34" s="255">
        <f t="shared" si="118"/>
        <v>0</v>
      </c>
      <c r="BK34" s="255">
        <f t="shared" si="118"/>
        <v>0</v>
      </c>
      <c r="BL34" s="255">
        <f t="shared" si="118"/>
        <v>0</v>
      </c>
      <c r="BM34" s="255">
        <f t="shared" si="118"/>
        <v>0</v>
      </c>
      <c r="BN34" s="255">
        <f t="shared" si="118"/>
        <v>0</v>
      </c>
      <c r="BO34" s="255">
        <f t="shared" si="118"/>
        <v>0</v>
      </c>
      <c r="BP34" s="255">
        <f t="shared" si="118"/>
        <v>0</v>
      </c>
      <c r="BQ34" s="255">
        <f t="shared" si="118"/>
        <v>0</v>
      </c>
      <c r="BR34" s="255">
        <f t="shared" si="118"/>
        <v>0</v>
      </c>
      <c r="BS34" s="255">
        <f t="shared" si="118"/>
        <v>0</v>
      </c>
      <c r="BT34" s="255">
        <f t="shared" si="118"/>
        <v>0</v>
      </c>
      <c r="BU34" s="255">
        <f t="shared" ref="BU34:CB34" si="119">SUM(BU33)</f>
        <v>0</v>
      </c>
      <c r="BV34" s="255">
        <f t="shared" si="119"/>
        <v>0</v>
      </c>
      <c r="BW34" s="255">
        <f t="shared" si="119"/>
        <v>0</v>
      </c>
      <c r="BX34" s="255">
        <f t="shared" si="119"/>
        <v>0</v>
      </c>
      <c r="BY34" s="255">
        <f t="shared" si="119"/>
        <v>0</v>
      </c>
      <c r="BZ34" s="255">
        <f t="shared" si="119"/>
        <v>0</v>
      </c>
      <c r="CA34" s="255">
        <f t="shared" si="119"/>
        <v>0</v>
      </c>
      <c r="CB34" s="255">
        <f t="shared" si="119"/>
        <v>0</v>
      </c>
    </row>
    <row r="35" spans="1:80" ht="19.5" customHeight="1"/>
    <row r="36" spans="1:80" ht="19.5" customHeight="1"/>
    <row r="37" spans="1:80" ht="19.5" customHeight="1">
      <c r="A37" s="25" t="s">
        <v>238</v>
      </c>
      <c r="B37" s="113">
        <v>30</v>
      </c>
    </row>
    <row r="38" spans="1:80" ht="19.5" customHeight="1">
      <c r="A38" s="25" t="s">
        <v>217</v>
      </c>
      <c r="B38" s="117">
        <v>0.01</v>
      </c>
    </row>
    <row r="39" spans="1:80" ht="19.5" customHeight="1">
      <c r="A39" s="25" t="s">
        <v>246</v>
      </c>
      <c r="B39" s="117">
        <v>0.4</v>
      </c>
    </row>
    <row r="40" spans="1:80" ht="19.5" customHeight="1">
      <c r="A40" s="25"/>
      <c r="B40" s="113"/>
    </row>
    <row r="41" spans="1:80" ht="19.5" customHeight="1">
      <c r="A41" s="25" t="s">
        <v>118</v>
      </c>
      <c r="B41" s="113">
        <v>1000</v>
      </c>
    </row>
    <row r="42" spans="1:80" ht="19.5" customHeight="1">
      <c r="A42" s="25" t="s">
        <v>119</v>
      </c>
      <c r="B42" s="113">
        <v>500</v>
      </c>
    </row>
    <row r="43" spans="1:80" ht="19.5" customHeight="1">
      <c r="A43" s="25" t="s">
        <v>121</v>
      </c>
      <c r="B43" s="113">
        <v>800</v>
      </c>
    </row>
    <row r="44" spans="1:80" ht="19.5" customHeight="1">
      <c r="A44" s="25" t="s">
        <v>120</v>
      </c>
      <c r="B44" s="113">
        <v>3700</v>
      </c>
    </row>
    <row r="47" spans="1:80" ht="20.25">
      <c r="E47" s="303" t="s">
        <v>266</v>
      </c>
    </row>
  </sheetData>
  <mergeCells count="6">
    <mergeCell ref="AG4:AR4"/>
    <mergeCell ref="AS4:BD4"/>
    <mergeCell ref="BE4:BP4"/>
    <mergeCell ref="BQ4:CB4"/>
    <mergeCell ref="I4:T4"/>
    <mergeCell ref="U4:AF4"/>
  </mergeCells>
  <conditionalFormatting sqref="H31 H34">
    <cfRule type="cellIs" dxfId="9" priority="9" stopIfTrue="1" operator="notEqual">
      <formula>0</formula>
    </cfRule>
    <cfRule type="cellIs" priority="10" stopIfTrue="1" operator="notEqual">
      <formula>0</formula>
    </cfRule>
  </conditionalFormatting>
  <hyperlinks>
    <hyperlink ref="A3" r:id="rId1"/>
    <hyperlink ref="E47" r:id="rId2"/>
    <hyperlink ref="W2" r:id="rId3"/>
  </hyperlinks>
  <pageMargins left="0.7" right="0.7" top="0.75" bottom="0.75" header="0.3" footer="0.3"/>
  <pageSetup paperSize="9" orientation="landscape" horizontalDpi="0"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A40"/>
  <sheetViews>
    <sheetView workbookViewId="0"/>
  </sheetViews>
  <sheetFormatPr defaultColWidth="11.42578125" defaultRowHeight="12.75"/>
  <cols>
    <col min="1" max="1" width="25.5703125" style="41" customWidth="1"/>
    <col min="2" max="2" width="11.28515625" style="176" customWidth="1"/>
    <col min="3" max="3" width="5.28515625" style="172" customWidth="1"/>
    <col min="4" max="4" width="11.42578125" style="41"/>
    <col min="5" max="5" width="12.85546875" style="41" customWidth="1"/>
    <col min="6" max="6" width="10.85546875" style="41" customWidth="1"/>
    <col min="7" max="18" width="10.7109375" style="41" customWidth="1"/>
    <col min="19" max="19" width="5.42578125" style="40" customWidth="1"/>
    <col min="20" max="91" width="10.7109375" style="40" customWidth="1"/>
    <col min="92" max="163" width="10.7109375" style="41" customWidth="1"/>
    <col min="164" max="314" width="11.42578125" style="41"/>
    <col min="315" max="315" width="28.5703125" style="41" bestFit="1" customWidth="1"/>
    <col min="316" max="316" width="14.42578125" style="41" bestFit="1" customWidth="1"/>
    <col min="317" max="317" width="11.42578125" style="41"/>
    <col min="318" max="318" width="12.85546875" style="41" customWidth="1"/>
    <col min="319" max="319" width="14.42578125" style="41" bestFit="1" customWidth="1"/>
    <col min="320" max="324" width="11.42578125" style="41"/>
    <col min="325" max="329" width="15.140625" style="41" customWidth="1"/>
    <col min="330" max="330" width="18.42578125" style="41" customWidth="1"/>
    <col min="331" max="331" width="11.42578125" style="41"/>
    <col min="332" max="332" width="20.42578125" style="41" bestFit="1" customWidth="1"/>
    <col min="333" max="336" width="11.42578125" style="41"/>
    <col min="337" max="337" width="11.85546875" style="41" bestFit="1" customWidth="1"/>
    <col min="338" max="570" width="11.42578125" style="41"/>
    <col min="571" max="571" width="28.5703125" style="41" bestFit="1" customWidth="1"/>
    <col min="572" max="572" width="14.42578125" style="41" bestFit="1" customWidth="1"/>
    <col min="573" max="573" width="11.42578125" style="41"/>
    <col min="574" max="574" width="12.85546875" style="41" customWidth="1"/>
    <col min="575" max="575" width="14.42578125" style="41" bestFit="1" customWidth="1"/>
    <col min="576" max="580" width="11.42578125" style="41"/>
    <col min="581" max="585" width="15.140625" style="41" customWidth="1"/>
    <col min="586" max="586" width="18.42578125" style="41" customWidth="1"/>
    <col min="587" max="587" width="11.42578125" style="41"/>
    <col min="588" max="588" width="20.42578125" style="41" bestFit="1" customWidth="1"/>
    <col min="589" max="592" width="11.42578125" style="41"/>
    <col min="593" max="593" width="11.85546875" style="41" bestFit="1" customWidth="1"/>
    <col min="594" max="826" width="11.42578125" style="41"/>
    <col min="827" max="827" width="28.5703125" style="41" bestFit="1" customWidth="1"/>
    <col min="828" max="828" width="14.42578125" style="41" bestFit="1" customWidth="1"/>
    <col min="829" max="829" width="11.42578125" style="41"/>
    <col min="830" max="830" width="12.85546875" style="41" customWidth="1"/>
    <col min="831" max="831" width="14.42578125" style="41" bestFit="1" customWidth="1"/>
    <col min="832" max="836" width="11.42578125" style="41"/>
    <col min="837" max="841" width="15.140625" style="41" customWidth="1"/>
    <col min="842" max="842" width="18.42578125" style="41" customWidth="1"/>
    <col min="843" max="843" width="11.42578125" style="41"/>
    <col min="844" max="844" width="20.42578125" style="41" bestFit="1" customWidth="1"/>
    <col min="845" max="848" width="11.42578125" style="41"/>
    <col min="849" max="849" width="11.85546875" style="41" bestFit="1" customWidth="1"/>
    <col min="850" max="1082" width="11.42578125" style="41"/>
    <col min="1083" max="1083" width="28.5703125" style="41" bestFit="1" customWidth="1"/>
    <col min="1084" max="1084" width="14.42578125" style="41" bestFit="1" customWidth="1"/>
    <col min="1085" max="1085" width="11.42578125" style="41"/>
    <col min="1086" max="1086" width="12.85546875" style="41" customWidth="1"/>
    <col min="1087" max="1087" width="14.42578125" style="41" bestFit="1" customWidth="1"/>
    <col min="1088" max="1092" width="11.42578125" style="41"/>
    <col min="1093" max="1097" width="15.140625" style="41" customWidth="1"/>
    <col min="1098" max="1098" width="18.42578125" style="41" customWidth="1"/>
    <col min="1099" max="1099" width="11.42578125" style="41"/>
    <col min="1100" max="1100" width="20.42578125" style="41" bestFit="1" customWidth="1"/>
    <col min="1101" max="1104" width="11.42578125" style="41"/>
    <col min="1105" max="1105" width="11.85546875" style="41" bestFit="1" customWidth="1"/>
    <col min="1106" max="1338" width="11.42578125" style="41"/>
    <col min="1339" max="1339" width="28.5703125" style="41" bestFit="1" customWidth="1"/>
    <col min="1340" max="1340" width="14.42578125" style="41" bestFit="1" customWidth="1"/>
    <col min="1341" max="1341" width="11.42578125" style="41"/>
    <col min="1342" max="1342" width="12.85546875" style="41" customWidth="1"/>
    <col min="1343" max="1343" width="14.42578125" style="41" bestFit="1" customWidth="1"/>
    <col min="1344" max="1348" width="11.42578125" style="41"/>
    <col min="1349" max="1353" width="15.140625" style="41" customWidth="1"/>
    <col min="1354" max="1354" width="18.42578125" style="41" customWidth="1"/>
    <col min="1355" max="1355" width="11.42578125" style="41"/>
    <col min="1356" max="1356" width="20.42578125" style="41" bestFit="1" customWidth="1"/>
    <col min="1357" max="1360" width="11.42578125" style="41"/>
    <col min="1361" max="1361" width="11.85546875" style="41" bestFit="1" customWidth="1"/>
    <col min="1362" max="1594" width="11.42578125" style="41"/>
    <col min="1595" max="1595" width="28.5703125" style="41" bestFit="1" customWidth="1"/>
    <col min="1596" max="1596" width="14.42578125" style="41" bestFit="1" customWidth="1"/>
    <col min="1597" max="1597" width="11.42578125" style="41"/>
    <col min="1598" max="1598" width="12.85546875" style="41" customWidth="1"/>
    <col min="1599" max="1599" width="14.42578125" style="41" bestFit="1" customWidth="1"/>
    <col min="1600" max="1604" width="11.42578125" style="41"/>
    <col min="1605" max="1609" width="15.140625" style="41" customWidth="1"/>
    <col min="1610" max="1610" width="18.42578125" style="41" customWidth="1"/>
    <col min="1611" max="1611" width="11.42578125" style="41"/>
    <col min="1612" max="1612" width="20.42578125" style="41" bestFit="1" customWidth="1"/>
    <col min="1613" max="1616" width="11.42578125" style="41"/>
    <col min="1617" max="1617" width="11.85546875" style="41" bestFit="1" customWidth="1"/>
    <col min="1618" max="1850" width="11.42578125" style="41"/>
    <col min="1851" max="1851" width="28.5703125" style="41" bestFit="1" customWidth="1"/>
    <col min="1852" max="1852" width="14.42578125" style="41" bestFit="1" customWidth="1"/>
    <col min="1853" max="1853" width="11.42578125" style="41"/>
    <col min="1854" max="1854" width="12.85546875" style="41" customWidth="1"/>
    <col min="1855" max="1855" width="14.42578125" style="41" bestFit="1" customWidth="1"/>
    <col min="1856" max="1860" width="11.42578125" style="41"/>
    <col min="1861" max="1865" width="15.140625" style="41" customWidth="1"/>
    <col min="1866" max="1866" width="18.42578125" style="41" customWidth="1"/>
    <col min="1867" max="1867" width="11.42578125" style="41"/>
    <col min="1868" max="1868" width="20.42578125" style="41" bestFit="1" customWidth="1"/>
    <col min="1869" max="1872" width="11.42578125" style="41"/>
    <col min="1873" max="1873" width="11.85546875" style="41" bestFit="1" customWidth="1"/>
    <col min="1874" max="2106" width="11.42578125" style="41"/>
    <col min="2107" max="2107" width="28.5703125" style="41" bestFit="1" customWidth="1"/>
    <col min="2108" max="2108" width="14.42578125" style="41" bestFit="1" customWidth="1"/>
    <col min="2109" max="2109" width="11.42578125" style="41"/>
    <col min="2110" max="2110" width="12.85546875" style="41" customWidth="1"/>
    <col min="2111" max="2111" width="14.42578125" style="41" bestFit="1" customWidth="1"/>
    <col min="2112" max="2116" width="11.42578125" style="41"/>
    <col min="2117" max="2121" width="15.140625" style="41" customWidth="1"/>
    <col min="2122" max="2122" width="18.42578125" style="41" customWidth="1"/>
    <col min="2123" max="2123" width="11.42578125" style="41"/>
    <col min="2124" max="2124" width="20.42578125" style="41" bestFit="1" customWidth="1"/>
    <col min="2125" max="2128" width="11.42578125" style="41"/>
    <col min="2129" max="2129" width="11.85546875" style="41" bestFit="1" customWidth="1"/>
    <col min="2130" max="2362" width="11.42578125" style="41"/>
    <col min="2363" max="2363" width="28.5703125" style="41" bestFit="1" customWidth="1"/>
    <col min="2364" max="2364" width="14.42578125" style="41" bestFit="1" customWidth="1"/>
    <col min="2365" max="2365" width="11.42578125" style="41"/>
    <col min="2366" max="2366" width="12.85546875" style="41" customWidth="1"/>
    <col min="2367" max="2367" width="14.42578125" style="41" bestFit="1" customWidth="1"/>
    <col min="2368" max="2372" width="11.42578125" style="41"/>
    <col min="2373" max="2377" width="15.140625" style="41" customWidth="1"/>
    <col min="2378" max="2378" width="18.42578125" style="41" customWidth="1"/>
    <col min="2379" max="2379" width="11.42578125" style="41"/>
    <col min="2380" max="2380" width="20.42578125" style="41" bestFit="1" customWidth="1"/>
    <col min="2381" max="2384" width="11.42578125" style="41"/>
    <col min="2385" max="2385" width="11.85546875" style="41" bestFit="1" customWidth="1"/>
    <col min="2386" max="2618" width="11.42578125" style="41"/>
    <col min="2619" max="2619" width="28.5703125" style="41" bestFit="1" customWidth="1"/>
    <col min="2620" max="2620" width="14.42578125" style="41" bestFit="1" customWidth="1"/>
    <col min="2621" max="2621" width="11.42578125" style="41"/>
    <col min="2622" max="2622" width="12.85546875" style="41" customWidth="1"/>
    <col min="2623" max="2623" width="14.42578125" style="41" bestFit="1" customWidth="1"/>
    <col min="2624" max="2628" width="11.42578125" style="41"/>
    <col min="2629" max="2633" width="15.140625" style="41" customWidth="1"/>
    <col min="2634" max="2634" width="18.42578125" style="41" customWidth="1"/>
    <col min="2635" max="2635" width="11.42578125" style="41"/>
    <col min="2636" max="2636" width="20.42578125" style="41" bestFit="1" customWidth="1"/>
    <col min="2637" max="2640" width="11.42578125" style="41"/>
    <col min="2641" max="2641" width="11.85546875" style="41" bestFit="1" customWidth="1"/>
    <col min="2642" max="2874" width="11.42578125" style="41"/>
    <col min="2875" max="2875" width="28.5703125" style="41" bestFit="1" customWidth="1"/>
    <col min="2876" max="2876" width="14.42578125" style="41" bestFit="1" customWidth="1"/>
    <col min="2877" max="2877" width="11.42578125" style="41"/>
    <col min="2878" max="2878" width="12.85546875" style="41" customWidth="1"/>
    <col min="2879" max="2879" width="14.42578125" style="41" bestFit="1" customWidth="1"/>
    <col min="2880" max="2884" width="11.42578125" style="41"/>
    <col min="2885" max="2889" width="15.140625" style="41" customWidth="1"/>
    <col min="2890" max="2890" width="18.42578125" style="41" customWidth="1"/>
    <col min="2891" max="2891" width="11.42578125" style="41"/>
    <col min="2892" max="2892" width="20.42578125" style="41" bestFit="1" customWidth="1"/>
    <col min="2893" max="2896" width="11.42578125" style="41"/>
    <col min="2897" max="2897" width="11.85546875" style="41" bestFit="1" customWidth="1"/>
    <col min="2898" max="3130" width="11.42578125" style="41"/>
    <col min="3131" max="3131" width="28.5703125" style="41" bestFit="1" customWidth="1"/>
    <col min="3132" max="3132" width="14.42578125" style="41" bestFit="1" customWidth="1"/>
    <col min="3133" max="3133" width="11.42578125" style="41"/>
    <col min="3134" max="3134" width="12.85546875" style="41" customWidth="1"/>
    <col min="3135" max="3135" width="14.42578125" style="41" bestFit="1" customWidth="1"/>
    <col min="3136" max="3140" width="11.42578125" style="41"/>
    <col min="3141" max="3145" width="15.140625" style="41" customWidth="1"/>
    <col min="3146" max="3146" width="18.42578125" style="41" customWidth="1"/>
    <col min="3147" max="3147" width="11.42578125" style="41"/>
    <col min="3148" max="3148" width="20.42578125" style="41" bestFit="1" customWidth="1"/>
    <col min="3149" max="3152" width="11.42578125" style="41"/>
    <col min="3153" max="3153" width="11.85546875" style="41" bestFit="1" customWidth="1"/>
    <col min="3154" max="3386" width="11.42578125" style="41"/>
    <col min="3387" max="3387" width="28.5703125" style="41" bestFit="1" customWidth="1"/>
    <col min="3388" max="3388" width="14.42578125" style="41" bestFit="1" customWidth="1"/>
    <col min="3389" max="3389" width="11.42578125" style="41"/>
    <col min="3390" max="3390" width="12.85546875" style="41" customWidth="1"/>
    <col min="3391" max="3391" width="14.42578125" style="41" bestFit="1" customWidth="1"/>
    <col min="3392" max="3396" width="11.42578125" style="41"/>
    <col min="3397" max="3401" width="15.140625" style="41" customWidth="1"/>
    <col min="3402" max="3402" width="18.42578125" style="41" customWidth="1"/>
    <col min="3403" max="3403" width="11.42578125" style="41"/>
    <col min="3404" max="3404" width="20.42578125" style="41" bestFit="1" customWidth="1"/>
    <col min="3405" max="3408" width="11.42578125" style="41"/>
    <col min="3409" max="3409" width="11.85546875" style="41" bestFit="1" customWidth="1"/>
    <col min="3410" max="3642" width="11.42578125" style="41"/>
    <col min="3643" max="3643" width="28.5703125" style="41" bestFit="1" customWidth="1"/>
    <col min="3644" max="3644" width="14.42578125" style="41" bestFit="1" customWidth="1"/>
    <col min="3645" max="3645" width="11.42578125" style="41"/>
    <col min="3646" max="3646" width="12.85546875" style="41" customWidth="1"/>
    <col min="3647" max="3647" width="14.42578125" style="41" bestFit="1" customWidth="1"/>
    <col min="3648" max="3652" width="11.42578125" style="41"/>
    <col min="3653" max="3657" width="15.140625" style="41" customWidth="1"/>
    <col min="3658" max="3658" width="18.42578125" style="41" customWidth="1"/>
    <col min="3659" max="3659" width="11.42578125" style="41"/>
    <col min="3660" max="3660" width="20.42578125" style="41" bestFit="1" customWidth="1"/>
    <col min="3661" max="3664" width="11.42578125" style="41"/>
    <col min="3665" max="3665" width="11.85546875" style="41" bestFit="1" customWidth="1"/>
    <col min="3666" max="3898" width="11.42578125" style="41"/>
    <col min="3899" max="3899" width="28.5703125" style="41" bestFit="1" customWidth="1"/>
    <col min="3900" max="3900" width="14.42578125" style="41" bestFit="1" customWidth="1"/>
    <col min="3901" max="3901" width="11.42578125" style="41"/>
    <col min="3902" max="3902" width="12.85546875" style="41" customWidth="1"/>
    <col min="3903" max="3903" width="14.42578125" style="41" bestFit="1" customWidth="1"/>
    <col min="3904" max="3908" width="11.42578125" style="41"/>
    <col min="3909" max="3913" width="15.140625" style="41" customWidth="1"/>
    <col min="3914" max="3914" width="18.42578125" style="41" customWidth="1"/>
    <col min="3915" max="3915" width="11.42578125" style="41"/>
    <col min="3916" max="3916" width="20.42578125" style="41" bestFit="1" customWidth="1"/>
    <col min="3917" max="3920" width="11.42578125" style="41"/>
    <col min="3921" max="3921" width="11.85546875" style="41" bestFit="1" customWidth="1"/>
    <col min="3922" max="4154" width="11.42578125" style="41"/>
    <col min="4155" max="4155" width="28.5703125" style="41" bestFit="1" customWidth="1"/>
    <col min="4156" max="4156" width="14.42578125" style="41" bestFit="1" customWidth="1"/>
    <col min="4157" max="4157" width="11.42578125" style="41"/>
    <col min="4158" max="4158" width="12.85546875" style="41" customWidth="1"/>
    <col min="4159" max="4159" width="14.42578125" style="41" bestFit="1" customWidth="1"/>
    <col min="4160" max="4164" width="11.42578125" style="41"/>
    <col min="4165" max="4169" width="15.140625" style="41" customWidth="1"/>
    <col min="4170" max="4170" width="18.42578125" style="41" customWidth="1"/>
    <col min="4171" max="4171" width="11.42578125" style="41"/>
    <col min="4172" max="4172" width="20.42578125" style="41" bestFit="1" customWidth="1"/>
    <col min="4173" max="4176" width="11.42578125" style="41"/>
    <col min="4177" max="4177" width="11.85546875" style="41" bestFit="1" customWidth="1"/>
    <col min="4178" max="4410" width="11.42578125" style="41"/>
    <col min="4411" max="4411" width="28.5703125" style="41" bestFit="1" customWidth="1"/>
    <col min="4412" max="4412" width="14.42578125" style="41" bestFit="1" customWidth="1"/>
    <col min="4413" max="4413" width="11.42578125" style="41"/>
    <col min="4414" max="4414" width="12.85546875" style="41" customWidth="1"/>
    <col min="4415" max="4415" width="14.42578125" style="41" bestFit="1" customWidth="1"/>
    <col min="4416" max="4420" width="11.42578125" style="41"/>
    <col min="4421" max="4425" width="15.140625" style="41" customWidth="1"/>
    <col min="4426" max="4426" width="18.42578125" style="41" customWidth="1"/>
    <col min="4427" max="4427" width="11.42578125" style="41"/>
    <col min="4428" max="4428" width="20.42578125" style="41" bestFit="1" customWidth="1"/>
    <col min="4429" max="4432" width="11.42578125" style="41"/>
    <col min="4433" max="4433" width="11.85546875" style="41" bestFit="1" customWidth="1"/>
    <col min="4434" max="4666" width="11.42578125" style="41"/>
    <col min="4667" max="4667" width="28.5703125" style="41" bestFit="1" customWidth="1"/>
    <col min="4668" max="4668" width="14.42578125" style="41" bestFit="1" customWidth="1"/>
    <col min="4669" max="4669" width="11.42578125" style="41"/>
    <col min="4670" max="4670" width="12.85546875" style="41" customWidth="1"/>
    <col min="4671" max="4671" width="14.42578125" style="41" bestFit="1" customWidth="1"/>
    <col min="4672" max="4676" width="11.42578125" style="41"/>
    <col min="4677" max="4681" width="15.140625" style="41" customWidth="1"/>
    <col min="4682" max="4682" width="18.42578125" style="41" customWidth="1"/>
    <col min="4683" max="4683" width="11.42578125" style="41"/>
    <col min="4684" max="4684" width="20.42578125" style="41" bestFit="1" customWidth="1"/>
    <col min="4685" max="4688" width="11.42578125" style="41"/>
    <col min="4689" max="4689" width="11.85546875" style="41" bestFit="1" customWidth="1"/>
    <col min="4690" max="4922" width="11.42578125" style="41"/>
    <col min="4923" max="4923" width="28.5703125" style="41" bestFit="1" customWidth="1"/>
    <col min="4924" max="4924" width="14.42578125" style="41" bestFit="1" customWidth="1"/>
    <col min="4925" max="4925" width="11.42578125" style="41"/>
    <col min="4926" max="4926" width="12.85546875" style="41" customWidth="1"/>
    <col min="4927" max="4927" width="14.42578125" style="41" bestFit="1" customWidth="1"/>
    <col min="4928" max="4932" width="11.42578125" style="41"/>
    <col min="4933" max="4937" width="15.140625" style="41" customWidth="1"/>
    <col min="4938" max="4938" width="18.42578125" style="41" customWidth="1"/>
    <col min="4939" max="4939" width="11.42578125" style="41"/>
    <col min="4940" max="4940" width="20.42578125" style="41" bestFit="1" customWidth="1"/>
    <col min="4941" max="4944" width="11.42578125" style="41"/>
    <col min="4945" max="4945" width="11.85546875" style="41" bestFit="1" customWidth="1"/>
    <col min="4946" max="5178" width="11.42578125" style="41"/>
    <col min="5179" max="5179" width="28.5703125" style="41" bestFit="1" customWidth="1"/>
    <col min="5180" max="5180" width="14.42578125" style="41" bestFit="1" customWidth="1"/>
    <col min="5181" max="5181" width="11.42578125" style="41"/>
    <col min="5182" max="5182" width="12.85546875" style="41" customWidth="1"/>
    <col min="5183" max="5183" width="14.42578125" style="41" bestFit="1" customWidth="1"/>
    <col min="5184" max="5188" width="11.42578125" style="41"/>
    <col min="5189" max="5193" width="15.140625" style="41" customWidth="1"/>
    <col min="5194" max="5194" width="18.42578125" style="41" customWidth="1"/>
    <col min="5195" max="5195" width="11.42578125" style="41"/>
    <col min="5196" max="5196" width="20.42578125" style="41" bestFit="1" customWidth="1"/>
    <col min="5197" max="5200" width="11.42578125" style="41"/>
    <col min="5201" max="5201" width="11.85546875" style="41" bestFit="1" customWidth="1"/>
    <col min="5202" max="5434" width="11.42578125" style="41"/>
    <col min="5435" max="5435" width="28.5703125" style="41" bestFit="1" customWidth="1"/>
    <col min="5436" max="5436" width="14.42578125" style="41" bestFit="1" customWidth="1"/>
    <col min="5437" max="5437" width="11.42578125" style="41"/>
    <col min="5438" max="5438" width="12.85546875" style="41" customWidth="1"/>
    <col min="5439" max="5439" width="14.42578125" style="41" bestFit="1" customWidth="1"/>
    <col min="5440" max="5444" width="11.42578125" style="41"/>
    <col min="5445" max="5449" width="15.140625" style="41" customWidth="1"/>
    <col min="5450" max="5450" width="18.42578125" style="41" customWidth="1"/>
    <col min="5451" max="5451" width="11.42578125" style="41"/>
    <col min="5452" max="5452" width="20.42578125" style="41" bestFit="1" customWidth="1"/>
    <col min="5453" max="5456" width="11.42578125" style="41"/>
    <col min="5457" max="5457" width="11.85546875" style="41" bestFit="1" customWidth="1"/>
    <col min="5458" max="5690" width="11.42578125" style="41"/>
    <col min="5691" max="5691" width="28.5703125" style="41" bestFit="1" customWidth="1"/>
    <col min="5692" max="5692" width="14.42578125" style="41" bestFit="1" customWidth="1"/>
    <col min="5693" max="5693" width="11.42578125" style="41"/>
    <col min="5694" max="5694" width="12.85546875" style="41" customWidth="1"/>
    <col min="5695" max="5695" width="14.42578125" style="41" bestFit="1" customWidth="1"/>
    <col min="5696" max="5700" width="11.42578125" style="41"/>
    <col min="5701" max="5705" width="15.140625" style="41" customWidth="1"/>
    <col min="5706" max="5706" width="18.42578125" style="41" customWidth="1"/>
    <col min="5707" max="5707" width="11.42578125" style="41"/>
    <col min="5708" max="5708" width="20.42578125" style="41" bestFit="1" customWidth="1"/>
    <col min="5709" max="5712" width="11.42578125" style="41"/>
    <col min="5713" max="5713" width="11.85546875" style="41" bestFit="1" customWidth="1"/>
    <col min="5714" max="5946" width="11.42578125" style="41"/>
    <col min="5947" max="5947" width="28.5703125" style="41" bestFit="1" customWidth="1"/>
    <col min="5948" max="5948" width="14.42578125" style="41" bestFit="1" customWidth="1"/>
    <col min="5949" max="5949" width="11.42578125" style="41"/>
    <col min="5950" max="5950" width="12.85546875" style="41" customWidth="1"/>
    <col min="5951" max="5951" width="14.42578125" style="41" bestFit="1" customWidth="1"/>
    <col min="5952" max="5956" width="11.42578125" style="41"/>
    <col min="5957" max="5961" width="15.140625" style="41" customWidth="1"/>
    <col min="5962" max="5962" width="18.42578125" style="41" customWidth="1"/>
    <col min="5963" max="5963" width="11.42578125" style="41"/>
    <col min="5964" max="5964" width="20.42578125" style="41" bestFit="1" customWidth="1"/>
    <col min="5965" max="5968" width="11.42578125" style="41"/>
    <col min="5969" max="5969" width="11.85546875" style="41" bestFit="1" customWidth="1"/>
    <col min="5970" max="6202" width="11.42578125" style="41"/>
    <col min="6203" max="6203" width="28.5703125" style="41" bestFit="1" customWidth="1"/>
    <col min="6204" max="6204" width="14.42578125" style="41" bestFit="1" customWidth="1"/>
    <col min="6205" max="6205" width="11.42578125" style="41"/>
    <col min="6206" max="6206" width="12.85546875" style="41" customWidth="1"/>
    <col min="6207" max="6207" width="14.42578125" style="41" bestFit="1" customWidth="1"/>
    <col min="6208" max="6212" width="11.42578125" style="41"/>
    <col min="6213" max="6217" width="15.140625" style="41" customWidth="1"/>
    <col min="6218" max="6218" width="18.42578125" style="41" customWidth="1"/>
    <col min="6219" max="6219" width="11.42578125" style="41"/>
    <col min="6220" max="6220" width="20.42578125" style="41" bestFit="1" customWidth="1"/>
    <col min="6221" max="6224" width="11.42578125" style="41"/>
    <col min="6225" max="6225" width="11.85546875" style="41" bestFit="1" customWidth="1"/>
    <col min="6226" max="6458" width="11.42578125" style="41"/>
    <col min="6459" max="6459" width="28.5703125" style="41" bestFit="1" customWidth="1"/>
    <col min="6460" max="6460" width="14.42578125" style="41" bestFit="1" customWidth="1"/>
    <col min="6461" max="6461" width="11.42578125" style="41"/>
    <col min="6462" max="6462" width="12.85546875" style="41" customWidth="1"/>
    <col min="6463" max="6463" width="14.42578125" style="41" bestFit="1" customWidth="1"/>
    <col min="6464" max="6468" width="11.42578125" style="41"/>
    <col min="6469" max="6473" width="15.140625" style="41" customWidth="1"/>
    <col min="6474" max="6474" width="18.42578125" style="41" customWidth="1"/>
    <col min="6475" max="6475" width="11.42578125" style="41"/>
    <col min="6476" max="6476" width="20.42578125" style="41" bestFit="1" customWidth="1"/>
    <col min="6477" max="6480" width="11.42578125" style="41"/>
    <col min="6481" max="6481" width="11.85546875" style="41" bestFit="1" customWidth="1"/>
    <col min="6482" max="6714" width="11.42578125" style="41"/>
    <col min="6715" max="6715" width="28.5703125" style="41" bestFit="1" customWidth="1"/>
    <col min="6716" max="6716" width="14.42578125" style="41" bestFit="1" customWidth="1"/>
    <col min="6717" max="6717" width="11.42578125" style="41"/>
    <col min="6718" max="6718" width="12.85546875" style="41" customWidth="1"/>
    <col min="6719" max="6719" width="14.42578125" style="41" bestFit="1" customWidth="1"/>
    <col min="6720" max="6724" width="11.42578125" style="41"/>
    <col min="6725" max="6729" width="15.140625" style="41" customWidth="1"/>
    <col min="6730" max="6730" width="18.42578125" style="41" customWidth="1"/>
    <col min="6731" max="6731" width="11.42578125" style="41"/>
    <col min="6732" max="6732" width="20.42578125" style="41" bestFit="1" customWidth="1"/>
    <col min="6733" max="6736" width="11.42578125" style="41"/>
    <col min="6737" max="6737" width="11.85546875" style="41" bestFit="1" customWidth="1"/>
    <col min="6738" max="6970" width="11.42578125" style="41"/>
    <col min="6971" max="6971" width="28.5703125" style="41" bestFit="1" customWidth="1"/>
    <col min="6972" max="6972" width="14.42578125" style="41" bestFit="1" customWidth="1"/>
    <col min="6973" max="6973" width="11.42578125" style="41"/>
    <col min="6974" max="6974" width="12.85546875" style="41" customWidth="1"/>
    <col min="6975" max="6975" width="14.42578125" style="41" bestFit="1" customWidth="1"/>
    <col min="6976" max="6980" width="11.42578125" style="41"/>
    <col min="6981" max="6985" width="15.140625" style="41" customWidth="1"/>
    <col min="6986" max="6986" width="18.42578125" style="41" customWidth="1"/>
    <col min="6987" max="6987" width="11.42578125" style="41"/>
    <col min="6988" max="6988" width="20.42578125" style="41" bestFit="1" customWidth="1"/>
    <col min="6989" max="6992" width="11.42578125" style="41"/>
    <col min="6993" max="6993" width="11.85546875" style="41" bestFit="1" customWidth="1"/>
    <col min="6994" max="7226" width="11.42578125" style="41"/>
    <col min="7227" max="7227" width="28.5703125" style="41" bestFit="1" customWidth="1"/>
    <col min="7228" max="7228" width="14.42578125" style="41" bestFit="1" customWidth="1"/>
    <col min="7229" max="7229" width="11.42578125" style="41"/>
    <col min="7230" max="7230" width="12.85546875" style="41" customWidth="1"/>
    <col min="7231" max="7231" width="14.42578125" style="41" bestFit="1" customWidth="1"/>
    <col min="7232" max="7236" width="11.42578125" style="41"/>
    <col min="7237" max="7241" width="15.140625" style="41" customWidth="1"/>
    <col min="7242" max="7242" width="18.42578125" style="41" customWidth="1"/>
    <col min="7243" max="7243" width="11.42578125" style="41"/>
    <col min="7244" max="7244" width="20.42578125" style="41" bestFit="1" customWidth="1"/>
    <col min="7245" max="7248" width="11.42578125" style="41"/>
    <col min="7249" max="7249" width="11.85546875" style="41" bestFit="1" customWidth="1"/>
    <col min="7250" max="7482" width="11.42578125" style="41"/>
    <col min="7483" max="7483" width="28.5703125" style="41" bestFit="1" customWidth="1"/>
    <col min="7484" max="7484" width="14.42578125" style="41" bestFit="1" customWidth="1"/>
    <col min="7485" max="7485" width="11.42578125" style="41"/>
    <col min="7486" max="7486" width="12.85546875" style="41" customWidth="1"/>
    <col min="7487" max="7487" width="14.42578125" style="41" bestFit="1" customWidth="1"/>
    <col min="7488" max="7492" width="11.42578125" style="41"/>
    <col min="7493" max="7497" width="15.140625" style="41" customWidth="1"/>
    <col min="7498" max="7498" width="18.42578125" style="41" customWidth="1"/>
    <col min="7499" max="7499" width="11.42578125" style="41"/>
    <col min="7500" max="7500" width="20.42578125" style="41" bestFit="1" customWidth="1"/>
    <col min="7501" max="7504" width="11.42578125" style="41"/>
    <col min="7505" max="7505" width="11.85546875" style="41" bestFit="1" customWidth="1"/>
    <col min="7506" max="7738" width="11.42578125" style="41"/>
    <col min="7739" max="7739" width="28.5703125" style="41" bestFit="1" customWidth="1"/>
    <col min="7740" max="7740" width="14.42578125" style="41" bestFit="1" customWidth="1"/>
    <col min="7741" max="7741" width="11.42578125" style="41"/>
    <col min="7742" max="7742" width="12.85546875" style="41" customWidth="1"/>
    <col min="7743" max="7743" width="14.42578125" style="41" bestFit="1" customWidth="1"/>
    <col min="7744" max="7748" width="11.42578125" style="41"/>
    <col min="7749" max="7753" width="15.140625" style="41" customWidth="1"/>
    <col min="7754" max="7754" width="18.42578125" style="41" customWidth="1"/>
    <col min="7755" max="7755" width="11.42578125" style="41"/>
    <col min="7756" max="7756" width="20.42578125" style="41" bestFit="1" customWidth="1"/>
    <col min="7757" max="7760" width="11.42578125" style="41"/>
    <col min="7761" max="7761" width="11.85546875" style="41" bestFit="1" customWidth="1"/>
    <col min="7762" max="7994" width="11.42578125" style="41"/>
    <col min="7995" max="7995" width="28.5703125" style="41" bestFit="1" customWidth="1"/>
    <col min="7996" max="7996" width="14.42578125" style="41" bestFit="1" customWidth="1"/>
    <col min="7997" max="7997" width="11.42578125" style="41"/>
    <col min="7998" max="7998" width="12.85546875" style="41" customWidth="1"/>
    <col min="7999" max="7999" width="14.42578125" style="41" bestFit="1" customWidth="1"/>
    <col min="8000" max="8004" width="11.42578125" style="41"/>
    <col min="8005" max="8009" width="15.140625" style="41" customWidth="1"/>
    <col min="8010" max="8010" width="18.42578125" style="41" customWidth="1"/>
    <col min="8011" max="8011" width="11.42578125" style="41"/>
    <col min="8012" max="8012" width="20.42578125" style="41" bestFit="1" customWidth="1"/>
    <col min="8013" max="8016" width="11.42578125" style="41"/>
    <col min="8017" max="8017" width="11.85546875" style="41" bestFit="1" customWidth="1"/>
    <col min="8018" max="8250" width="11.42578125" style="41"/>
    <col min="8251" max="8251" width="28.5703125" style="41" bestFit="1" customWidth="1"/>
    <col min="8252" max="8252" width="14.42578125" style="41" bestFit="1" customWidth="1"/>
    <col min="8253" max="8253" width="11.42578125" style="41"/>
    <col min="8254" max="8254" width="12.85546875" style="41" customWidth="1"/>
    <col min="8255" max="8255" width="14.42578125" style="41" bestFit="1" customWidth="1"/>
    <col min="8256" max="8260" width="11.42578125" style="41"/>
    <col min="8261" max="8265" width="15.140625" style="41" customWidth="1"/>
    <col min="8266" max="8266" width="18.42578125" style="41" customWidth="1"/>
    <col min="8267" max="8267" width="11.42578125" style="41"/>
    <col min="8268" max="8268" width="20.42578125" style="41" bestFit="1" customWidth="1"/>
    <col min="8269" max="8272" width="11.42578125" style="41"/>
    <col min="8273" max="8273" width="11.85546875" style="41" bestFit="1" customWidth="1"/>
    <col min="8274" max="8506" width="11.42578125" style="41"/>
    <col min="8507" max="8507" width="28.5703125" style="41" bestFit="1" customWidth="1"/>
    <col min="8508" max="8508" width="14.42578125" style="41" bestFit="1" customWidth="1"/>
    <col min="8509" max="8509" width="11.42578125" style="41"/>
    <col min="8510" max="8510" width="12.85546875" style="41" customWidth="1"/>
    <col min="8511" max="8511" width="14.42578125" style="41" bestFit="1" customWidth="1"/>
    <col min="8512" max="8516" width="11.42578125" style="41"/>
    <col min="8517" max="8521" width="15.140625" style="41" customWidth="1"/>
    <col min="8522" max="8522" width="18.42578125" style="41" customWidth="1"/>
    <col min="8523" max="8523" width="11.42578125" style="41"/>
    <col min="8524" max="8524" width="20.42578125" style="41" bestFit="1" customWidth="1"/>
    <col min="8525" max="8528" width="11.42578125" style="41"/>
    <col min="8529" max="8529" width="11.85546875" style="41" bestFit="1" customWidth="1"/>
    <col min="8530" max="8762" width="11.42578125" style="41"/>
    <col min="8763" max="8763" width="28.5703125" style="41" bestFit="1" customWidth="1"/>
    <col min="8764" max="8764" width="14.42578125" style="41" bestFit="1" customWidth="1"/>
    <col min="8765" max="8765" width="11.42578125" style="41"/>
    <col min="8766" max="8766" width="12.85546875" style="41" customWidth="1"/>
    <col min="8767" max="8767" width="14.42578125" style="41" bestFit="1" customWidth="1"/>
    <col min="8768" max="8772" width="11.42578125" style="41"/>
    <col min="8773" max="8777" width="15.140625" style="41" customWidth="1"/>
    <col min="8778" max="8778" width="18.42578125" style="41" customWidth="1"/>
    <col min="8779" max="8779" width="11.42578125" style="41"/>
    <col min="8780" max="8780" width="20.42578125" style="41" bestFit="1" customWidth="1"/>
    <col min="8781" max="8784" width="11.42578125" style="41"/>
    <col min="8785" max="8785" width="11.85546875" style="41" bestFit="1" customWidth="1"/>
    <col min="8786" max="9018" width="11.42578125" style="41"/>
    <col min="9019" max="9019" width="28.5703125" style="41" bestFit="1" customWidth="1"/>
    <col min="9020" max="9020" width="14.42578125" style="41" bestFit="1" customWidth="1"/>
    <col min="9021" max="9021" width="11.42578125" style="41"/>
    <col min="9022" max="9022" width="12.85546875" style="41" customWidth="1"/>
    <col min="9023" max="9023" width="14.42578125" style="41" bestFit="1" customWidth="1"/>
    <col min="9024" max="9028" width="11.42578125" style="41"/>
    <col min="9029" max="9033" width="15.140625" style="41" customWidth="1"/>
    <col min="9034" max="9034" width="18.42578125" style="41" customWidth="1"/>
    <col min="9035" max="9035" width="11.42578125" style="41"/>
    <col min="9036" max="9036" width="20.42578125" style="41" bestFit="1" customWidth="1"/>
    <col min="9037" max="9040" width="11.42578125" style="41"/>
    <col min="9041" max="9041" width="11.85546875" style="41" bestFit="1" customWidth="1"/>
    <col min="9042" max="9274" width="11.42578125" style="41"/>
    <col min="9275" max="9275" width="28.5703125" style="41" bestFit="1" customWidth="1"/>
    <col min="9276" max="9276" width="14.42578125" style="41" bestFit="1" customWidth="1"/>
    <col min="9277" max="9277" width="11.42578125" style="41"/>
    <col min="9278" max="9278" width="12.85546875" style="41" customWidth="1"/>
    <col min="9279" max="9279" width="14.42578125" style="41" bestFit="1" customWidth="1"/>
    <col min="9280" max="9284" width="11.42578125" style="41"/>
    <col min="9285" max="9289" width="15.140625" style="41" customWidth="1"/>
    <col min="9290" max="9290" width="18.42578125" style="41" customWidth="1"/>
    <col min="9291" max="9291" width="11.42578125" style="41"/>
    <col min="9292" max="9292" width="20.42578125" style="41" bestFit="1" customWidth="1"/>
    <col min="9293" max="9296" width="11.42578125" style="41"/>
    <col min="9297" max="9297" width="11.85546875" style="41" bestFit="1" customWidth="1"/>
    <col min="9298" max="9530" width="11.42578125" style="41"/>
    <col min="9531" max="9531" width="28.5703125" style="41" bestFit="1" customWidth="1"/>
    <col min="9532" max="9532" width="14.42578125" style="41" bestFit="1" customWidth="1"/>
    <col min="9533" max="9533" width="11.42578125" style="41"/>
    <col min="9534" max="9534" width="12.85546875" style="41" customWidth="1"/>
    <col min="9535" max="9535" width="14.42578125" style="41" bestFit="1" customWidth="1"/>
    <col min="9536" max="9540" width="11.42578125" style="41"/>
    <col min="9541" max="9545" width="15.140625" style="41" customWidth="1"/>
    <col min="9546" max="9546" width="18.42578125" style="41" customWidth="1"/>
    <col min="9547" max="9547" width="11.42578125" style="41"/>
    <col min="9548" max="9548" width="20.42578125" style="41" bestFit="1" customWidth="1"/>
    <col min="9549" max="9552" width="11.42578125" style="41"/>
    <col min="9553" max="9553" width="11.85546875" style="41" bestFit="1" customWidth="1"/>
    <col min="9554" max="9786" width="11.42578125" style="41"/>
    <col min="9787" max="9787" width="28.5703125" style="41" bestFit="1" customWidth="1"/>
    <col min="9788" max="9788" width="14.42578125" style="41" bestFit="1" customWidth="1"/>
    <col min="9789" max="9789" width="11.42578125" style="41"/>
    <col min="9790" max="9790" width="12.85546875" style="41" customWidth="1"/>
    <col min="9791" max="9791" width="14.42578125" style="41" bestFit="1" customWidth="1"/>
    <col min="9792" max="9796" width="11.42578125" style="41"/>
    <col min="9797" max="9801" width="15.140625" style="41" customWidth="1"/>
    <col min="9802" max="9802" width="18.42578125" style="41" customWidth="1"/>
    <col min="9803" max="9803" width="11.42578125" style="41"/>
    <col min="9804" max="9804" width="20.42578125" style="41" bestFit="1" customWidth="1"/>
    <col min="9805" max="9808" width="11.42578125" style="41"/>
    <col min="9809" max="9809" width="11.85546875" style="41" bestFit="1" customWidth="1"/>
    <col min="9810" max="10042" width="11.42578125" style="41"/>
    <col min="10043" max="10043" width="28.5703125" style="41" bestFit="1" customWidth="1"/>
    <col min="10044" max="10044" width="14.42578125" style="41" bestFit="1" customWidth="1"/>
    <col min="10045" max="10045" width="11.42578125" style="41"/>
    <col min="10046" max="10046" width="12.85546875" style="41" customWidth="1"/>
    <col min="10047" max="10047" width="14.42578125" style="41" bestFit="1" customWidth="1"/>
    <col min="10048" max="10052" width="11.42578125" style="41"/>
    <col min="10053" max="10057" width="15.140625" style="41" customWidth="1"/>
    <col min="10058" max="10058" width="18.42578125" style="41" customWidth="1"/>
    <col min="10059" max="10059" width="11.42578125" style="41"/>
    <col min="10060" max="10060" width="20.42578125" style="41" bestFit="1" customWidth="1"/>
    <col min="10061" max="10064" width="11.42578125" style="41"/>
    <col min="10065" max="10065" width="11.85546875" style="41" bestFit="1" customWidth="1"/>
    <col min="10066" max="10298" width="11.42578125" style="41"/>
    <col min="10299" max="10299" width="28.5703125" style="41" bestFit="1" customWidth="1"/>
    <col min="10300" max="10300" width="14.42578125" style="41" bestFit="1" customWidth="1"/>
    <col min="10301" max="10301" width="11.42578125" style="41"/>
    <col min="10302" max="10302" width="12.85546875" style="41" customWidth="1"/>
    <col min="10303" max="10303" width="14.42578125" style="41" bestFit="1" customWidth="1"/>
    <col min="10304" max="10308" width="11.42578125" style="41"/>
    <col min="10309" max="10313" width="15.140625" style="41" customWidth="1"/>
    <col min="10314" max="10314" width="18.42578125" style="41" customWidth="1"/>
    <col min="10315" max="10315" width="11.42578125" style="41"/>
    <col min="10316" max="10316" width="20.42578125" style="41" bestFit="1" customWidth="1"/>
    <col min="10317" max="10320" width="11.42578125" style="41"/>
    <col min="10321" max="10321" width="11.85546875" style="41" bestFit="1" customWidth="1"/>
    <col min="10322" max="10554" width="11.42578125" style="41"/>
    <col min="10555" max="10555" width="28.5703125" style="41" bestFit="1" customWidth="1"/>
    <col min="10556" max="10556" width="14.42578125" style="41" bestFit="1" customWidth="1"/>
    <col min="10557" max="10557" width="11.42578125" style="41"/>
    <col min="10558" max="10558" width="12.85546875" style="41" customWidth="1"/>
    <col min="10559" max="10559" width="14.42578125" style="41" bestFit="1" customWidth="1"/>
    <col min="10560" max="10564" width="11.42578125" style="41"/>
    <col min="10565" max="10569" width="15.140625" style="41" customWidth="1"/>
    <col min="10570" max="10570" width="18.42578125" style="41" customWidth="1"/>
    <col min="10571" max="10571" width="11.42578125" style="41"/>
    <col min="10572" max="10572" width="20.42578125" style="41" bestFit="1" customWidth="1"/>
    <col min="10573" max="10576" width="11.42578125" style="41"/>
    <col min="10577" max="10577" width="11.85546875" style="41" bestFit="1" customWidth="1"/>
    <col min="10578" max="10810" width="11.42578125" style="41"/>
    <col min="10811" max="10811" width="28.5703125" style="41" bestFit="1" customWidth="1"/>
    <col min="10812" max="10812" width="14.42578125" style="41" bestFit="1" customWidth="1"/>
    <col min="10813" max="10813" width="11.42578125" style="41"/>
    <col min="10814" max="10814" width="12.85546875" style="41" customWidth="1"/>
    <col min="10815" max="10815" width="14.42578125" style="41" bestFit="1" customWidth="1"/>
    <col min="10816" max="10820" width="11.42578125" style="41"/>
    <col min="10821" max="10825" width="15.140625" style="41" customWidth="1"/>
    <col min="10826" max="10826" width="18.42578125" style="41" customWidth="1"/>
    <col min="10827" max="10827" width="11.42578125" style="41"/>
    <col min="10828" max="10828" width="20.42578125" style="41" bestFit="1" customWidth="1"/>
    <col min="10829" max="10832" width="11.42578125" style="41"/>
    <col min="10833" max="10833" width="11.85546875" style="41" bestFit="1" customWidth="1"/>
    <col min="10834" max="11066" width="11.42578125" style="41"/>
    <col min="11067" max="11067" width="28.5703125" style="41" bestFit="1" customWidth="1"/>
    <col min="11068" max="11068" width="14.42578125" style="41" bestFit="1" customWidth="1"/>
    <col min="11069" max="11069" width="11.42578125" style="41"/>
    <col min="11070" max="11070" width="12.85546875" style="41" customWidth="1"/>
    <col min="11071" max="11071" width="14.42578125" style="41" bestFit="1" customWidth="1"/>
    <col min="11072" max="11076" width="11.42578125" style="41"/>
    <col min="11077" max="11081" width="15.140625" style="41" customWidth="1"/>
    <col min="11082" max="11082" width="18.42578125" style="41" customWidth="1"/>
    <col min="11083" max="11083" width="11.42578125" style="41"/>
    <col min="11084" max="11084" width="20.42578125" style="41" bestFit="1" customWidth="1"/>
    <col min="11085" max="11088" width="11.42578125" style="41"/>
    <col min="11089" max="11089" width="11.85546875" style="41" bestFit="1" customWidth="1"/>
    <col min="11090" max="11322" width="11.42578125" style="41"/>
    <col min="11323" max="11323" width="28.5703125" style="41" bestFit="1" customWidth="1"/>
    <col min="11324" max="11324" width="14.42578125" style="41" bestFit="1" customWidth="1"/>
    <col min="11325" max="11325" width="11.42578125" style="41"/>
    <col min="11326" max="11326" width="12.85546875" style="41" customWidth="1"/>
    <col min="11327" max="11327" width="14.42578125" style="41" bestFit="1" customWidth="1"/>
    <col min="11328" max="11332" width="11.42578125" style="41"/>
    <col min="11333" max="11337" width="15.140625" style="41" customWidth="1"/>
    <col min="11338" max="11338" width="18.42578125" style="41" customWidth="1"/>
    <col min="11339" max="11339" width="11.42578125" style="41"/>
    <col min="11340" max="11340" width="20.42578125" style="41" bestFit="1" customWidth="1"/>
    <col min="11341" max="11344" width="11.42578125" style="41"/>
    <col min="11345" max="11345" width="11.85546875" style="41" bestFit="1" customWidth="1"/>
    <col min="11346" max="11578" width="11.42578125" style="41"/>
    <col min="11579" max="11579" width="28.5703125" style="41" bestFit="1" customWidth="1"/>
    <col min="11580" max="11580" width="14.42578125" style="41" bestFit="1" customWidth="1"/>
    <col min="11581" max="11581" width="11.42578125" style="41"/>
    <col min="11582" max="11582" width="12.85546875" style="41" customWidth="1"/>
    <col min="11583" max="11583" width="14.42578125" style="41" bestFit="1" customWidth="1"/>
    <col min="11584" max="11588" width="11.42578125" style="41"/>
    <col min="11589" max="11593" width="15.140625" style="41" customWidth="1"/>
    <col min="11594" max="11594" width="18.42578125" style="41" customWidth="1"/>
    <col min="11595" max="11595" width="11.42578125" style="41"/>
    <col min="11596" max="11596" width="20.42578125" style="41" bestFit="1" customWidth="1"/>
    <col min="11597" max="11600" width="11.42578125" style="41"/>
    <col min="11601" max="11601" width="11.85546875" style="41" bestFit="1" customWidth="1"/>
    <col min="11602" max="11834" width="11.42578125" style="41"/>
    <col min="11835" max="11835" width="28.5703125" style="41" bestFit="1" customWidth="1"/>
    <col min="11836" max="11836" width="14.42578125" style="41" bestFit="1" customWidth="1"/>
    <col min="11837" max="11837" width="11.42578125" style="41"/>
    <col min="11838" max="11838" width="12.85546875" style="41" customWidth="1"/>
    <col min="11839" max="11839" width="14.42578125" style="41" bestFit="1" customWidth="1"/>
    <col min="11840" max="11844" width="11.42578125" style="41"/>
    <col min="11845" max="11849" width="15.140625" style="41" customWidth="1"/>
    <col min="11850" max="11850" width="18.42578125" style="41" customWidth="1"/>
    <col min="11851" max="11851" width="11.42578125" style="41"/>
    <col min="11852" max="11852" width="20.42578125" style="41" bestFit="1" customWidth="1"/>
    <col min="11853" max="11856" width="11.42578125" style="41"/>
    <col min="11857" max="11857" width="11.85546875" style="41" bestFit="1" customWidth="1"/>
    <col min="11858" max="12090" width="11.42578125" style="41"/>
    <col min="12091" max="12091" width="28.5703125" style="41" bestFit="1" customWidth="1"/>
    <col min="12092" max="12092" width="14.42578125" style="41" bestFit="1" customWidth="1"/>
    <col min="12093" max="12093" width="11.42578125" style="41"/>
    <col min="12094" max="12094" width="12.85546875" style="41" customWidth="1"/>
    <col min="12095" max="12095" width="14.42578125" style="41" bestFit="1" customWidth="1"/>
    <col min="12096" max="12100" width="11.42578125" style="41"/>
    <col min="12101" max="12105" width="15.140625" style="41" customWidth="1"/>
    <col min="12106" max="12106" width="18.42578125" style="41" customWidth="1"/>
    <col min="12107" max="12107" width="11.42578125" style="41"/>
    <col min="12108" max="12108" width="20.42578125" style="41" bestFit="1" customWidth="1"/>
    <col min="12109" max="12112" width="11.42578125" style="41"/>
    <col min="12113" max="12113" width="11.85546875" style="41" bestFit="1" customWidth="1"/>
    <col min="12114" max="12346" width="11.42578125" style="41"/>
    <col min="12347" max="12347" width="28.5703125" style="41" bestFit="1" customWidth="1"/>
    <col min="12348" max="12348" width="14.42578125" style="41" bestFit="1" customWidth="1"/>
    <col min="12349" max="12349" width="11.42578125" style="41"/>
    <col min="12350" max="12350" width="12.85546875" style="41" customWidth="1"/>
    <col min="12351" max="12351" width="14.42578125" style="41" bestFit="1" customWidth="1"/>
    <col min="12352" max="12356" width="11.42578125" style="41"/>
    <col min="12357" max="12361" width="15.140625" style="41" customWidth="1"/>
    <col min="12362" max="12362" width="18.42578125" style="41" customWidth="1"/>
    <col min="12363" max="12363" width="11.42578125" style="41"/>
    <col min="12364" max="12364" width="20.42578125" style="41" bestFit="1" customWidth="1"/>
    <col min="12365" max="12368" width="11.42578125" style="41"/>
    <col min="12369" max="12369" width="11.85546875" style="41" bestFit="1" customWidth="1"/>
    <col min="12370" max="12602" width="11.42578125" style="41"/>
    <col min="12603" max="12603" width="28.5703125" style="41" bestFit="1" customWidth="1"/>
    <col min="12604" max="12604" width="14.42578125" style="41" bestFit="1" customWidth="1"/>
    <col min="12605" max="12605" width="11.42578125" style="41"/>
    <col min="12606" max="12606" width="12.85546875" style="41" customWidth="1"/>
    <col min="12607" max="12607" width="14.42578125" style="41" bestFit="1" customWidth="1"/>
    <col min="12608" max="12612" width="11.42578125" style="41"/>
    <col min="12613" max="12617" width="15.140625" style="41" customWidth="1"/>
    <col min="12618" max="12618" width="18.42578125" style="41" customWidth="1"/>
    <col min="12619" max="12619" width="11.42578125" style="41"/>
    <col min="12620" max="12620" width="20.42578125" style="41" bestFit="1" customWidth="1"/>
    <col min="12621" max="12624" width="11.42578125" style="41"/>
    <col min="12625" max="12625" width="11.85546875" style="41" bestFit="1" customWidth="1"/>
    <col min="12626" max="12858" width="11.42578125" style="41"/>
    <col min="12859" max="12859" width="28.5703125" style="41" bestFit="1" customWidth="1"/>
    <col min="12860" max="12860" width="14.42578125" style="41" bestFit="1" customWidth="1"/>
    <col min="12861" max="12861" width="11.42578125" style="41"/>
    <col min="12862" max="12862" width="12.85546875" style="41" customWidth="1"/>
    <col min="12863" max="12863" width="14.42578125" style="41" bestFit="1" customWidth="1"/>
    <col min="12864" max="12868" width="11.42578125" style="41"/>
    <col min="12869" max="12873" width="15.140625" style="41" customWidth="1"/>
    <col min="12874" max="12874" width="18.42578125" style="41" customWidth="1"/>
    <col min="12875" max="12875" width="11.42578125" style="41"/>
    <col min="12876" max="12876" width="20.42578125" style="41" bestFit="1" customWidth="1"/>
    <col min="12877" max="12880" width="11.42578125" style="41"/>
    <col min="12881" max="12881" width="11.85546875" style="41" bestFit="1" customWidth="1"/>
    <col min="12882" max="13114" width="11.42578125" style="41"/>
    <col min="13115" max="13115" width="28.5703125" style="41" bestFit="1" customWidth="1"/>
    <col min="13116" max="13116" width="14.42578125" style="41" bestFit="1" customWidth="1"/>
    <col min="13117" max="13117" width="11.42578125" style="41"/>
    <col min="13118" max="13118" width="12.85546875" style="41" customWidth="1"/>
    <col min="13119" max="13119" width="14.42578125" style="41" bestFit="1" customWidth="1"/>
    <col min="13120" max="13124" width="11.42578125" style="41"/>
    <col min="13125" max="13129" width="15.140625" style="41" customWidth="1"/>
    <col min="13130" max="13130" width="18.42578125" style="41" customWidth="1"/>
    <col min="13131" max="13131" width="11.42578125" style="41"/>
    <col min="13132" max="13132" width="20.42578125" style="41" bestFit="1" customWidth="1"/>
    <col min="13133" max="13136" width="11.42578125" style="41"/>
    <col min="13137" max="13137" width="11.85546875" style="41" bestFit="1" customWidth="1"/>
    <col min="13138" max="13370" width="11.42578125" style="41"/>
    <col min="13371" max="13371" width="28.5703125" style="41" bestFit="1" customWidth="1"/>
    <col min="13372" max="13372" width="14.42578125" style="41" bestFit="1" customWidth="1"/>
    <col min="13373" max="13373" width="11.42578125" style="41"/>
    <col min="13374" max="13374" width="12.85546875" style="41" customWidth="1"/>
    <col min="13375" max="13375" width="14.42578125" style="41" bestFit="1" customWidth="1"/>
    <col min="13376" max="13380" width="11.42578125" style="41"/>
    <col min="13381" max="13385" width="15.140625" style="41" customWidth="1"/>
    <col min="13386" max="13386" width="18.42578125" style="41" customWidth="1"/>
    <col min="13387" max="13387" width="11.42578125" style="41"/>
    <col min="13388" max="13388" width="20.42578125" style="41" bestFit="1" customWidth="1"/>
    <col min="13389" max="13392" width="11.42578125" style="41"/>
    <col min="13393" max="13393" width="11.85546875" style="41" bestFit="1" customWidth="1"/>
    <col min="13394" max="13626" width="11.42578125" style="41"/>
    <col min="13627" max="13627" width="28.5703125" style="41" bestFit="1" customWidth="1"/>
    <col min="13628" max="13628" width="14.42578125" style="41" bestFit="1" customWidth="1"/>
    <col min="13629" max="13629" width="11.42578125" style="41"/>
    <col min="13630" max="13630" width="12.85546875" style="41" customWidth="1"/>
    <col min="13631" max="13631" width="14.42578125" style="41" bestFit="1" customWidth="1"/>
    <col min="13632" max="13636" width="11.42578125" style="41"/>
    <col min="13637" max="13641" width="15.140625" style="41" customWidth="1"/>
    <col min="13642" max="13642" width="18.42578125" style="41" customWidth="1"/>
    <col min="13643" max="13643" width="11.42578125" style="41"/>
    <col min="13644" max="13644" width="20.42578125" style="41" bestFit="1" customWidth="1"/>
    <col min="13645" max="13648" width="11.42578125" style="41"/>
    <col min="13649" max="13649" width="11.85546875" style="41" bestFit="1" customWidth="1"/>
    <col min="13650" max="13882" width="11.42578125" style="41"/>
    <col min="13883" max="13883" width="28.5703125" style="41" bestFit="1" customWidth="1"/>
    <col min="13884" max="13884" width="14.42578125" style="41" bestFit="1" customWidth="1"/>
    <col min="13885" max="13885" width="11.42578125" style="41"/>
    <col min="13886" max="13886" width="12.85546875" style="41" customWidth="1"/>
    <col min="13887" max="13887" width="14.42578125" style="41" bestFit="1" customWidth="1"/>
    <col min="13888" max="13892" width="11.42578125" style="41"/>
    <col min="13893" max="13897" width="15.140625" style="41" customWidth="1"/>
    <col min="13898" max="13898" width="18.42578125" style="41" customWidth="1"/>
    <col min="13899" max="13899" width="11.42578125" style="41"/>
    <col min="13900" max="13900" width="20.42578125" style="41" bestFit="1" customWidth="1"/>
    <col min="13901" max="13904" width="11.42578125" style="41"/>
    <col min="13905" max="13905" width="11.85546875" style="41" bestFit="1" customWidth="1"/>
    <col min="13906" max="14138" width="11.42578125" style="41"/>
    <col min="14139" max="14139" width="28.5703125" style="41" bestFit="1" customWidth="1"/>
    <col min="14140" max="14140" width="14.42578125" style="41" bestFit="1" customWidth="1"/>
    <col min="14141" max="14141" width="11.42578125" style="41"/>
    <col min="14142" max="14142" width="12.85546875" style="41" customWidth="1"/>
    <col min="14143" max="14143" width="14.42578125" style="41" bestFit="1" customWidth="1"/>
    <col min="14144" max="14148" width="11.42578125" style="41"/>
    <col min="14149" max="14153" width="15.140625" style="41" customWidth="1"/>
    <col min="14154" max="14154" width="18.42578125" style="41" customWidth="1"/>
    <col min="14155" max="14155" width="11.42578125" style="41"/>
    <col min="14156" max="14156" width="20.42578125" style="41" bestFit="1" customWidth="1"/>
    <col min="14157" max="14160" width="11.42578125" style="41"/>
    <col min="14161" max="14161" width="11.85546875" style="41" bestFit="1" customWidth="1"/>
    <col min="14162" max="14394" width="11.42578125" style="41"/>
    <col min="14395" max="14395" width="28.5703125" style="41" bestFit="1" customWidth="1"/>
    <col min="14396" max="14396" width="14.42578125" style="41" bestFit="1" customWidth="1"/>
    <col min="14397" max="14397" width="11.42578125" style="41"/>
    <col min="14398" max="14398" width="12.85546875" style="41" customWidth="1"/>
    <col min="14399" max="14399" width="14.42578125" style="41" bestFit="1" customWidth="1"/>
    <col min="14400" max="14404" width="11.42578125" style="41"/>
    <col min="14405" max="14409" width="15.140625" style="41" customWidth="1"/>
    <col min="14410" max="14410" width="18.42578125" style="41" customWidth="1"/>
    <col min="14411" max="14411" width="11.42578125" style="41"/>
    <col min="14412" max="14412" width="20.42578125" style="41" bestFit="1" customWidth="1"/>
    <col min="14413" max="14416" width="11.42578125" style="41"/>
    <col min="14417" max="14417" width="11.85546875" style="41" bestFit="1" customWidth="1"/>
    <col min="14418" max="14650" width="11.42578125" style="41"/>
    <col min="14651" max="14651" width="28.5703125" style="41" bestFit="1" customWidth="1"/>
    <col min="14652" max="14652" width="14.42578125" style="41" bestFit="1" customWidth="1"/>
    <col min="14653" max="14653" width="11.42578125" style="41"/>
    <col min="14654" max="14654" width="12.85546875" style="41" customWidth="1"/>
    <col min="14655" max="14655" width="14.42578125" style="41" bestFit="1" customWidth="1"/>
    <col min="14656" max="14660" width="11.42578125" style="41"/>
    <col min="14661" max="14665" width="15.140625" style="41" customWidth="1"/>
    <col min="14666" max="14666" width="18.42578125" style="41" customWidth="1"/>
    <col min="14667" max="14667" width="11.42578125" style="41"/>
    <col min="14668" max="14668" width="20.42578125" style="41" bestFit="1" customWidth="1"/>
    <col min="14669" max="14672" width="11.42578125" style="41"/>
    <col min="14673" max="14673" width="11.85546875" style="41" bestFit="1" customWidth="1"/>
    <col min="14674" max="14906" width="11.42578125" style="41"/>
    <col min="14907" max="14907" width="28.5703125" style="41" bestFit="1" customWidth="1"/>
    <col min="14908" max="14908" width="14.42578125" style="41" bestFit="1" customWidth="1"/>
    <col min="14909" max="14909" width="11.42578125" style="41"/>
    <col min="14910" max="14910" width="12.85546875" style="41" customWidth="1"/>
    <col min="14911" max="14911" width="14.42578125" style="41" bestFit="1" customWidth="1"/>
    <col min="14912" max="14916" width="11.42578125" style="41"/>
    <col min="14917" max="14921" width="15.140625" style="41" customWidth="1"/>
    <col min="14922" max="14922" width="18.42578125" style="41" customWidth="1"/>
    <col min="14923" max="14923" width="11.42578125" style="41"/>
    <col min="14924" max="14924" width="20.42578125" style="41" bestFit="1" customWidth="1"/>
    <col min="14925" max="14928" width="11.42578125" style="41"/>
    <col min="14929" max="14929" width="11.85546875" style="41" bestFit="1" customWidth="1"/>
    <col min="14930" max="15162" width="11.42578125" style="41"/>
    <col min="15163" max="15163" width="28.5703125" style="41" bestFit="1" customWidth="1"/>
    <col min="15164" max="15164" width="14.42578125" style="41" bestFit="1" customWidth="1"/>
    <col min="15165" max="15165" width="11.42578125" style="41"/>
    <col min="15166" max="15166" width="12.85546875" style="41" customWidth="1"/>
    <col min="15167" max="15167" width="14.42578125" style="41" bestFit="1" customWidth="1"/>
    <col min="15168" max="15172" width="11.42578125" style="41"/>
    <col min="15173" max="15177" width="15.140625" style="41" customWidth="1"/>
    <col min="15178" max="15178" width="18.42578125" style="41" customWidth="1"/>
    <col min="15179" max="15179" width="11.42578125" style="41"/>
    <col min="15180" max="15180" width="20.42578125" style="41" bestFit="1" customWidth="1"/>
    <col min="15181" max="15184" width="11.42578125" style="41"/>
    <col min="15185" max="15185" width="11.85546875" style="41" bestFit="1" customWidth="1"/>
    <col min="15186" max="15418" width="11.42578125" style="41"/>
    <col min="15419" max="15419" width="28.5703125" style="41" bestFit="1" customWidth="1"/>
    <col min="15420" max="15420" width="14.42578125" style="41" bestFit="1" customWidth="1"/>
    <col min="15421" max="15421" width="11.42578125" style="41"/>
    <col min="15422" max="15422" width="12.85546875" style="41" customWidth="1"/>
    <col min="15423" max="15423" width="14.42578125" style="41" bestFit="1" customWidth="1"/>
    <col min="15424" max="15428" width="11.42578125" style="41"/>
    <col min="15429" max="15433" width="15.140625" style="41" customWidth="1"/>
    <col min="15434" max="15434" width="18.42578125" style="41" customWidth="1"/>
    <col min="15435" max="15435" width="11.42578125" style="41"/>
    <col min="15436" max="15436" width="20.42578125" style="41" bestFit="1" customWidth="1"/>
    <col min="15437" max="15440" width="11.42578125" style="41"/>
    <col min="15441" max="15441" width="11.85546875" style="41" bestFit="1" customWidth="1"/>
    <col min="15442" max="15674" width="11.42578125" style="41"/>
    <col min="15675" max="15675" width="28.5703125" style="41" bestFit="1" customWidth="1"/>
    <col min="15676" max="15676" width="14.42578125" style="41" bestFit="1" customWidth="1"/>
    <col min="15677" max="15677" width="11.42578125" style="41"/>
    <col min="15678" max="15678" width="12.85546875" style="41" customWidth="1"/>
    <col min="15679" max="15679" width="14.42578125" style="41" bestFit="1" customWidth="1"/>
    <col min="15680" max="15684" width="11.42578125" style="41"/>
    <col min="15685" max="15689" width="15.140625" style="41" customWidth="1"/>
    <col min="15690" max="15690" width="18.42578125" style="41" customWidth="1"/>
    <col min="15691" max="15691" width="11.42578125" style="41"/>
    <col min="15692" max="15692" width="20.42578125" style="41" bestFit="1" customWidth="1"/>
    <col min="15693" max="15696" width="11.42578125" style="41"/>
    <col min="15697" max="15697" width="11.85546875" style="41" bestFit="1" customWidth="1"/>
    <col min="15698" max="15930" width="11.42578125" style="41"/>
    <col min="15931" max="15931" width="28.5703125" style="41" bestFit="1" customWidth="1"/>
    <col min="15932" max="15932" width="14.42578125" style="41" bestFit="1" customWidth="1"/>
    <col min="15933" max="15933" width="11.42578125" style="41"/>
    <col min="15934" max="15934" width="12.85546875" style="41" customWidth="1"/>
    <col min="15935" max="15935" width="14.42578125" style="41" bestFit="1" customWidth="1"/>
    <col min="15936" max="15940" width="11.42578125" style="41"/>
    <col min="15941" max="15945" width="15.140625" style="41" customWidth="1"/>
    <col min="15946" max="15946" width="18.42578125" style="41" customWidth="1"/>
    <col min="15947" max="15947" width="11.42578125" style="41"/>
    <col min="15948" max="15948" width="20.42578125" style="41" bestFit="1" customWidth="1"/>
    <col min="15949" max="15952" width="11.42578125" style="41"/>
    <col min="15953" max="15953" width="11.85546875" style="41" bestFit="1" customWidth="1"/>
    <col min="15954" max="16186" width="11.42578125" style="41"/>
    <col min="16187" max="16187" width="28.5703125" style="41" bestFit="1" customWidth="1"/>
    <col min="16188" max="16188" width="14.42578125" style="41" bestFit="1" customWidth="1"/>
    <col min="16189" max="16189" width="11.42578125" style="41"/>
    <col min="16190" max="16190" width="12.85546875" style="41" customWidth="1"/>
    <col min="16191" max="16191" width="14.42578125" style="41" bestFit="1" customWidth="1"/>
    <col min="16192" max="16196" width="11.42578125" style="41"/>
    <col min="16197" max="16201" width="15.140625" style="41" customWidth="1"/>
    <col min="16202" max="16202" width="18.42578125" style="41" customWidth="1"/>
    <col min="16203" max="16203" width="11.42578125" style="41"/>
    <col min="16204" max="16204" width="20.42578125" style="41" bestFit="1" customWidth="1"/>
    <col min="16205" max="16208" width="11.42578125" style="41"/>
    <col min="16209" max="16209" width="11.85546875" style="41" bestFit="1" customWidth="1"/>
    <col min="16210" max="16384" width="11.42578125" style="41"/>
  </cols>
  <sheetData>
    <row r="1" spans="1:313" s="133" customFormat="1" ht="36" customHeight="1">
      <c r="A1" s="225" t="str">
        <f>VENTAS!A1</f>
        <v>PROYECCIONES FINANCIERAS</v>
      </c>
      <c r="B1" s="71"/>
      <c r="C1" s="71"/>
      <c r="D1" s="71"/>
      <c r="E1" s="71"/>
      <c r="F1" s="71"/>
      <c r="G1" s="71"/>
      <c r="H1" s="72"/>
      <c r="I1" s="148"/>
      <c r="J1" s="148"/>
      <c r="K1" s="148"/>
      <c r="L1" s="148"/>
      <c r="M1" s="148"/>
      <c r="N1" s="148"/>
      <c r="O1" s="148"/>
      <c r="P1" s="148"/>
      <c r="Q1" s="148"/>
      <c r="R1" s="148"/>
      <c r="S1" s="148"/>
      <c r="T1" s="148">
        <f t="shared" ref="T1:AY1" si="0">YEAR(T5)</f>
        <v>2012</v>
      </c>
      <c r="U1" s="148">
        <f t="shared" si="0"/>
        <v>2012</v>
      </c>
      <c r="V1" s="148">
        <f t="shared" si="0"/>
        <v>2012</v>
      </c>
      <c r="W1" s="148">
        <f t="shared" si="0"/>
        <v>2012</v>
      </c>
      <c r="X1" s="148">
        <f t="shared" si="0"/>
        <v>2012</v>
      </c>
      <c r="Y1" s="148">
        <f t="shared" si="0"/>
        <v>2012</v>
      </c>
      <c r="Z1" s="148">
        <f t="shared" si="0"/>
        <v>2012</v>
      </c>
      <c r="AA1" s="148">
        <f t="shared" si="0"/>
        <v>2012</v>
      </c>
      <c r="AB1" s="148">
        <f t="shared" si="0"/>
        <v>2012</v>
      </c>
      <c r="AC1" s="148">
        <f t="shared" si="0"/>
        <v>2012</v>
      </c>
      <c r="AD1" s="148">
        <f t="shared" si="0"/>
        <v>2012</v>
      </c>
      <c r="AE1" s="148">
        <f t="shared" si="0"/>
        <v>2012</v>
      </c>
      <c r="AF1" s="148">
        <f t="shared" si="0"/>
        <v>2013</v>
      </c>
      <c r="AG1" s="148">
        <f t="shared" si="0"/>
        <v>2013</v>
      </c>
      <c r="AH1" s="148">
        <f t="shared" si="0"/>
        <v>2013</v>
      </c>
      <c r="AI1" s="148">
        <f t="shared" si="0"/>
        <v>2013</v>
      </c>
      <c r="AJ1" s="148">
        <f t="shared" si="0"/>
        <v>2013</v>
      </c>
      <c r="AK1" s="148">
        <f t="shared" si="0"/>
        <v>2013</v>
      </c>
      <c r="AL1" s="148">
        <f t="shared" si="0"/>
        <v>2013</v>
      </c>
      <c r="AM1" s="148">
        <f t="shared" si="0"/>
        <v>2013</v>
      </c>
      <c r="AN1" s="148">
        <f t="shared" si="0"/>
        <v>2013</v>
      </c>
      <c r="AO1" s="148">
        <f t="shared" si="0"/>
        <v>2013</v>
      </c>
      <c r="AP1" s="148">
        <f t="shared" si="0"/>
        <v>2013</v>
      </c>
      <c r="AQ1" s="148">
        <f t="shared" si="0"/>
        <v>2013</v>
      </c>
      <c r="AR1" s="148">
        <f t="shared" si="0"/>
        <v>2014</v>
      </c>
      <c r="AS1" s="148">
        <f t="shared" si="0"/>
        <v>2014</v>
      </c>
      <c r="AT1" s="148">
        <f t="shared" si="0"/>
        <v>2014</v>
      </c>
      <c r="AU1" s="148">
        <f t="shared" si="0"/>
        <v>2014</v>
      </c>
      <c r="AV1" s="148">
        <f t="shared" si="0"/>
        <v>2014</v>
      </c>
      <c r="AW1" s="148">
        <f t="shared" si="0"/>
        <v>2014</v>
      </c>
      <c r="AX1" s="148">
        <f t="shared" si="0"/>
        <v>2014</v>
      </c>
      <c r="AY1" s="148">
        <f t="shared" si="0"/>
        <v>2014</v>
      </c>
      <c r="AZ1" s="148">
        <f t="shared" ref="AZ1:CE1" si="1">YEAR(AZ5)</f>
        <v>2014</v>
      </c>
      <c r="BA1" s="148">
        <f t="shared" si="1"/>
        <v>2014</v>
      </c>
      <c r="BB1" s="148">
        <f t="shared" si="1"/>
        <v>2014</v>
      </c>
      <c r="BC1" s="148">
        <f t="shared" si="1"/>
        <v>2014</v>
      </c>
      <c r="BD1" s="148">
        <f t="shared" si="1"/>
        <v>2015</v>
      </c>
      <c r="BE1" s="148">
        <f t="shared" si="1"/>
        <v>2015</v>
      </c>
      <c r="BF1" s="148">
        <f t="shared" si="1"/>
        <v>2015</v>
      </c>
      <c r="BG1" s="148">
        <f t="shared" si="1"/>
        <v>2015</v>
      </c>
      <c r="BH1" s="148">
        <f t="shared" si="1"/>
        <v>2015</v>
      </c>
      <c r="BI1" s="148">
        <f t="shared" si="1"/>
        <v>2015</v>
      </c>
      <c r="BJ1" s="148">
        <f t="shared" si="1"/>
        <v>2015</v>
      </c>
      <c r="BK1" s="148">
        <f t="shared" si="1"/>
        <v>2015</v>
      </c>
      <c r="BL1" s="148">
        <f t="shared" si="1"/>
        <v>2015</v>
      </c>
      <c r="BM1" s="148">
        <f t="shared" si="1"/>
        <v>2015</v>
      </c>
      <c r="BN1" s="148">
        <f t="shared" si="1"/>
        <v>2015</v>
      </c>
      <c r="BO1" s="148">
        <f t="shared" si="1"/>
        <v>2015</v>
      </c>
      <c r="BP1" s="148">
        <f t="shared" si="1"/>
        <v>2016</v>
      </c>
      <c r="BQ1" s="148">
        <f t="shared" si="1"/>
        <v>2016</v>
      </c>
      <c r="BR1" s="148">
        <f t="shared" si="1"/>
        <v>2016</v>
      </c>
      <c r="BS1" s="148">
        <f t="shared" si="1"/>
        <v>2016</v>
      </c>
      <c r="BT1" s="148">
        <f t="shared" si="1"/>
        <v>2016</v>
      </c>
      <c r="BU1" s="148">
        <f t="shared" si="1"/>
        <v>2016</v>
      </c>
      <c r="BV1" s="148">
        <f t="shared" si="1"/>
        <v>2016</v>
      </c>
      <c r="BW1" s="148">
        <f t="shared" si="1"/>
        <v>2016</v>
      </c>
      <c r="BX1" s="148">
        <f t="shared" si="1"/>
        <v>2016</v>
      </c>
      <c r="BY1" s="148">
        <f t="shared" si="1"/>
        <v>2016</v>
      </c>
      <c r="BZ1" s="148">
        <f t="shared" si="1"/>
        <v>2016</v>
      </c>
      <c r="CA1" s="148">
        <f t="shared" si="1"/>
        <v>2016</v>
      </c>
      <c r="CB1" s="148">
        <f t="shared" si="1"/>
        <v>2017</v>
      </c>
      <c r="CC1" s="148">
        <f t="shared" si="1"/>
        <v>2017</v>
      </c>
      <c r="CD1" s="148">
        <f t="shared" si="1"/>
        <v>2017</v>
      </c>
      <c r="CE1" s="148">
        <f t="shared" si="1"/>
        <v>2017</v>
      </c>
      <c r="CF1" s="148">
        <f t="shared" ref="CF1:DK1" si="2">YEAR(CF5)</f>
        <v>2017</v>
      </c>
      <c r="CG1" s="148">
        <f t="shared" si="2"/>
        <v>2017</v>
      </c>
      <c r="CH1" s="148">
        <f t="shared" si="2"/>
        <v>2017</v>
      </c>
      <c r="CI1" s="148">
        <f t="shared" si="2"/>
        <v>2017</v>
      </c>
      <c r="CJ1" s="148">
        <f t="shared" si="2"/>
        <v>2017</v>
      </c>
      <c r="CK1" s="148">
        <f t="shared" si="2"/>
        <v>2017</v>
      </c>
      <c r="CL1" s="148">
        <f t="shared" si="2"/>
        <v>2017</v>
      </c>
      <c r="CM1" s="148">
        <f t="shared" si="2"/>
        <v>2017</v>
      </c>
      <c r="CN1" s="148">
        <f t="shared" si="2"/>
        <v>2012</v>
      </c>
      <c r="CO1" s="148">
        <f t="shared" si="2"/>
        <v>2012</v>
      </c>
      <c r="CP1" s="148">
        <f t="shared" si="2"/>
        <v>2012</v>
      </c>
      <c r="CQ1" s="148">
        <f t="shared" si="2"/>
        <v>2012</v>
      </c>
      <c r="CR1" s="148">
        <f t="shared" si="2"/>
        <v>2012</v>
      </c>
      <c r="CS1" s="148">
        <f t="shared" si="2"/>
        <v>2012</v>
      </c>
      <c r="CT1" s="148">
        <f t="shared" si="2"/>
        <v>2012</v>
      </c>
      <c r="CU1" s="148">
        <f t="shared" si="2"/>
        <v>2012</v>
      </c>
      <c r="CV1" s="148">
        <f t="shared" si="2"/>
        <v>2012</v>
      </c>
      <c r="CW1" s="148">
        <f t="shared" si="2"/>
        <v>2012</v>
      </c>
      <c r="CX1" s="148">
        <f t="shared" si="2"/>
        <v>2012</v>
      </c>
      <c r="CY1" s="148">
        <f t="shared" si="2"/>
        <v>2012</v>
      </c>
      <c r="CZ1" s="148">
        <f t="shared" si="2"/>
        <v>2013</v>
      </c>
      <c r="DA1" s="148">
        <f t="shared" si="2"/>
        <v>2013</v>
      </c>
      <c r="DB1" s="148">
        <f t="shared" si="2"/>
        <v>2013</v>
      </c>
      <c r="DC1" s="148">
        <f t="shared" si="2"/>
        <v>2013</v>
      </c>
      <c r="DD1" s="148">
        <f t="shared" si="2"/>
        <v>2013</v>
      </c>
      <c r="DE1" s="148">
        <f t="shared" si="2"/>
        <v>2013</v>
      </c>
      <c r="DF1" s="148">
        <f t="shared" si="2"/>
        <v>2013</v>
      </c>
      <c r="DG1" s="148">
        <f t="shared" si="2"/>
        <v>2013</v>
      </c>
      <c r="DH1" s="148">
        <f t="shared" si="2"/>
        <v>2013</v>
      </c>
      <c r="DI1" s="148">
        <f t="shared" si="2"/>
        <v>2013</v>
      </c>
      <c r="DJ1" s="148">
        <f t="shared" si="2"/>
        <v>2013</v>
      </c>
      <c r="DK1" s="148">
        <f t="shared" si="2"/>
        <v>2013</v>
      </c>
      <c r="DL1" s="148">
        <f t="shared" ref="DL1:EQ1" si="3">YEAR(DL5)</f>
        <v>2014</v>
      </c>
      <c r="DM1" s="148">
        <f t="shared" si="3"/>
        <v>2014</v>
      </c>
      <c r="DN1" s="148">
        <f t="shared" si="3"/>
        <v>2014</v>
      </c>
      <c r="DO1" s="148">
        <f t="shared" si="3"/>
        <v>2014</v>
      </c>
      <c r="DP1" s="148">
        <f t="shared" si="3"/>
        <v>2014</v>
      </c>
      <c r="DQ1" s="148">
        <f t="shared" si="3"/>
        <v>2014</v>
      </c>
      <c r="DR1" s="148">
        <f t="shared" si="3"/>
        <v>2014</v>
      </c>
      <c r="DS1" s="148">
        <f t="shared" si="3"/>
        <v>2014</v>
      </c>
      <c r="DT1" s="148">
        <f t="shared" si="3"/>
        <v>2014</v>
      </c>
      <c r="DU1" s="148">
        <f t="shared" si="3"/>
        <v>2014</v>
      </c>
      <c r="DV1" s="148">
        <f t="shared" si="3"/>
        <v>2014</v>
      </c>
      <c r="DW1" s="148">
        <f t="shared" si="3"/>
        <v>2014</v>
      </c>
      <c r="DX1" s="148">
        <f t="shared" si="3"/>
        <v>2015</v>
      </c>
      <c r="DY1" s="148">
        <f t="shared" si="3"/>
        <v>2015</v>
      </c>
      <c r="DZ1" s="148">
        <f t="shared" si="3"/>
        <v>2015</v>
      </c>
      <c r="EA1" s="148">
        <f t="shared" si="3"/>
        <v>2015</v>
      </c>
      <c r="EB1" s="148">
        <f t="shared" si="3"/>
        <v>2015</v>
      </c>
      <c r="EC1" s="148">
        <f t="shared" si="3"/>
        <v>2015</v>
      </c>
      <c r="ED1" s="148">
        <f t="shared" si="3"/>
        <v>2015</v>
      </c>
      <c r="EE1" s="148">
        <f t="shared" si="3"/>
        <v>2015</v>
      </c>
      <c r="EF1" s="148">
        <f t="shared" si="3"/>
        <v>2015</v>
      </c>
      <c r="EG1" s="148">
        <f t="shared" si="3"/>
        <v>2015</v>
      </c>
      <c r="EH1" s="148">
        <f t="shared" si="3"/>
        <v>2015</v>
      </c>
      <c r="EI1" s="148">
        <f t="shared" si="3"/>
        <v>2015</v>
      </c>
      <c r="EJ1" s="148">
        <f t="shared" si="3"/>
        <v>2016</v>
      </c>
      <c r="EK1" s="148">
        <f t="shared" si="3"/>
        <v>2016</v>
      </c>
      <c r="EL1" s="148">
        <f t="shared" si="3"/>
        <v>2016</v>
      </c>
      <c r="EM1" s="148">
        <f t="shared" si="3"/>
        <v>2016</v>
      </c>
      <c r="EN1" s="148">
        <f t="shared" si="3"/>
        <v>2016</v>
      </c>
      <c r="EO1" s="148">
        <f t="shared" si="3"/>
        <v>2016</v>
      </c>
      <c r="EP1" s="148">
        <f t="shared" si="3"/>
        <v>2016</v>
      </c>
      <c r="EQ1" s="148">
        <f t="shared" si="3"/>
        <v>2016</v>
      </c>
      <c r="ER1" s="148">
        <f t="shared" ref="ER1:FG1" si="4">YEAR(ER5)</f>
        <v>2016</v>
      </c>
      <c r="ES1" s="148">
        <f t="shared" si="4"/>
        <v>2016</v>
      </c>
      <c r="ET1" s="148">
        <f t="shared" si="4"/>
        <v>2016</v>
      </c>
      <c r="EU1" s="148">
        <f t="shared" si="4"/>
        <v>2016</v>
      </c>
      <c r="EV1" s="148">
        <f t="shared" si="4"/>
        <v>2017</v>
      </c>
      <c r="EW1" s="148">
        <f t="shared" si="4"/>
        <v>2017</v>
      </c>
      <c r="EX1" s="148">
        <f t="shared" si="4"/>
        <v>2017</v>
      </c>
      <c r="EY1" s="148">
        <f t="shared" si="4"/>
        <v>2017</v>
      </c>
      <c r="EZ1" s="148">
        <f t="shared" si="4"/>
        <v>2017</v>
      </c>
      <c r="FA1" s="148">
        <f t="shared" si="4"/>
        <v>2017</v>
      </c>
      <c r="FB1" s="148">
        <f t="shared" si="4"/>
        <v>2017</v>
      </c>
      <c r="FC1" s="148">
        <f t="shared" si="4"/>
        <v>2017</v>
      </c>
      <c r="FD1" s="148">
        <f t="shared" si="4"/>
        <v>2017</v>
      </c>
      <c r="FE1" s="148">
        <f t="shared" si="4"/>
        <v>2017</v>
      </c>
      <c r="FF1" s="148">
        <f t="shared" si="4"/>
        <v>2017</v>
      </c>
      <c r="FG1" s="148">
        <f t="shared" si="4"/>
        <v>2017</v>
      </c>
    </row>
    <row r="2" spans="1:313" s="19" customFormat="1" ht="24">
      <c r="A2" s="224" t="s">
        <v>250</v>
      </c>
      <c r="B2" s="18"/>
      <c r="C2" s="18"/>
      <c r="D2" s="18"/>
      <c r="E2" s="122"/>
      <c r="F2" s="122"/>
      <c r="G2" s="224" t="str">
        <f>$A2</f>
        <v>RECURSOS HUMANOS</v>
      </c>
      <c r="H2" s="33"/>
      <c r="L2" s="303" t="s">
        <v>266</v>
      </c>
      <c r="T2" s="224" t="str">
        <f>$A2</f>
        <v>RECURSOS HUMANOS</v>
      </c>
      <c r="Z2" s="21"/>
      <c r="AA2" s="21"/>
      <c r="AB2" s="21"/>
      <c r="AC2" s="22"/>
      <c r="AD2" s="22"/>
      <c r="AE2" s="22"/>
      <c r="AF2" s="22"/>
      <c r="AG2" s="224"/>
      <c r="AX2" s="21"/>
      <c r="AY2" s="21"/>
      <c r="AZ2" s="21"/>
      <c r="BA2" s="22"/>
      <c r="BB2" s="22"/>
      <c r="BC2" s="22"/>
      <c r="BD2" s="22"/>
      <c r="BE2" s="224"/>
      <c r="BQ2" s="224"/>
      <c r="BV2" s="21"/>
      <c r="BW2" s="21"/>
      <c r="BX2" s="21"/>
      <c r="BY2" s="22"/>
      <c r="BZ2" s="22"/>
      <c r="CA2" s="22"/>
      <c r="CB2" s="22"/>
      <c r="CN2" s="224" t="str">
        <f>$A2</f>
        <v>RECURSOS HUMANOS</v>
      </c>
    </row>
    <row r="3" spans="1:313" s="19" customFormat="1" ht="24">
      <c r="A3" s="224" t="str">
        <f>VENTAS!A3</f>
        <v>e-MODACOMMERCE</v>
      </c>
      <c r="B3" s="18"/>
      <c r="C3" s="18"/>
      <c r="D3" s="18"/>
      <c r="E3" s="122"/>
      <c r="F3" s="122"/>
      <c r="G3" s="224" t="str">
        <f>$A3</f>
        <v>e-MODACOMMERCE</v>
      </c>
      <c r="H3" s="33"/>
      <c r="T3" s="224" t="str">
        <f>$A3</f>
        <v>e-MODACOMMERCE</v>
      </c>
      <c r="Z3" s="21"/>
      <c r="AA3" s="21"/>
      <c r="AB3" s="21"/>
      <c r="AC3" s="22"/>
      <c r="AD3" s="22"/>
      <c r="AE3" s="22"/>
      <c r="AF3" s="22"/>
      <c r="AG3" s="224"/>
      <c r="AX3" s="21"/>
      <c r="AY3" s="21"/>
      <c r="AZ3" s="21"/>
      <c r="BA3" s="22"/>
      <c r="BB3" s="22"/>
      <c r="BC3" s="22"/>
      <c r="BD3" s="22"/>
      <c r="BE3" s="224"/>
      <c r="BQ3" s="224"/>
      <c r="BV3" s="21"/>
      <c r="BW3" s="21"/>
      <c r="BX3" s="21"/>
      <c r="BY3" s="22"/>
      <c r="BZ3" s="22"/>
      <c r="CA3" s="22"/>
      <c r="CB3" s="22"/>
      <c r="CN3" s="224" t="str">
        <f>$A3</f>
        <v>e-MODACOMMERCE</v>
      </c>
    </row>
    <row r="4" spans="1:313" ht="18" customHeight="1">
      <c r="A4" s="42"/>
      <c r="G4" s="308" t="s">
        <v>107</v>
      </c>
      <c r="H4" s="308"/>
      <c r="I4" s="308"/>
      <c r="J4" s="308"/>
      <c r="K4" s="308"/>
      <c r="L4" s="308" t="s">
        <v>107</v>
      </c>
      <c r="M4" s="307" t="s">
        <v>36</v>
      </c>
      <c r="N4" s="307"/>
      <c r="O4" s="307"/>
      <c r="P4" s="307"/>
      <c r="Q4" s="307"/>
      <c r="R4" s="307"/>
      <c r="T4" s="308" t="s">
        <v>107</v>
      </c>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7" t="s">
        <v>36</v>
      </c>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row>
    <row r="5" spans="1:313" ht="18" customHeight="1">
      <c r="A5" s="127" t="s">
        <v>37</v>
      </c>
      <c r="B5" s="177" t="s">
        <v>38</v>
      </c>
      <c r="C5" s="174" t="s">
        <v>126</v>
      </c>
      <c r="D5" s="127" t="s">
        <v>39</v>
      </c>
      <c r="E5" s="127" t="s">
        <v>40</v>
      </c>
      <c r="F5" s="174" t="s">
        <v>41</v>
      </c>
      <c r="G5" s="127">
        <f>VENTAS!B5</f>
        <v>2012</v>
      </c>
      <c r="H5" s="127">
        <f>VENTAS!C5</f>
        <v>2013</v>
      </c>
      <c r="I5" s="127">
        <f>VENTAS!D5</f>
        <v>2014</v>
      </c>
      <c r="J5" s="127">
        <f>VENTAS!E5</f>
        <v>2015</v>
      </c>
      <c r="K5" s="127">
        <f>VENTAS!F5</f>
        <v>2016</v>
      </c>
      <c r="L5" s="127">
        <f>VENTAS!G5</f>
        <v>2017</v>
      </c>
      <c r="M5" s="127">
        <f>G5</f>
        <v>2012</v>
      </c>
      <c r="N5" s="127">
        <f t="shared" ref="N5:R5" si="5">H5</f>
        <v>2013</v>
      </c>
      <c r="O5" s="127">
        <f t="shared" si="5"/>
        <v>2014</v>
      </c>
      <c r="P5" s="127">
        <f t="shared" si="5"/>
        <v>2015</v>
      </c>
      <c r="Q5" s="127">
        <f t="shared" si="5"/>
        <v>2016</v>
      </c>
      <c r="R5" s="127">
        <f t="shared" si="5"/>
        <v>2017</v>
      </c>
      <c r="T5" s="138">
        <f>VENTAS!I5</f>
        <v>40909</v>
      </c>
      <c r="U5" s="138">
        <f>VENTAS!J5</f>
        <v>40940</v>
      </c>
      <c r="V5" s="138">
        <f>VENTAS!K5</f>
        <v>40969</v>
      </c>
      <c r="W5" s="138">
        <f>VENTAS!L5</f>
        <v>41000</v>
      </c>
      <c r="X5" s="138">
        <f>VENTAS!M5</f>
        <v>41030</v>
      </c>
      <c r="Y5" s="138">
        <f>VENTAS!N5</f>
        <v>41061</v>
      </c>
      <c r="Z5" s="138">
        <f>VENTAS!O5</f>
        <v>41091</v>
      </c>
      <c r="AA5" s="138">
        <f>VENTAS!P5</f>
        <v>41122</v>
      </c>
      <c r="AB5" s="138">
        <f>VENTAS!Q5</f>
        <v>41153</v>
      </c>
      <c r="AC5" s="138">
        <f>VENTAS!R5</f>
        <v>41183</v>
      </c>
      <c r="AD5" s="138">
        <f>VENTAS!S5</f>
        <v>41214</v>
      </c>
      <c r="AE5" s="138">
        <f>VENTAS!T5</f>
        <v>41244</v>
      </c>
      <c r="AF5" s="138">
        <f>VENTAS!U5</f>
        <v>41275</v>
      </c>
      <c r="AG5" s="138">
        <f>VENTAS!V5</f>
        <v>41306</v>
      </c>
      <c r="AH5" s="138">
        <f>VENTAS!W5</f>
        <v>41334</v>
      </c>
      <c r="AI5" s="138">
        <f>VENTAS!X5</f>
        <v>41365</v>
      </c>
      <c r="AJ5" s="138">
        <f>VENTAS!Y5</f>
        <v>41395</v>
      </c>
      <c r="AK5" s="138">
        <f>VENTAS!Z5</f>
        <v>41426</v>
      </c>
      <c r="AL5" s="138">
        <f>VENTAS!AA5</f>
        <v>41456</v>
      </c>
      <c r="AM5" s="138">
        <f>VENTAS!AB5</f>
        <v>41487</v>
      </c>
      <c r="AN5" s="138">
        <f>VENTAS!AC5</f>
        <v>41518</v>
      </c>
      <c r="AO5" s="138">
        <f>VENTAS!AD5</f>
        <v>41548</v>
      </c>
      <c r="AP5" s="138">
        <f>VENTAS!AE5</f>
        <v>41579</v>
      </c>
      <c r="AQ5" s="138">
        <f>VENTAS!AF5</f>
        <v>41609</v>
      </c>
      <c r="AR5" s="138">
        <f>VENTAS!AG5</f>
        <v>41640</v>
      </c>
      <c r="AS5" s="138">
        <f>VENTAS!AH5</f>
        <v>41671</v>
      </c>
      <c r="AT5" s="138">
        <f>VENTAS!AI5</f>
        <v>41699</v>
      </c>
      <c r="AU5" s="138">
        <f>VENTAS!AJ5</f>
        <v>41730</v>
      </c>
      <c r="AV5" s="138">
        <f>VENTAS!AK5</f>
        <v>41760</v>
      </c>
      <c r="AW5" s="138">
        <f>VENTAS!AL5</f>
        <v>41791</v>
      </c>
      <c r="AX5" s="138">
        <f>VENTAS!AM5</f>
        <v>41821</v>
      </c>
      <c r="AY5" s="138">
        <f>VENTAS!AN5</f>
        <v>41852</v>
      </c>
      <c r="AZ5" s="138">
        <f>VENTAS!AO5</f>
        <v>41883</v>
      </c>
      <c r="BA5" s="138">
        <f>VENTAS!AP5</f>
        <v>41913</v>
      </c>
      <c r="BB5" s="138">
        <f>VENTAS!AQ5</f>
        <v>41944</v>
      </c>
      <c r="BC5" s="138">
        <f>VENTAS!AR5</f>
        <v>41974</v>
      </c>
      <c r="BD5" s="138">
        <f>VENTAS!AS5</f>
        <v>42005</v>
      </c>
      <c r="BE5" s="138">
        <f>VENTAS!AT5</f>
        <v>42036</v>
      </c>
      <c r="BF5" s="138">
        <f>VENTAS!AU5</f>
        <v>42064</v>
      </c>
      <c r="BG5" s="138">
        <f>VENTAS!AV5</f>
        <v>42095</v>
      </c>
      <c r="BH5" s="138">
        <f>VENTAS!AW5</f>
        <v>42125</v>
      </c>
      <c r="BI5" s="138">
        <f>VENTAS!AX5</f>
        <v>42156</v>
      </c>
      <c r="BJ5" s="138">
        <f>VENTAS!AY5</f>
        <v>42186</v>
      </c>
      <c r="BK5" s="138">
        <f>VENTAS!AZ5</f>
        <v>42217</v>
      </c>
      <c r="BL5" s="138">
        <f>VENTAS!BA5</f>
        <v>42248</v>
      </c>
      <c r="BM5" s="138">
        <f>VENTAS!BB5</f>
        <v>42278</v>
      </c>
      <c r="BN5" s="138">
        <f>VENTAS!BC5</f>
        <v>42309</v>
      </c>
      <c r="BO5" s="138">
        <f>VENTAS!BD5</f>
        <v>42339</v>
      </c>
      <c r="BP5" s="138">
        <f>VENTAS!BE5</f>
        <v>42370</v>
      </c>
      <c r="BQ5" s="138">
        <f>VENTAS!BF5</f>
        <v>42401</v>
      </c>
      <c r="BR5" s="138">
        <f>VENTAS!BG5</f>
        <v>42430</v>
      </c>
      <c r="BS5" s="138">
        <f>VENTAS!BH5</f>
        <v>42461</v>
      </c>
      <c r="BT5" s="138">
        <f>VENTAS!BI5</f>
        <v>42491</v>
      </c>
      <c r="BU5" s="138">
        <f>VENTAS!BJ5</f>
        <v>42522</v>
      </c>
      <c r="BV5" s="138">
        <f>VENTAS!BK5</f>
        <v>42552</v>
      </c>
      <c r="BW5" s="138">
        <f>VENTAS!BL5</f>
        <v>42583</v>
      </c>
      <c r="BX5" s="138">
        <f>VENTAS!BM5</f>
        <v>42614</v>
      </c>
      <c r="BY5" s="138">
        <f>VENTAS!BN5</f>
        <v>42644</v>
      </c>
      <c r="BZ5" s="138">
        <f>VENTAS!BO5</f>
        <v>42675</v>
      </c>
      <c r="CA5" s="138">
        <f>VENTAS!BP5</f>
        <v>42705</v>
      </c>
      <c r="CB5" s="138">
        <f>VENTAS!BQ5</f>
        <v>42736</v>
      </c>
      <c r="CC5" s="138">
        <f>VENTAS!BR5</f>
        <v>42767</v>
      </c>
      <c r="CD5" s="138">
        <f>VENTAS!BS5</f>
        <v>42795</v>
      </c>
      <c r="CE5" s="138">
        <f>VENTAS!BT5</f>
        <v>42826</v>
      </c>
      <c r="CF5" s="138">
        <f>VENTAS!BU5</f>
        <v>42856</v>
      </c>
      <c r="CG5" s="138">
        <f>VENTAS!BV5</f>
        <v>42887</v>
      </c>
      <c r="CH5" s="138">
        <f>VENTAS!BW5</f>
        <v>42917</v>
      </c>
      <c r="CI5" s="138">
        <f>VENTAS!BX5</f>
        <v>42948</v>
      </c>
      <c r="CJ5" s="138">
        <f>VENTAS!BY5</f>
        <v>42979</v>
      </c>
      <c r="CK5" s="138">
        <f>VENTAS!BZ5</f>
        <v>43009</v>
      </c>
      <c r="CL5" s="138">
        <f>VENTAS!CA5</f>
        <v>43040</v>
      </c>
      <c r="CM5" s="138">
        <f>VENTAS!CB5</f>
        <v>43070</v>
      </c>
      <c r="CN5" s="171">
        <f>T5</f>
        <v>40909</v>
      </c>
      <c r="CO5" s="171">
        <f t="shared" ref="CO5:DZ5" si="6">U5</f>
        <v>40940</v>
      </c>
      <c r="CP5" s="171">
        <f t="shared" si="6"/>
        <v>40969</v>
      </c>
      <c r="CQ5" s="171">
        <f t="shared" si="6"/>
        <v>41000</v>
      </c>
      <c r="CR5" s="171">
        <f t="shared" si="6"/>
        <v>41030</v>
      </c>
      <c r="CS5" s="171">
        <f t="shared" si="6"/>
        <v>41061</v>
      </c>
      <c r="CT5" s="171">
        <f t="shared" si="6"/>
        <v>41091</v>
      </c>
      <c r="CU5" s="171">
        <f t="shared" si="6"/>
        <v>41122</v>
      </c>
      <c r="CV5" s="171">
        <f t="shared" si="6"/>
        <v>41153</v>
      </c>
      <c r="CW5" s="171">
        <f t="shared" si="6"/>
        <v>41183</v>
      </c>
      <c r="CX5" s="171">
        <f t="shared" si="6"/>
        <v>41214</v>
      </c>
      <c r="CY5" s="171">
        <f t="shared" si="6"/>
        <v>41244</v>
      </c>
      <c r="CZ5" s="171">
        <f t="shared" si="6"/>
        <v>41275</v>
      </c>
      <c r="DA5" s="171">
        <f t="shared" si="6"/>
        <v>41306</v>
      </c>
      <c r="DB5" s="171">
        <f t="shared" si="6"/>
        <v>41334</v>
      </c>
      <c r="DC5" s="171">
        <f t="shared" si="6"/>
        <v>41365</v>
      </c>
      <c r="DD5" s="171">
        <f t="shared" si="6"/>
        <v>41395</v>
      </c>
      <c r="DE5" s="171">
        <f t="shared" si="6"/>
        <v>41426</v>
      </c>
      <c r="DF5" s="171">
        <f t="shared" si="6"/>
        <v>41456</v>
      </c>
      <c r="DG5" s="171">
        <f t="shared" si="6"/>
        <v>41487</v>
      </c>
      <c r="DH5" s="171">
        <f t="shared" si="6"/>
        <v>41518</v>
      </c>
      <c r="DI5" s="171">
        <f t="shared" si="6"/>
        <v>41548</v>
      </c>
      <c r="DJ5" s="171">
        <f t="shared" si="6"/>
        <v>41579</v>
      </c>
      <c r="DK5" s="171">
        <f t="shared" si="6"/>
        <v>41609</v>
      </c>
      <c r="DL5" s="171">
        <f t="shared" si="6"/>
        <v>41640</v>
      </c>
      <c r="DM5" s="171">
        <f t="shared" si="6"/>
        <v>41671</v>
      </c>
      <c r="DN5" s="171">
        <f t="shared" si="6"/>
        <v>41699</v>
      </c>
      <c r="DO5" s="171">
        <f t="shared" si="6"/>
        <v>41730</v>
      </c>
      <c r="DP5" s="171">
        <f t="shared" si="6"/>
        <v>41760</v>
      </c>
      <c r="DQ5" s="171">
        <f t="shared" si="6"/>
        <v>41791</v>
      </c>
      <c r="DR5" s="171">
        <f t="shared" si="6"/>
        <v>41821</v>
      </c>
      <c r="DS5" s="171">
        <f t="shared" si="6"/>
        <v>41852</v>
      </c>
      <c r="DT5" s="171">
        <f t="shared" si="6"/>
        <v>41883</v>
      </c>
      <c r="DU5" s="171">
        <f t="shared" si="6"/>
        <v>41913</v>
      </c>
      <c r="DV5" s="171">
        <f t="shared" si="6"/>
        <v>41944</v>
      </c>
      <c r="DW5" s="171">
        <f t="shared" si="6"/>
        <v>41974</v>
      </c>
      <c r="DX5" s="171">
        <f t="shared" si="6"/>
        <v>42005</v>
      </c>
      <c r="DY5" s="171">
        <f t="shared" si="6"/>
        <v>42036</v>
      </c>
      <c r="DZ5" s="171">
        <f t="shared" si="6"/>
        <v>42064</v>
      </c>
      <c r="EA5" s="171">
        <f>BG5</f>
        <v>42095</v>
      </c>
      <c r="EB5" s="171">
        <f t="shared" ref="EB5" si="7">BH5</f>
        <v>42125</v>
      </c>
      <c r="EC5" s="171">
        <f t="shared" ref="EC5" si="8">BI5</f>
        <v>42156</v>
      </c>
      <c r="ED5" s="171">
        <f t="shared" ref="ED5" si="9">BJ5</f>
        <v>42186</v>
      </c>
      <c r="EE5" s="171">
        <f t="shared" ref="EE5" si="10">BK5</f>
        <v>42217</v>
      </c>
      <c r="EF5" s="171">
        <f t="shared" ref="EF5" si="11">BL5</f>
        <v>42248</v>
      </c>
      <c r="EG5" s="171">
        <f t="shared" ref="EG5" si="12">BM5</f>
        <v>42278</v>
      </c>
      <c r="EH5" s="171">
        <f t="shared" ref="EH5" si="13">BN5</f>
        <v>42309</v>
      </c>
      <c r="EI5" s="171">
        <f t="shared" ref="EI5" si="14">BO5</f>
        <v>42339</v>
      </c>
      <c r="EJ5" s="171">
        <f t="shared" ref="EJ5" si="15">BP5</f>
        <v>42370</v>
      </c>
      <c r="EK5" s="171">
        <f t="shared" ref="EK5" si="16">BQ5</f>
        <v>42401</v>
      </c>
      <c r="EL5" s="171">
        <f t="shared" ref="EL5" si="17">BR5</f>
        <v>42430</v>
      </c>
      <c r="EM5" s="171">
        <f t="shared" ref="EM5" si="18">BS5</f>
        <v>42461</v>
      </c>
      <c r="EN5" s="171">
        <f t="shared" ref="EN5" si="19">BT5</f>
        <v>42491</v>
      </c>
      <c r="EO5" s="171">
        <f t="shared" ref="EO5" si="20">BU5</f>
        <v>42522</v>
      </c>
      <c r="EP5" s="171">
        <f t="shared" ref="EP5" si="21">BV5</f>
        <v>42552</v>
      </c>
      <c r="EQ5" s="171">
        <f t="shared" ref="EQ5" si="22">BW5</f>
        <v>42583</v>
      </c>
      <c r="ER5" s="171">
        <f t="shared" ref="ER5" si="23">BX5</f>
        <v>42614</v>
      </c>
      <c r="ES5" s="171">
        <f t="shared" ref="ES5" si="24">BY5</f>
        <v>42644</v>
      </c>
      <c r="ET5" s="171">
        <f t="shared" ref="ET5" si="25">BZ5</f>
        <v>42675</v>
      </c>
      <c r="EU5" s="171">
        <f t="shared" ref="EU5" si="26">CA5</f>
        <v>42705</v>
      </c>
      <c r="EV5" s="171">
        <f t="shared" ref="EV5" si="27">CB5</f>
        <v>42736</v>
      </c>
      <c r="EW5" s="171">
        <f t="shared" ref="EW5" si="28">CC5</f>
        <v>42767</v>
      </c>
      <c r="EX5" s="171">
        <f t="shared" ref="EX5" si="29">CD5</f>
        <v>42795</v>
      </c>
      <c r="EY5" s="171">
        <f t="shared" ref="EY5" si="30">CE5</f>
        <v>42826</v>
      </c>
      <c r="EZ5" s="171">
        <f t="shared" ref="EZ5" si="31">CF5</f>
        <v>42856</v>
      </c>
      <c r="FA5" s="171">
        <f t="shared" ref="FA5" si="32">CG5</f>
        <v>42887</v>
      </c>
      <c r="FB5" s="171">
        <f t="shared" ref="FB5" si="33">CH5</f>
        <v>42917</v>
      </c>
      <c r="FC5" s="171">
        <f>CI5</f>
        <v>42948</v>
      </c>
      <c r="FD5" s="171">
        <f t="shared" ref="FD5" si="34">CJ5</f>
        <v>42979</v>
      </c>
      <c r="FE5" s="171">
        <f t="shared" ref="FE5" si="35">CK5</f>
        <v>43009</v>
      </c>
      <c r="FF5" s="171">
        <f t="shared" ref="FF5" si="36">CL5</f>
        <v>43040</v>
      </c>
      <c r="FG5" s="171">
        <f t="shared" ref="FG5" si="37">CM5</f>
        <v>43070</v>
      </c>
    </row>
    <row r="6" spans="1:313" ht="18" customHeight="1">
      <c r="A6" s="152" t="s">
        <v>122</v>
      </c>
      <c r="B6" s="178" t="s">
        <v>123</v>
      </c>
      <c r="C6" s="49" t="s">
        <v>265</v>
      </c>
      <c r="D6" s="153">
        <v>30000</v>
      </c>
      <c r="E6" s="153">
        <f>IF(C6="CA",D6*(1+$B$18),D6)</f>
        <v>30000</v>
      </c>
      <c r="F6" s="48">
        <v>0.1</v>
      </c>
      <c r="G6" s="151">
        <f t="shared" ref="G6:L12" si="38">SUMIF($T$1:$CM$1,G$5,$T6:$CM6)</f>
        <v>30000</v>
      </c>
      <c r="H6" s="151">
        <f t="shared" si="38"/>
        <v>33000</v>
      </c>
      <c r="I6" s="151">
        <f t="shared" si="38"/>
        <v>36300.000000000007</v>
      </c>
      <c r="J6" s="151">
        <f t="shared" si="38"/>
        <v>39930.000000000007</v>
      </c>
      <c r="K6" s="151">
        <f t="shared" si="38"/>
        <v>43923.000000000007</v>
      </c>
      <c r="L6" s="151">
        <f t="shared" si="38"/>
        <v>48315.300000000017</v>
      </c>
      <c r="M6" s="300">
        <f t="shared" ref="M6:R12" ca="1" si="39">AVERAGEIF($CN$1:$IA$1,M$5,$CN6:$FG6)</f>
        <v>1</v>
      </c>
      <c r="N6" s="44">
        <f t="shared" ca="1" si="39"/>
        <v>1</v>
      </c>
      <c r="O6" s="44">
        <f t="shared" ca="1" si="39"/>
        <v>1</v>
      </c>
      <c r="P6" s="44">
        <f t="shared" ca="1" si="39"/>
        <v>1</v>
      </c>
      <c r="Q6" s="44">
        <f t="shared" ca="1" si="39"/>
        <v>1</v>
      </c>
      <c r="R6" s="44">
        <f t="shared" ca="1" si="39"/>
        <v>1</v>
      </c>
      <c r="S6" s="45"/>
      <c r="T6" s="151">
        <f t="shared" ref="T6:AC12" si="40">(($E6*(1+$F6)^T$30)*CN6)/12</f>
        <v>2500</v>
      </c>
      <c r="U6" s="151">
        <f t="shared" si="40"/>
        <v>2500</v>
      </c>
      <c r="V6" s="151">
        <f t="shared" si="40"/>
        <v>2500</v>
      </c>
      <c r="W6" s="151">
        <f t="shared" si="40"/>
        <v>2500</v>
      </c>
      <c r="X6" s="151">
        <f t="shared" si="40"/>
        <v>2500</v>
      </c>
      <c r="Y6" s="151">
        <f t="shared" si="40"/>
        <v>2500</v>
      </c>
      <c r="Z6" s="151">
        <f t="shared" si="40"/>
        <v>2500</v>
      </c>
      <c r="AA6" s="151">
        <f t="shared" si="40"/>
        <v>2500</v>
      </c>
      <c r="AB6" s="151">
        <f t="shared" si="40"/>
        <v>2500</v>
      </c>
      <c r="AC6" s="151">
        <f t="shared" si="40"/>
        <v>2500</v>
      </c>
      <c r="AD6" s="151">
        <f t="shared" ref="AD6:AM12" si="41">(($E6*(1+$F6)^AD$30)*CX6)/12</f>
        <v>2500</v>
      </c>
      <c r="AE6" s="151">
        <f t="shared" si="41"/>
        <v>2500</v>
      </c>
      <c r="AF6" s="151">
        <f t="shared" si="41"/>
        <v>2750</v>
      </c>
      <c r="AG6" s="151">
        <f t="shared" si="41"/>
        <v>2750</v>
      </c>
      <c r="AH6" s="151">
        <f t="shared" si="41"/>
        <v>2750</v>
      </c>
      <c r="AI6" s="151">
        <f t="shared" si="41"/>
        <v>2750</v>
      </c>
      <c r="AJ6" s="151">
        <f t="shared" si="41"/>
        <v>2750</v>
      </c>
      <c r="AK6" s="151">
        <f t="shared" si="41"/>
        <v>2750</v>
      </c>
      <c r="AL6" s="151">
        <f t="shared" si="41"/>
        <v>2750</v>
      </c>
      <c r="AM6" s="151">
        <f t="shared" si="41"/>
        <v>2750</v>
      </c>
      <c r="AN6" s="151">
        <f t="shared" ref="AN6:AW12" si="42">(($E6*(1+$F6)^AN$30)*DH6)/12</f>
        <v>2750</v>
      </c>
      <c r="AO6" s="151">
        <f t="shared" si="42"/>
        <v>2750</v>
      </c>
      <c r="AP6" s="151">
        <f t="shared" si="42"/>
        <v>2750</v>
      </c>
      <c r="AQ6" s="151">
        <f t="shared" si="42"/>
        <v>2750</v>
      </c>
      <c r="AR6" s="151">
        <f t="shared" si="42"/>
        <v>3025.0000000000005</v>
      </c>
      <c r="AS6" s="151">
        <f t="shared" si="42"/>
        <v>3025.0000000000005</v>
      </c>
      <c r="AT6" s="151">
        <f t="shared" si="42"/>
        <v>3025.0000000000005</v>
      </c>
      <c r="AU6" s="151">
        <f t="shared" si="42"/>
        <v>3025.0000000000005</v>
      </c>
      <c r="AV6" s="151">
        <f t="shared" si="42"/>
        <v>3025.0000000000005</v>
      </c>
      <c r="AW6" s="151">
        <f t="shared" si="42"/>
        <v>3025.0000000000005</v>
      </c>
      <c r="AX6" s="151">
        <f t="shared" ref="AX6:BG12" si="43">(($E6*(1+$F6)^AX$30)*DR6)/12</f>
        <v>3025.0000000000005</v>
      </c>
      <c r="AY6" s="151">
        <f t="shared" si="43"/>
        <v>3025.0000000000005</v>
      </c>
      <c r="AZ6" s="151">
        <f t="shared" si="43"/>
        <v>3025.0000000000005</v>
      </c>
      <c r="BA6" s="151">
        <f t="shared" si="43"/>
        <v>3025.0000000000005</v>
      </c>
      <c r="BB6" s="151">
        <f t="shared" si="43"/>
        <v>3025.0000000000005</v>
      </c>
      <c r="BC6" s="151">
        <f t="shared" si="43"/>
        <v>3025.0000000000005</v>
      </c>
      <c r="BD6" s="151">
        <f t="shared" si="43"/>
        <v>3327.5000000000014</v>
      </c>
      <c r="BE6" s="151">
        <f t="shared" si="43"/>
        <v>3327.5000000000014</v>
      </c>
      <c r="BF6" s="151">
        <f t="shared" si="43"/>
        <v>3327.5000000000014</v>
      </c>
      <c r="BG6" s="151">
        <f t="shared" si="43"/>
        <v>3327.5000000000014</v>
      </c>
      <c r="BH6" s="151">
        <f t="shared" ref="BH6:BQ12" si="44">(($E6*(1+$F6)^BH$30)*EB6)/12</f>
        <v>3327.5000000000014</v>
      </c>
      <c r="BI6" s="151">
        <f t="shared" si="44"/>
        <v>3327.5000000000014</v>
      </c>
      <c r="BJ6" s="151">
        <f t="shared" si="44"/>
        <v>3327.5000000000014</v>
      </c>
      <c r="BK6" s="151">
        <f t="shared" si="44"/>
        <v>3327.5000000000014</v>
      </c>
      <c r="BL6" s="151">
        <f t="shared" si="44"/>
        <v>3327.5000000000014</v>
      </c>
      <c r="BM6" s="151">
        <f t="shared" si="44"/>
        <v>3327.5000000000014</v>
      </c>
      <c r="BN6" s="151">
        <f t="shared" si="44"/>
        <v>3327.5000000000014</v>
      </c>
      <c r="BO6" s="151">
        <f t="shared" si="44"/>
        <v>3327.5000000000014</v>
      </c>
      <c r="BP6" s="151">
        <f t="shared" si="44"/>
        <v>3660.2500000000014</v>
      </c>
      <c r="BQ6" s="151">
        <f t="shared" si="44"/>
        <v>3660.2500000000014</v>
      </c>
      <c r="BR6" s="151">
        <f t="shared" ref="BR6:CA12" si="45">(($E6*(1+$F6)^BR$30)*EL6)/12</f>
        <v>3660.2500000000014</v>
      </c>
      <c r="BS6" s="151">
        <f t="shared" si="45"/>
        <v>3660.2500000000014</v>
      </c>
      <c r="BT6" s="151">
        <f t="shared" si="45"/>
        <v>3660.2500000000014</v>
      </c>
      <c r="BU6" s="151">
        <f t="shared" si="45"/>
        <v>3660.2500000000014</v>
      </c>
      <c r="BV6" s="151">
        <f t="shared" si="45"/>
        <v>3660.2500000000014</v>
      </c>
      <c r="BW6" s="151">
        <f t="shared" si="45"/>
        <v>3660.2500000000014</v>
      </c>
      <c r="BX6" s="151">
        <f t="shared" si="45"/>
        <v>3660.2500000000014</v>
      </c>
      <c r="BY6" s="151">
        <f t="shared" si="45"/>
        <v>3660.2500000000014</v>
      </c>
      <c r="BZ6" s="151">
        <f t="shared" si="45"/>
        <v>3660.2500000000014</v>
      </c>
      <c r="CA6" s="151">
        <f t="shared" si="45"/>
        <v>3660.2500000000014</v>
      </c>
      <c r="CB6" s="151">
        <f t="shared" ref="CB6:CK12" si="46">(($E6*(1+$F6)^CB$30)*EV6)/12</f>
        <v>4026.2750000000015</v>
      </c>
      <c r="CC6" s="151">
        <f t="shared" si="46"/>
        <v>4026.2750000000015</v>
      </c>
      <c r="CD6" s="151">
        <f t="shared" si="46"/>
        <v>4026.2750000000015</v>
      </c>
      <c r="CE6" s="151">
        <f t="shared" si="46"/>
        <v>4026.2750000000015</v>
      </c>
      <c r="CF6" s="151">
        <f t="shared" si="46"/>
        <v>4026.2750000000015</v>
      </c>
      <c r="CG6" s="151">
        <f t="shared" si="46"/>
        <v>4026.2750000000015</v>
      </c>
      <c r="CH6" s="151">
        <f t="shared" si="46"/>
        <v>4026.2750000000015</v>
      </c>
      <c r="CI6" s="151">
        <f t="shared" si="46"/>
        <v>4026.2750000000015</v>
      </c>
      <c r="CJ6" s="151">
        <f t="shared" si="46"/>
        <v>4026.2750000000015</v>
      </c>
      <c r="CK6" s="151">
        <f t="shared" si="46"/>
        <v>4026.2750000000015</v>
      </c>
      <c r="CL6" s="151">
        <f t="shared" ref="CL6:CM12" si="47">(($E6*(1+$F6)^CL$30)*FF6)/12</f>
        <v>4026.2750000000015</v>
      </c>
      <c r="CM6" s="151">
        <f t="shared" si="47"/>
        <v>4026.2750000000015</v>
      </c>
      <c r="CN6" s="49">
        <v>1</v>
      </c>
      <c r="CO6" s="49">
        <v>1</v>
      </c>
      <c r="CP6" s="49">
        <v>1</v>
      </c>
      <c r="CQ6" s="49">
        <v>1</v>
      </c>
      <c r="CR6" s="49">
        <v>1</v>
      </c>
      <c r="CS6" s="49">
        <v>1</v>
      </c>
      <c r="CT6" s="49">
        <v>1</v>
      </c>
      <c r="CU6" s="49">
        <v>1</v>
      </c>
      <c r="CV6" s="49">
        <v>1</v>
      </c>
      <c r="CW6" s="49">
        <v>1</v>
      </c>
      <c r="CX6" s="49">
        <v>1</v>
      </c>
      <c r="CY6" s="49">
        <v>1</v>
      </c>
      <c r="CZ6" s="49">
        <v>1</v>
      </c>
      <c r="DA6" s="49">
        <v>1</v>
      </c>
      <c r="DB6" s="49">
        <v>1</v>
      </c>
      <c r="DC6" s="49">
        <v>1</v>
      </c>
      <c r="DD6" s="49">
        <v>1</v>
      </c>
      <c r="DE6" s="49">
        <v>1</v>
      </c>
      <c r="DF6" s="49">
        <v>1</v>
      </c>
      <c r="DG6" s="49">
        <v>1</v>
      </c>
      <c r="DH6" s="49">
        <v>1</v>
      </c>
      <c r="DI6" s="49">
        <v>1</v>
      </c>
      <c r="DJ6" s="49">
        <v>1</v>
      </c>
      <c r="DK6" s="49">
        <v>1</v>
      </c>
      <c r="DL6" s="49">
        <v>1</v>
      </c>
      <c r="DM6" s="49">
        <v>1</v>
      </c>
      <c r="DN6" s="49">
        <v>1</v>
      </c>
      <c r="DO6" s="49">
        <v>1</v>
      </c>
      <c r="DP6" s="49">
        <v>1</v>
      </c>
      <c r="DQ6" s="49">
        <v>1</v>
      </c>
      <c r="DR6" s="49">
        <v>1</v>
      </c>
      <c r="DS6" s="49">
        <v>1</v>
      </c>
      <c r="DT6" s="49">
        <v>1</v>
      </c>
      <c r="DU6" s="49">
        <v>1</v>
      </c>
      <c r="DV6" s="49">
        <v>1</v>
      </c>
      <c r="DW6" s="49">
        <v>1</v>
      </c>
      <c r="DX6" s="49">
        <v>1</v>
      </c>
      <c r="DY6" s="49">
        <v>1</v>
      </c>
      <c r="DZ6" s="49">
        <v>1</v>
      </c>
      <c r="EA6" s="49">
        <v>1</v>
      </c>
      <c r="EB6" s="49">
        <v>1</v>
      </c>
      <c r="EC6" s="49">
        <v>1</v>
      </c>
      <c r="ED6" s="49">
        <v>1</v>
      </c>
      <c r="EE6" s="49">
        <v>1</v>
      </c>
      <c r="EF6" s="49">
        <v>1</v>
      </c>
      <c r="EG6" s="49">
        <v>1</v>
      </c>
      <c r="EH6" s="49">
        <v>1</v>
      </c>
      <c r="EI6" s="49">
        <v>1</v>
      </c>
      <c r="EJ6" s="49">
        <v>1</v>
      </c>
      <c r="EK6" s="49">
        <v>1</v>
      </c>
      <c r="EL6" s="49">
        <v>1</v>
      </c>
      <c r="EM6" s="49">
        <v>1</v>
      </c>
      <c r="EN6" s="49">
        <v>1</v>
      </c>
      <c r="EO6" s="49">
        <v>1</v>
      </c>
      <c r="EP6" s="49">
        <v>1</v>
      </c>
      <c r="EQ6" s="49">
        <v>1</v>
      </c>
      <c r="ER6" s="49">
        <v>1</v>
      </c>
      <c r="ES6" s="49">
        <v>1</v>
      </c>
      <c r="ET6" s="49">
        <v>1</v>
      </c>
      <c r="EU6" s="49">
        <v>1</v>
      </c>
      <c r="EV6" s="49">
        <v>1</v>
      </c>
      <c r="EW6" s="49">
        <v>1</v>
      </c>
      <c r="EX6" s="49">
        <v>1</v>
      </c>
      <c r="EY6" s="49">
        <v>1</v>
      </c>
      <c r="EZ6" s="49">
        <v>1</v>
      </c>
      <c r="FA6" s="49">
        <v>1</v>
      </c>
      <c r="FB6" s="49">
        <v>1</v>
      </c>
      <c r="FC6" s="49">
        <v>1</v>
      </c>
      <c r="FD6" s="49">
        <v>1</v>
      </c>
      <c r="FE6" s="49">
        <v>1</v>
      </c>
      <c r="FF6" s="49">
        <v>1</v>
      </c>
      <c r="FG6" s="49">
        <v>1</v>
      </c>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c r="LA6" s="46"/>
    </row>
    <row r="7" spans="1:313" ht="18" customHeight="1">
      <c r="A7" s="43" t="s">
        <v>239</v>
      </c>
      <c r="B7" s="179" t="s">
        <v>95</v>
      </c>
      <c r="C7" s="173" t="s">
        <v>265</v>
      </c>
      <c r="D7" s="153">
        <v>25000</v>
      </c>
      <c r="E7" s="153">
        <f t="shared" ref="E7:E12" si="48">IF(C7="CA",D7*(1+$B$18),D7)</f>
        <v>25000</v>
      </c>
      <c r="F7" s="48">
        <v>0.05</v>
      </c>
      <c r="G7" s="151">
        <f t="shared" si="38"/>
        <v>24999.999999999996</v>
      </c>
      <c r="H7" s="151">
        <f t="shared" si="38"/>
        <v>26250</v>
      </c>
      <c r="I7" s="151">
        <f t="shared" si="38"/>
        <v>27562.5</v>
      </c>
      <c r="J7" s="151">
        <f t="shared" si="38"/>
        <v>28940.625000000004</v>
      </c>
      <c r="K7" s="151">
        <f t="shared" si="38"/>
        <v>30387.65625</v>
      </c>
      <c r="L7" s="151">
        <f t="shared" si="38"/>
        <v>31907.039062500004</v>
      </c>
      <c r="M7" s="300">
        <f t="shared" ca="1" si="39"/>
        <v>1</v>
      </c>
      <c r="N7" s="44">
        <f t="shared" ca="1" si="39"/>
        <v>1</v>
      </c>
      <c r="O7" s="44">
        <f t="shared" ca="1" si="39"/>
        <v>1</v>
      </c>
      <c r="P7" s="44">
        <f t="shared" ca="1" si="39"/>
        <v>1</v>
      </c>
      <c r="Q7" s="44">
        <f t="shared" ca="1" si="39"/>
        <v>1</v>
      </c>
      <c r="R7" s="44">
        <f t="shared" ca="1" si="39"/>
        <v>1</v>
      </c>
      <c r="S7" s="45"/>
      <c r="T7" s="151">
        <f t="shared" si="40"/>
        <v>2083.3333333333335</v>
      </c>
      <c r="U7" s="151">
        <f t="shared" si="40"/>
        <v>2083.3333333333335</v>
      </c>
      <c r="V7" s="151">
        <f t="shared" si="40"/>
        <v>2083.3333333333335</v>
      </c>
      <c r="W7" s="151">
        <f t="shared" si="40"/>
        <v>2083.3333333333335</v>
      </c>
      <c r="X7" s="151">
        <f t="shared" si="40"/>
        <v>2083.3333333333335</v>
      </c>
      <c r="Y7" s="151">
        <f t="shared" si="40"/>
        <v>2083.3333333333335</v>
      </c>
      <c r="Z7" s="151">
        <f t="shared" si="40"/>
        <v>2083.3333333333335</v>
      </c>
      <c r="AA7" s="151">
        <f t="shared" si="40"/>
        <v>2083.3333333333335</v>
      </c>
      <c r="AB7" s="151">
        <f t="shared" si="40"/>
        <v>2083.3333333333335</v>
      </c>
      <c r="AC7" s="151">
        <f t="shared" si="40"/>
        <v>2083.3333333333335</v>
      </c>
      <c r="AD7" s="151">
        <f t="shared" si="41"/>
        <v>2083.3333333333335</v>
      </c>
      <c r="AE7" s="151">
        <f t="shared" si="41"/>
        <v>2083.3333333333335</v>
      </c>
      <c r="AF7" s="151">
        <f t="shared" si="41"/>
        <v>2187.5</v>
      </c>
      <c r="AG7" s="151">
        <f t="shared" si="41"/>
        <v>2187.5</v>
      </c>
      <c r="AH7" s="151">
        <f t="shared" si="41"/>
        <v>2187.5</v>
      </c>
      <c r="AI7" s="151">
        <f t="shared" si="41"/>
        <v>2187.5</v>
      </c>
      <c r="AJ7" s="151">
        <f t="shared" si="41"/>
        <v>2187.5</v>
      </c>
      <c r="AK7" s="151">
        <f t="shared" si="41"/>
        <v>2187.5</v>
      </c>
      <c r="AL7" s="151">
        <f t="shared" si="41"/>
        <v>2187.5</v>
      </c>
      <c r="AM7" s="151">
        <f t="shared" si="41"/>
        <v>2187.5</v>
      </c>
      <c r="AN7" s="151">
        <f t="shared" si="42"/>
        <v>2187.5</v>
      </c>
      <c r="AO7" s="151">
        <f t="shared" si="42"/>
        <v>2187.5</v>
      </c>
      <c r="AP7" s="151">
        <f t="shared" si="42"/>
        <v>2187.5</v>
      </c>
      <c r="AQ7" s="151">
        <f t="shared" si="42"/>
        <v>2187.5</v>
      </c>
      <c r="AR7" s="151">
        <f t="shared" si="42"/>
        <v>2296.875</v>
      </c>
      <c r="AS7" s="151">
        <f t="shared" si="42"/>
        <v>2296.875</v>
      </c>
      <c r="AT7" s="151">
        <f t="shared" si="42"/>
        <v>2296.875</v>
      </c>
      <c r="AU7" s="151">
        <f t="shared" si="42"/>
        <v>2296.875</v>
      </c>
      <c r="AV7" s="151">
        <f t="shared" si="42"/>
        <v>2296.875</v>
      </c>
      <c r="AW7" s="151">
        <f t="shared" si="42"/>
        <v>2296.875</v>
      </c>
      <c r="AX7" s="151">
        <f t="shared" si="43"/>
        <v>2296.875</v>
      </c>
      <c r="AY7" s="151">
        <f t="shared" si="43"/>
        <v>2296.875</v>
      </c>
      <c r="AZ7" s="151">
        <f t="shared" si="43"/>
        <v>2296.875</v>
      </c>
      <c r="BA7" s="151">
        <f t="shared" si="43"/>
        <v>2296.875</v>
      </c>
      <c r="BB7" s="151">
        <f t="shared" si="43"/>
        <v>2296.875</v>
      </c>
      <c r="BC7" s="151">
        <f t="shared" si="43"/>
        <v>2296.875</v>
      </c>
      <c r="BD7" s="151">
        <f t="shared" si="43"/>
        <v>2411.7187500000005</v>
      </c>
      <c r="BE7" s="151">
        <f t="shared" si="43"/>
        <v>2411.7187500000005</v>
      </c>
      <c r="BF7" s="151">
        <f t="shared" si="43"/>
        <v>2411.7187500000005</v>
      </c>
      <c r="BG7" s="151">
        <f t="shared" si="43"/>
        <v>2411.7187500000005</v>
      </c>
      <c r="BH7" s="151">
        <f t="shared" si="44"/>
        <v>2411.7187500000005</v>
      </c>
      <c r="BI7" s="151">
        <f t="shared" si="44"/>
        <v>2411.7187500000005</v>
      </c>
      <c r="BJ7" s="151">
        <f t="shared" si="44"/>
        <v>2411.7187500000005</v>
      </c>
      <c r="BK7" s="151">
        <f t="shared" si="44"/>
        <v>2411.7187500000005</v>
      </c>
      <c r="BL7" s="151">
        <f t="shared" si="44"/>
        <v>2411.7187500000005</v>
      </c>
      <c r="BM7" s="151">
        <f t="shared" si="44"/>
        <v>2411.7187500000005</v>
      </c>
      <c r="BN7" s="151">
        <f t="shared" si="44"/>
        <v>2411.7187500000005</v>
      </c>
      <c r="BO7" s="151">
        <f t="shared" si="44"/>
        <v>2411.7187500000005</v>
      </c>
      <c r="BP7" s="151">
        <f t="shared" si="44"/>
        <v>2532.3046875</v>
      </c>
      <c r="BQ7" s="151">
        <f t="shared" si="44"/>
        <v>2532.3046875</v>
      </c>
      <c r="BR7" s="151">
        <f t="shared" si="45"/>
        <v>2532.3046875</v>
      </c>
      <c r="BS7" s="151">
        <f t="shared" si="45"/>
        <v>2532.3046875</v>
      </c>
      <c r="BT7" s="151">
        <f t="shared" si="45"/>
        <v>2532.3046875</v>
      </c>
      <c r="BU7" s="151">
        <f t="shared" si="45"/>
        <v>2532.3046875</v>
      </c>
      <c r="BV7" s="151">
        <f t="shared" si="45"/>
        <v>2532.3046875</v>
      </c>
      <c r="BW7" s="151">
        <f t="shared" si="45"/>
        <v>2532.3046875</v>
      </c>
      <c r="BX7" s="151">
        <f t="shared" si="45"/>
        <v>2532.3046875</v>
      </c>
      <c r="BY7" s="151">
        <f t="shared" si="45"/>
        <v>2532.3046875</v>
      </c>
      <c r="BZ7" s="151">
        <f t="shared" si="45"/>
        <v>2532.3046875</v>
      </c>
      <c r="CA7" s="151">
        <f t="shared" si="45"/>
        <v>2532.3046875</v>
      </c>
      <c r="CB7" s="151">
        <f t="shared" si="46"/>
        <v>2658.9199218750005</v>
      </c>
      <c r="CC7" s="151">
        <f t="shared" si="46"/>
        <v>2658.9199218750005</v>
      </c>
      <c r="CD7" s="151">
        <f t="shared" si="46"/>
        <v>2658.9199218750005</v>
      </c>
      <c r="CE7" s="151">
        <f t="shared" si="46"/>
        <v>2658.9199218750005</v>
      </c>
      <c r="CF7" s="151">
        <f t="shared" si="46"/>
        <v>2658.9199218750005</v>
      </c>
      <c r="CG7" s="151">
        <f t="shared" si="46"/>
        <v>2658.9199218750005</v>
      </c>
      <c r="CH7" s="151">
        <f t="shared" si="46"/>
        <v>2658.9199218750005</v>
      </c>
      <c r="CI7" s="151">
        <f t="shared" si="46"/>
        <v>2658.9199218750005</v>
      </c>
      <c r="CJ7" s="151">
        <f t="shared" si="46"/>
        <v>2658.9199218750005</v>
      </c>
      <c r="CK7" s="151">
        <f t="shared" si="46"/>
        <v>2658.9199218750005</v>
      </c>
      <c r="CL7" s="151">
        <f t="shared" si="47"/>
        <v>2658.9199218750005</v>
      </c>
      <c r="CM7" s="151">
        <f t="shared" si="47"/>
        <v>2658.9199218750005</v>
      </c>
      <c r="CN7" s="49">
        <v>1</v>
      </c>
      <c r="CO7" s="49">
        <v>1</v>
      </c>
      <c r="CP7" s="49">
        <v>1</v>
      </c>
      <c r="CQ7" s="49">
        <v>1</v>
      </c>
      <c r="CR7" s="49">
        <v>1</v>
      </c>
      <c r="CS7" s="49">
        <v>1</v>
      </c>
      <c r="CT7" s="49">
        <v>1</v>
      </c>
      <c r="CU7" s="49">
        <v>1</v>
      </c>
      <c r="CV7" s="49">
        <v>1</v>
      </c>
      <c r="CW7" s="49">
        <v>1</v>
      </c>
      <c r="CX7" s="49">
        <v>1</v>
      </c>
      <c r="CY7" s="49">
        <v>1</v>
      </c>
      <c r="CZ7" s="49">
        <v>1</v>
      </c>
      <c r="DA7" s="49">
        <v>1</v>
      </c>
      <c r="DB7" s="49">
        <v>1</v>
      </c>
      <c r="DC7" s="49">
        <v>1</v>
      </c>
      <c r="DD7" s="49">
        <v>1</v>
      </c>
      <c r="DE7" s="49">
        <v>1</v>
      </c>
      <c r="DF7" s="49">
        <v>1</v>
      </c>
      <c r="DG7" s="49">
        <v>1</v>
      </c>
      <c r="DH7" s="49">
        <v>1</v>
      </c>
      <c r="DI7" s="49">
        <v>1</v>
      </c>
      <c r="DJ7" s="49">
        <v>1</v>
      </c>
      <c r="DK7" s="49">
        <v>1</v>
      </c>
      <c r="DL7" s="49">
        <v>1</v>
      </c>
      <c r="DM7" s="49">
        <v>1</v>
      </c>
      <c r="DN7" s="49">
        <v>1</v>
      </c>
      <c r="DO7" s="49">
        <v>1</v>
      </c>
      <c r="DP7" s="49">
        <v>1</v>
      </c>
      <c r="DQ7" s="49">
        <v>1</v>
      </c>
      <c r="DR7" s="49">
        <v>1</v>
      </c>
      <c r="DS7" s="49">
        <v>1</v>
      </c>
      <c r="DT7" s="49">
        <v>1</v>
      </c>
      <c r="DU7" s="49">
        <v>1</v>
      </c>
      <c r="DV7" s="49">
        <v>1</v>
      </c>
      <c r="DW7" s="49">
        <v>1</v>
      </c>
      <c r="DX7" s="49">
        <v>1</v>
      </c>
      <c r="DY7" s="49">
        <v>1</v>
      </c>
      <c r="DZ7" s="49">
        <v>1</v>
      </c>
      <c r="EA7" s="49">
        <v>1</v>
      </c>
      <c r="EB7" s="49">
        <v>1</v>
      </c>
      <c r="EC7" s="49">
        <v>1</v>
      </c>
      <c r="ED7" s="49">
        <v>1</v>
      </c>
      <c r="EE7" s="49">
        <v>1</v>
      </c>
      <c r="EF7" s="49">
        <v>1</v>
      </c>
      <c r="EG7" s="49">
        <v>1</v>
      </c>
      <c r="EH7" s="49">
        <v>1</v>
      </c>
      <c r="EI7" s="49">
        <v>1</v>
      </c>
      <c r="EJ7" s="49">
        <v>1</v>
      </c>
      <c r="EK7" s="49">
        <v>1</v>
      </c>
      <c r="EL7" s="49">
        <v>1</v>
      </c>
      <c r="EM7" s="49">
        <v>1</v>
      </c>
      <c r="EN7" s="49">
        <v>1</v>
      </c>
      <c r="EO7" s="49">
        <v>1</v>
      </c>
      <c r="EP7" s="49">
        <v>1</v>
      </c>
      <c r="EQ7" s="49">
        <v>1</v>
      </c>
      <c r="ER7" s="49">
        <v>1</v>
      </c>
      <c r="ES7" s="49">
        <v>1</v>
      </c>
      <c r="ET7" s="49">
        <v>1</v>
      </c>
      <c r="EU7" s="49">
        <v>1</v>
      </c>
      <c r="EV7" s="49">
        <v>1</v>
      </c>
      <c r="EW7" s="49">
        <v>1</v>
      </c>
      <c r="EX7" s="49">
        <v>1</v>
      </c>
      <c r="EY7" s="49">
        <v>1</v>
      </c>
      <c r="EZ7" s="49">
        <v>1</v>
      </c>
      <c r="FA7" s="49">
        <v>1</v>
      </c>
      <c r="FB7" s="49">
        <v>1</v>
      </c>
      <c r="FC7" s="49">
        <v>1</v>
      </c>
      <c r="FD7" s="49">
        <v>1</v>
      </c>
      <c r="FE7" s="49">
        <v>1</v>
      </c>
      <c r="FF7" s="49">
        <v>1</v>
      </c>
      <c r="FG7" s="49">
        <v>1</v>
      </c>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row>
    <row r="8" spans="1:313" ht="18" customHeight="1">
      <c r="A8" s="43" t="s">
        <v>241</v>
      </c>
      <c r="B8" s="179" t="s">
        <v>95</v>
      </c>
      <c r="C8" s="173" t="s">
        <v>125</v>
      </c>
      <c r="D8" s="153">
        <v>21000</v>
      </c>
      <c r="E8" s="153">
        <f t="shared" si="48"/>
        <v>27930</v>
      </c>
      <c r="F8" s="48">
        <v>0.02</v>
      </c>
      <c r="G8" s="151">
        <f t="shared" si="38"/>
        <v>13965</v>
      </c>
      <c r="H8" s="151">
        <f t="shared" si="38"/>
        <v>28488.599999999995</v>
      </c>
      <c r="I8" s="151">
        <f t="shared" si="38"/>
        <v>29058.371999999992</v>
      </c>
      <c r="J8" s="151">
        <f t="shared" si="38"/>
        <v>29639.53943999999</v>
      </c>
      <c r="K8" s="151">
        <f t="shared" si="38"/>
        <v>30232.330228800001</v>
      </c>
      <c r="L8" s="151">
        <f t="shared" si="38"/>
        <v>30836.976833376</v>
      </c>
      <c r="M8" s="300">
        <f ca="1">AVERAGEIF($CN$1:$IA$1,M$5,$CN8:$FG8)</f>
        <v>0.5</v>
      </c>
      <c r="N8" s="44">
        <f t="shared" ca="1" si="39"/>
        <v>1</v>
      </c>
      <c r="O8" s="44">
        <f t="shared" ca="1" si="39"/>
        <v>1</v>
      </c>
      <c r="P8" s="44">
        <f t="shared" ca="1" si="39"/>
        <v>1</v>
      </c>
      <c r="Q8" s="44">
        <f t="shared" ca="1" si="39"/>
        <v>1</v>
      </c>
      <c r="R8" s="44">
        <f t="shared" ca="1" si="39"/>
        <v>1</v>
      </c>
      <c r="S8" s="45"/>
      <c r="T8" s="151">
        <f t="shared" si="40"/>
        <v>0</v>
      </c>
      <c r="U8" s="151">
        <f t="shared" si="40"/>
        <v>0</v>
      </c>
      <c r="V8" s="151">
        <f t="shared" si="40"/>
        <v>0</v>
      </c>
      <c r="W8" s="151">
        <f t="shared" si="40"/>
        <v>0</v>
      </c>
      <c r="X8" s="151">
        <f t="shared" si="40"/>
        <v>0</v>
      </c>
      <c r="Y8" s="151">
        <f t="shared" si="40"/>
        <v>0</v>
      </c>
      <c r="Z8" s="151">
        <f t="shared" si="40"/>
        <v>2327.5</v>
      </c>
      <c r="AA8" s="151">
        <f t="shared" si="40"/>
        <v>2327.5</v>
      </c>
      <c r="AB8" s="151">
        <f t="shared" si="40"/>
        <v>2327.5</v>
      </c>
      <c r="AC8" s="151">
        <f t="shared" si="40"/>
        <v>2327.5</v>
      </c>
      <c r="AD8" s="151">
        <f t="shared" si="41"/>
        <v>2327.5</v>
      </c>
      <c r="AE8" s="151">
        <f t="shared" si="41"/>
        <v>2327.5</v>
      </c>
      <c r="AF8" s="151">
        <f t="shared" si="41"/>
        <v>2374.0500000000002</v>
      </c>
      <c r="AG8" s="151">
        <f t="shared" si="41"/>
        <v>2374.0500000000002</v>
      </c>
      <c r="AH8" s="151">
        <f t="shared" si="41"/>
        <v>2374.0500000000002</v>
      </c>
      <c r="AI8" s="151">
        <f t="shared" si="41"/>
        <v>2374.0500000000002</v>
      </c>
      <c r="AJ8" s="151">
        <f t="shared" si="41"/>
        <v>2374.0500000000002</v>
      </c>
      <c r="AK8" s="151">
        <f t="shared" si="41"/>
        <v>2374.0500000000002</v>
      </c>
      <c r="AL8" s="151">
        <f t="shared" si="41"/>
        <v>2374.0500000000002</v>
      </c>
      <c r="AM8" s="151">
        <f t="shared" si="41"/>
        <v>2374.0500000000002</v>
      </c>
      <c r="AN8" s="151">
        <f t="shared" si="42"/>
        <v>2374.0500000000002</v>
      </c>
      <c r="AO8" s="151">
        <f t="shared" si="42"/>
        <v>2374.0500000000002</v>
      </c>
      <c r="AP8" s="151">
        <f t="shared" si="42"/>
        <v>2374.0500000000002</v>
      </c>
      <c r="AQ8" s="151">
        <f t="shared" si="42"/>
        <v>2374.0500000000002</v>
      </c>
      <c r="AR8" s="151">
        <f t="shared" si="42"/>
        <v>2421.5309999999999</v>
      </c>
      <c r="AS8" s="151">
        <f t="shared" si="42"/>
        <v>2421.5309999999999</v>
      </c>
      <c r="AT8" s="151">
        <f t="shared" si="42"/>
        <v>2421.5309999999999</v>
      </c>
      <c r="AU8" s="151">
        <f t="shared" si="42"/>
        <v>2421.5309999999999</v>
      </c>
      <c r="AV8" s="151">
        <f t="shared" si="42"/>
        <v>2421.5309999999999</v>
      </c>
      <c r="AW8" s="151">
        <f t="shared" si="42"/>
        <v>2421.5309999999999</v>
      </c>
      <c r="AX8" s="151">
        <f t="shared" si="43"/>
        <v>2421.5309999999999</v>
      </c>
      <c r="AY8" s="151">
        <f t="shared" si="43"/>
        <v>2421.5309999999999</v>
      </c>
      <c r="AZ8" s="151">
        <f t="shared" si="43"/>
        <v>2421.5309999999999</v>
      </c>
      <c r="BA8" s="151">
        <f t="shared" si="43"/>
        <v>2421.5309999999999</v>
      </c>
      <c r="BB8" s="151">
        <f t="shared" si="43"/>
        <v>2421.5309999999999</v>
      </c>
      <c r="BC8" s="151">
        <f t="shared" si="43"/>
        <v>2421.5309999999999</v>
      </c>
      <c r="BD8" s="151">
        <f t="shared" si="43"/>
        <v>2469.9616199999996</v>
      </c>
      <c r="BE8" s="151">
        <f t="shared" si="43"/>
        <v>2469.9616199999996</v>
      </c>
      <c r="BF8" s="151">
        <f t="shared" si="43"/>
        <v>2469.9616199999996</v>
      </c>
      <c r="BG8" s="151">
        <f t="shared" si="43"/>
        <v>2469.9616199999996</v>
      </c>
      <c r="BH8" s="151">
        <f t="shared" si="44"/>
        <v>2469.9616199999996</v>
      </c>
      <c r="BI8" s="151">
        <f t="shared" si="44"/>
        <v>2469.9616199999996</v>
      </c>
      <c r="BJ8" s="151">
        <f t="shared" si="44"/>
        <v>2469.9616199999996</v>
      </c>
      <c r="BK8" s="151">
        <f t="shared" si="44"/>
        <v>2469.9616199999996</v>
      </c>
      <c r="BL8" s="151">
        <f t="shared" si="44"/>
        <v>2469.9616199999996</v>
      </c>
      <c r="BM8" s="151">
        <f t="shared" si="44"/>
        <v>2469.9616199999996</v>
      </c>
      <c r="BN8" s="151">
        <f t="shared" si="44"/>
        <v>2469.9616199999996</v>
      </c>
      <c r="BO8" s="151">
        <f t="shared" si="44"/>
        <v>2469.9616199999996</v>
      </c>
      <c r="BP8" s="151">
        <f t="shared" si="44"/>
        <v>2519.3608523999997</v>
      </c>
      <c r="BQ8" s="151">
        <f t="shared" si="44"/>
        <v>2519.3608523999997</v>
      </c>
      <c r="BR8" s="151">
        <f t="shared" si="45"/>
        <v>2519.3608523999997</v>
      </c>
      <c r="BS8" s="151">
        <f t="shared" si="45"/>
        <v>2519.3608523999997</v>
      </c>
      <c r="BT8" s="151">
        <f t="shared" si="45"/>
        <v>2519.3608523999997</v>
      </c>
      <c r="BU8" s="151">
        <f t="shared" si="45"/>
        <v>2519.3608523999997</v>
      </c>
      <c r="BV8" s="151">
        <f t="shared" si="45"/>
        <v>2519.3608523999997</v>
      </c>
      <c r="BW8" s="151">
        <f t="shared" si="45"/>
        <v>2519.3608523999997</v>
      </c>
      <c r="BX8" s="151">
        <f t="shared" si="45"/>
        <v>2519.3608523999997</v>
      </c>
      <c r="BY8" s="151">
        <f t="shared" si="45"/>
        <v>2519.3608523999997</v>
      </c>
      <c r="BZ8" s="151">
        <f t="shared" si="45"/>
        <v>2519.3608523999997</v>
      </c>
      <c r="CA8" s="151">
        <f t="shared" si="45"/>
        <v>2519.3608523999997</v>
      </c>
      <c r="CB8" s="151">
        <f t="shared" si="46"/>
        <v>2569.748069448</v>
      </c>
      <c r="CC8" s="151">
        <f t="shared" si="46"/>
        <v>2569.748069448</v>
      </c>
      <c r="CD8" s="151">
        <f t="shared" si="46"/>
        <v>2569.748069448</v>
      </c>
      <c r="CE8" s="151">
        <f t="shared" si="46"/>
        <v>2569.748069448</v>
      </c>
      <c r="CF8" s="151">
        <f t="shared" si="46"/>
        <v>2569.748069448</v>
      </c>
      <c r="CG8" s="151">
        <f t="shared" si="46"/>
        <v>2569.748069448</v>
      </c>
      <c r="CH8" s="151">
        <f t="shared" si="46"/>
        <v>2569.748069448</v>
      </c>
      <c r="CI8" s="151">
        <f t="shared" si="46"/>
        <v>2569.748069448</v>
      </c>
      <c r="CJ8" s="151">
        <f t="shared" si="46"/>
        <v>2569.748069448</v>
      </c>
      <c r="CK8" s="151">
        <f t="shared" si="46"/>
        <v>2569.748069448</v>
      </c>
      <c r="CL8" s="151">
        <f t="shared" si="47"/>
        <v>2569.748069448</v>
      </c>
      <c r="CM8" s="151">
        <f t="shared" si="47"/>
        <v>2569.748069448</v>
      </c>
      <c r="CN8" s="49">
        <v>0</v>
      </c>
      <c r="CO8" s="49">
        <v>0</v>
      </c>
      <c r="CP8" s="49">
        <v>0</v>
      </c>
      <c r="CQ8" s="49">
        <v>0</v>
      </c>
      <c r="CR8" s="49">
        <v>0</v>
      </c>
      <c r="CS8" s="49">
        <v>0</v>
      </c>
      <c r="CT8" s="49">
        <v>1</v>
      </c>
      <c r="CU8" s="49">
        <v>1</v>
      </c>
      <c r="CV8" s="49">
        <v>1</v>
      </c>
      <c r="CW8" s="49">
        <v>1</v>
      </c>
      <c r="CX8" s="49">
        <v>1</v>
      </c>
      <c r="CY8" s="49">
        <v>1</v>
      </c>
      <c r="CZ8" s="49">
        <v>1</v>
      </c>
      <c r="DA8" s="49">
        <v>1</v>
      </c>
      <c r="DB8" s="49">
        <v>1</v>
      </c>
      <c r="DC8" s="49">
        <v>1</v>
      </c>
      <c r="DD8" s="49">
        <v>1</v>
      </c>
      <c r="DE8" s="49">
        <v>1</v>
      </c>
      <c r="DF8" s="49">
        <v>1</v>
      </c>
      <c r="DG8" s="49">
        <v>1</v>
      </c>
      <c r="DH8" s="49">
        <v>1</v>
      </c>
      <c r="DI8" s="49">
        <v>1</v>
      </c>
      <c r="DJ8" s="49">
        <v>1</v>
      </c>
      <c r="DK8" s="49">
        <v>1</v>
      </c>
      <c r="DL8" s="49">
        <v>1</v>
      </c>
      <c r="DM8" s="49">
        <v>1</v>
      </c>
      <c r="DN8" s="49">
        <v>1</v>
      </c>
      <c r="DO8" s="49">
        <v>1</v>
      </c>
      <c r="DP8" s="49">
        <v>1</v>
      </c>
      <c r="DQ8" s="49">
        <v>1</v>
      </c>
      <c r="DR8" s="49">
        <v>1</v>
      </c>
      <c r="DS8" s="49">
        <v>1</v>
      </c>
      <c r="DT8" s="49">
        <v>1</v>
      </c>
      <c r="DU8" s="49">
        <v>1</v>
      </c>
      <c r="DV8" s="49">
        <v>1</v>
      </c>
      <c r="DW8" s="49">
        <v>1</v>
      </c>
      <c r="DX8" s="49">
        <v>1</v>
      </c>
      <c r="DY8" s="49">
        <v>1</v>
      </c>
      <c r="DZ8" s="49">
        <v>1</v>
      </c>
      <c r="EA8" s="49">
        <v>1</v>
      </c>
      <c r="EB8" s="49">
        <v>1</v>
      </c>
      <c r="EC8" s="49">
        <v>1</v>
      </c>
      <c r="ED8" s="49">
        <v>1</v>
      </c>
      <c r="EE8" s="49">
        <v>1</v>
      </c>
      <c r="EF8" s="49">
        <v>1</v>
      </c>
      <c r="EG8" s="49">
        <v>1</v>
      </c>
      <c r="EH8" s="49">
        <v>1</v>
      </c>
      <c r="EI8" s="49">
        <v>1</v>
      </c>
      <c r="EJ8" s="49">
        <v>1</v>
      </c>
      <c r="EK8" s="49">
        <v>1</v>
      </c>
      <c r="EL8" s="49">
        <v>1</v>
      </c>
      <c r="EM8" s="49">
        <v>1</v>
      </c>
      <c r="EN8" s="49">
        <v>1</v>
      </c>
      <c r="EO8" s="49">
        <v>1</v>
      </c>
      <c r="EP8" s="49">
        <v>1</v>
      </c>
      <c r="EQ8" s="49">
        <v>1</v>
      </c>
      <c r="ER8" s="49">
        <v>1</v>
      </c>
      <c r="ES8" s="49">
        <v>1</v>
      </c>
      <c r="ET8" s="49">
        <v>1</v>
      </c>
      <c r="EU8" s="49">
        <v>1</v>
      </c>
      <c r="EV8" s="49">
        <v>1</v>
      </c>
      <c r="EW8" s="49">
        <v>1</v>
      </c>
      <c r="EX8" s="49">
        <v>1</v>
      </c>
      <c r="EY8" s="49">
        <v>1</v>
      </c>
      <c r="EZ8" s="49">
        <v>1</v>
      </c>
      <c r="FA8" s="49">
        <v>1</v>
      </c>
      <c r="FB8" s="49">
        <v>1</v>
      </c>
      <c r="FC8" s="49">
        <v>1</v>
      </c>
      <c r="FD8" s="49">
        <v>1</v>
      </c>
      <c r="FE8" s="49">
        <v>1</v>
      </c>
      <c r="FF8" s="49">
        <v>1</v>
      </c>
      <c r="FG8" s="49">
        <v>1</v>
      </c>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row>
    <row r="9" spans="1:313" ht="18" customHeight="1">
      <c r="A9" s="43" t="s">
        <v>242</v>
      </c>
      <c r="B9" s="179" t="s">
        <v>93</v>
      </c>
      <c r="C9" s="173" t="s">
        <v>125</v>
      </c>
      <c r="D9" s="153">
        <v>23000</v>
      </c>
      <c r="E9" s="153">
        <f t="shared" si="48"/>
        <v>30590</v>
      </c>
      <c r="F9" s="48">
        <v>0.05</v>
      </c>
      <c r="G9" s="151">
        <f t="shared" si="38"/>
        <v>30590.000000000004</v>
      </c>
      <c r="H9" s="151">
        <f t="shared" si="38"/>
        <v>32119.5</v>
      </c>
      <c r="I9" s="151">
        <f t="shared" si="38"/>
        <v>33725.474999999999</v>
      </c>
      <c r="J9" s="151">
        <f t="shared" si="38"/>
        <v>35411.748750000013</v>
      </c>
      <c r="K9" s="151">
        <f t="shared" si="38"/>
        <v>37182.336187500005</v>
      </c>
      <c r="L9" s="151">
        <f t="shared" si="38"/>
        <v>39041.452996875007</v>
      </c>
      <c r="M9" s="300">
        <f t="shared" ca="1" si="39"/>
        <v>1</v>
      </c>
      <c r="N9" s="44">
        <f t="shared" ca="1" si="39"/>
        <v>1</v>
      </c>
      <c r="O9" s="44">
        <f t="shared" ca="1" si="39"/>
        <v>1</v>
      </c>
      <c r="P9" s="44">
        <f t="shared" ca="1" si="39"/>
        <v>1</v>
      </c>
      <c r="Q9" s="44">
        <f t="shared" ca="1" si="39"/>
        <v>1</v>
      </c>
      <c r="R9" s="44">
        <f t="shared" ca="1" si="39"/>
        <v>1</v>
      </c>
      <c r="S9" s="50"/>
      <c r="T9" s="151">
        <f t="shared" si="40"/>
        <v>2549.1666666666665</v>
      </c>
      <c r="U9" s="151">
        <f t="shared" si="40"/>
        <v>2549.1666666666665</v>
      </c>
      <c r="V9" s="151">
        <f t="shared" si="40"/>
        <v>2549.1666666666665</v>
      </c>
      <c r="W9" s="151">
        <f t="shared" si="40"/>
        <v>2549.1666666666665</v>
      </c>
      <c r="X9" s="151">
        <f t="shared" si="40"/>
        <v>2549.1666666666665</v>
      </c>
      <c r="Y9" s="151">
        <f t="shared" si="40"/>
        <v>2549.1666666666665</v>
      </c>
      <c r="Z9" s="151">
        <f t="shared" si="40"/>
        <v>2549.1666666666665</v>
      </c>
      <c r="AA9" s="151">
        <f t="shared" si="40"/>
        <v>2549.1666666666665</v>
      </c>
      <c r="AB9" s="151">
        <f t="shared" si="40"/>
        <v>2549.1666666666665</v>
      </c>
      <c r="AC9" s="151">
        <f t="shared" si="40"/>
        <v>2549.1666666666665</v>
      </c>
      <c r="AD9" s="151">
        <f t="shared" si="41"/>
        <v>2549.1666666666665</v>
      </c>
      <c r="AE9" s="151">
        <f t="shared" si="41"/>
        <v>2549.1666666666665</v>
      </c>
      <c r="AF9" s="151">
        <f t="shared" si="41"/>
        <v>2676.625</v>
      </c>
      <c r="AG9" s="151">
        <f t="shared" si="41"/>
        <v>2676.625</v>
      </c>
      <c r="AH9" s="151">
        <f t="shared" si="41"/>
        <v>2676.625</v>
      </c>
      <c r="AI9" s="151">
        <f t="shared" si="41"/>
        <v>2676.625</v>
      </c>
      <c r="AJ9" s="151">
        <f t="shared" si="41"/>
        <v>2676.625</v>
      </c>
      <c r="AK9" s="151">
        <f t="shared" si="41"/>
        <v>2676.625</v>
      </c>
      <c r="AL9" s="151">
        <f t="shared" si="41"/>
        <v>2676.625</v>
      </c>
      <c r="AM9" s="151">
        <f t="shared" si="41"/>
        <v>2676.625</v>
      </c>
      <c r="AN9" s="151">
        <f t="shared" si="42"/>
        <v>2676.625</v>
      </c>
      <c r="AO9" s="151">
        <f t="shared" si="42"/>
        <v>2676.625</v>
      </c>
      <c r="AP9" s="151">
        <f t="shared" si="42"/>
        <v>2676.625</v>
      </c>
      <c r="AQ9" s="151">
        <f t="shared" si="42"/>
        <v>2676.625</v>
      </c>
      <c r="AR9" s="151">
        <f t="shared" si="42"/>
        <v>2810.4562499999997</v>
      </c>
      <c r="AS9" s="151">
        <f t="shared" si="42"/>
        <v>2810.4562499999997</v>
      </c>
      <c r="AT9" s="151">
        <f t="shared" si="42"/>
        <v>2810.4562499999997</v>
      </c>
      <c r="AU9" s="151">
        <f t="shared" si="42"/>
        <v>2810.4562499999997</v>
      </c>
      <c r="AV9" s="151">
        <f t="shared" si="42"/>
        <v>2810.4562499999997</v>
      </c>
      <c r="AW9" s="151">
        <f t="shared" si="42"/>
        <v>2810.4562499999997</v>
      </c>
      <c r="AX9" s="151">
        <f t="shared" si="43"/>
        <v>2810.4562499999997</v>
      </c>
      <c r="AY9" s="151">
        <f t="shared" si="43"/>
        <v>2810.4562499999997</v>
      </c>
      <c r="AZ9" s="151">
        <f t="shared" si="43"/>
        <v>2810.4562499999997</v>
      </c>
      <c r="BA9" s="151">
        <f t="shared" si="43"/>
        <v>2810.4562499999997</v>
      </c>
      <c r="BB9" s="151">
        <f t="shared" si="43"/>
        <v>2810.4562499999997</v>
      </c>
      <c r="BC9" s="151">
        <f t="shared" si="43"/>
        <v>2810.4562499999997</v>
      </c>
      <c r="BD9" s="151">
        <f t="shared" si="43"/>
        <v>2950.9790625000005</v>
      </c>
      <c r="BE9" s="151">
        <f t="shared" si="43"/>
        <v>2950.9790625000005</v>
      </c>
      <c r="BF9" s="151">
        <f t="shared" si="43"/>
        <v>2950.9790625000005</v>
      </c>
      <c r="BG9" s="151">
        <f t="shared" si="43"/>
        <v>2950.9790625000005</v>
      </c>
      <c r="BH9" s="151">
        <f t="shared" si="44"/>
        <v>2950.9790625000005</v>
      </c>
      <c r="BI9" s="151">
        <f t="shared" si="44"/>
        <v>2950.9790625000005</v>
      </c>
      <c r="BJ9" s="151">
        <f t="shared" si="44"/>
        <v>2950.9790625000005</v>
      </c>
      <c r="BK9" s="151">
        <f t="shared" si="44"/>
        <v>2950.9790625000005</v>
      </c>
      <c r="BL9" s="151">
        <f t="shared" si="44"/>
        <v>2950.9790625000005</v>
      </c>
      <c r="BM9" s="151">
        <f t="shared" si="44"/>
        <v>2950.9790625000005</v>
      </c>
      <c r="BN9" s="151">
        <f t="shared" si="44"/>
        <v>2950.9790625000005</v>
      </c>
      <c r="BO9" s="151">
        <f t="shared" si="44"/>
        <v>2950.9790625000005</v>
      </c>
      <c r="BP9" s="151">
        <f t="shared" si="44"/>
        <v>3098.5280156249996</v>
      </c>
      <c r="BQ9" s="151">
        <f t="shared" si="44"/>
        <v>3098.5280156249996</v>
      </c>
      <c r="BR9" s="151">
        <f t="shared" si="45"/>
        <v>3098.5280156249996</v>
      </c>
      <c r="BS9" s="151">
        <f t="shared" si="45"/>
        <v>3098.5280156249996</v>
      </c>
      <c r="BT9" s="151">
        <f t="shared" si="45"/>
        <v>3098.5280156249996</v>
      </c>
      <c r="BU9" s="151">
        <f t="shared" si="45"/>
        <v>3098.5280156249996</v>
      </c>
      <c r="BV9" s="151">
        <f t="shared" si="45"/>
        <v>3098.5280156249996</v>
      </c>
      <c r="BW9" s="151">
        <f t="shared" si="45"/>
        <v>3098.5280156249996</v>
      </c>
      <c r="BX9" s="151">
        <f t="shared" si="45"/>
        <v>3098.5280156249996</v>
      </c>
      <c r="BY9" s="151">
        <f t="shared" si="45"/>
        <v>3098.5280156249996</v>
      </c>
      <c r="BZ9" s="151">
        <f t="shared" si="45"/>
        <v>3098.5280156249996</v>
      </c>
      <c r="CA9" s="151">
        <f t="shared" si="45"/>
        <v>3098.5280156249996</v>
      </c>
      <c r="CB9" s="151">
        <f t="shared" si="46"/>
        <v>3253.4544164062504</v>
      </c>
      <c r="CC9" s="151">
        <f t="shared" si="46"/>
        <v>3253.4544164062504</v>
      </c>
      <c r="CD9" s="151">
        <f t="shared" si="46"/>
        <v>3253.4544164062504</v>
      </c>
      <c r="CE9" s="151">
        <f t="shared" si="46"/>
        <v>3253.4544164062504</v>
      </c>
      <c r="CF9" s="151">
        <f t="shared" si="46"/>
        <v>3253.4544164062504</v>
      </c>
      <c r="CG9" s="151">
        <f t="shared" si="46"/>
        <v>3253.4544164062504</v>
      </c>
      <c r="CH9" s="151">
        <f t="shared" si="46"/>
        <v>3253.4544164062504</v>
      </c>
      <c r="CI9" s="151">
        <f t="shared" si="46"/>
        <v>3253.4544164062504</v>
      </c>
      <c r="CJ9" s="151">
        <f t="shared" si="46"/>
        <v>3253.4544164062504</v>
      </c>
      <c r="CK9" s="151">
        <f t="shared" si="46"/>
        <v>3253.4544164062504</v>
      </c>
      <c r="CL9" s="151">
        <f t="shared" si="47"/>
        <v>3253.4544164062504</v>
      </c>
      <c r="CM9" s="151">
        <f t="shared" si="47"/>
        <v>3253.4544164062504</v>
      </c>
      <c r="CN9" s="49">
        <v>1</v>
      </c>
      <c r="CO9" s="49">
        <v>1</v>
      </c>
      <c r="CP9" s="49">
        <v>1</v>
      </c>
      <c r="CQ9" s="49">
        <v>1</v>
      </c>
      <c r="CR9" s="49">
        <v>1</v>
      </c>
      <c r="CS9" s="49">
        <v>1</v>
      </c>
      <c r="CT9" s="49">
        <v>1</v>
      </c>
      <c r="CU9" s="49">
        <v>1</v>
      </c>
      <c r="CV9" s="49">
        <v>1</v>
      </c>
      <c r="CW9" s="49">
        <v>1</v>
      </c>
      <c r="CX9" s="49">
        <v>1</v>
      </c>
      <c r="CY9" s="49">
        <v>1</v>
      </c>
      <c r="CZ9" s="49">
        <v>1</v>
      </c>
      <c r="DA9" s="49">
        <v>1</v>
      </c>
      <c r="DB9" s="49">
        <v>1</v>
      </c>
      <c r="DC9" s="49">
        <v>1</v>
      </c>
      <c r="DD9" s="49">
        <v>1</v>
      </c>
      <c r="DE9" s="49">
        <v>1</v>
      </c>
      <c r="DF9" s="49">
        <v>1</v>
      </c>
      <c r="DG9" s="49">
        <v>1</v>
      </c>
      <c r="DH9" s="49">
        <v>1</v>
      </c>
      <c r="DI9" s="49">
        <v>1</v>
      </c>
      <c r="DJ9" s="49">
        <v>1</v>
      </c>
      <c r="DK9" s="49">
        <v>1</v>
      </c>
      <c r="DL9" s="49">
        <v>1</v>
      </c>
      <c r="DM9" s="49">
        <v>1</v>
      </c>
      <c r="DN9" s="49">
        <v>1</v>
      </c>
      <c r="DO9" s="49">
        <v>1</v>
      </c>
      <c r="DP9" s="49">
        <v>1</v>
      </c>
      <c r="DQ9" s="49">
        <v>1</v>
      </c>
      <c r="DR9" s="49">
        <v>1</v>
      </c>
      <c r="DS9" s="49">
        <v>1</v>
      </c>
      <c r="DT9" s="49">
        <v>1</v>
      </c>
      <c r="DU9" s="49">
        <v>1</v>
      </c>
      <c r="DV9" s="49">
        <v>1</v>
      </c>
      <c r="DW9" s="49">
        <v>1</v>
      </c>
      <c r="DX9" s="49">
        <v>1</v>
      </c>
      <c r="DY9" s="49">
        <v>1</v>
      </c>
      <c r="DZ9" s="49">
        <v>1</v>
      </c>
      <c r="EA9" s="49">
        <v>1</v>
      </c>
      <c r="EB9" s="49">
        <v>1</v>
      </c>
      <c r="EC9" s="49">
        <v>1</v>
      </c>
      <c r="ED9" s="49">
        <v>1</v>
      </c>
      <c r="EE9" s="49">
        <v>1</v>
      </c>
      <c r="EF9" s="49">
        <v>1</v>
      </c>
      <c r="EG9" s="49">
        <v>1</v>
      </c>
      <c r="EH9" s="49">
        <v>1</v>
      </c>
      <c r="EI9" s="49">
        <v>1</v>
      </c>
      <c r="EJ9" s="49">
        <v>1</v>
      </c>
      <c r="EK9" s="49">
        <v>1</v>
      </c>
      <c r="EL9" s="49">
        <v>1</v>
      </c>
      <c r="EM9" s="49">
        <v>1</v>
      </c>
      <c r="EN9" s="49">
        <v>1</v>
      </c>
      <c r="EO9" s="49">
        <v>1</v>
      </c>
      <c r="EP9" s="49">
        <v>1</v>
      </c>
      <c r="EQ9" s="49">
        <v>1</v>
      </c>
      <c r="ER9" s="49">
        <v>1</v>
      </c>
      <c r="ES9" s="49">
        <v>1</v>
      </c>
      <c r="ET9" s="49">
        <v>1</v>
      </c>
      <c r="EU9" s="49">
        <v>1</v>
      </c>
      <c r="EV9" s="49">
        <v>1</v>
      </c>
      <c r="EW9" s="49">
        <v>1</v>
      </c>
      <c r="EX9" s="49">
        <v>1</v>
      </c>
      <c r="EY9" s="49">
        <v>1</v>
      </c>
      <c r="EZ9" s="49">
        <v>1</v>
      </c>
      <c r="FA9" s="49">
        <v>1</v>
      </c>
      <c r="FB9" s="49">
        <v>1</v>
      </c>
      <c r="FC9" s="49">
        <v>1</v>
      </c>
      <c r="FD9" s="49">
        <v>1</v>
      </c>
      <c r="FE9" s="49">
        <v>1</v>
      </c>
      <c r="FF9" s="49">
        <v>1</v>
      </c>
      <c r="FG9" s="49">
        <v>1</v>
      </c>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row>
    <row r="10" spans="1:313" ht="18" customHeight="1">
      <c r="A10" s="43" t="s">
        <v>240</v>
      </c>
      <c r="B10" s="179" t="s">
        <v>93</v>
      </c>
      <c r="C10" s="173" t="s">
        <v>125</v>
      </c>
      <c r="D10" s="153">
        <v>20000</v>
      </c>
      <c r="E10" s="153">
        <f t="shared" si="48"/>
        <v>26600</v>
      </c>
      <c r="F10" s="48">
        <v>0.02</v>
      </c>
      <c r="G10" s="151">
        <f t="shared" si="38"/>
        <v>13299.999999999998</v>
      </c>
      <c r="H10" s="151">
        <f t="shared" si="38"/>
        <v>27132</v>
      </c>
      <c r="I10" s="151">
        <f t="shared" si="38"/>
        <v>27674.640000000003</v>
      </c>
      <c r="J10" s="151">
        <f t="shared" si="38"/>
        <v>28228.132800000007</v>
      </c>
      <c r="K10" s="151">
        <f t="shared" si="38"/>
        <v>28792.69545599999</v>
      </c>
      <c r="L10" s="151">
        <f t="shared" si="38"/>
        <v>29368.549365119994</v>
      </c>
      <c r="M10" s="300">
        <f t="shared" ca="1" si="39"/>
        <v>0.5</v>
      </c>
      <c r="N10" s="44">
        <f t="shared" ca="1" si="39"/>
        <v>1</v>
      </c>
      <c r="O10" s="44">
        <f t="shared" ca="1" si="39"/>
        <v>1</v>
      </c>
      <c r="P10" s="44">
        <f t="shared" ca="1" si="39"/>
        <v>1</v>
      </c>
      <c r="Q10" s="44">
        <f t="shared" ca="1" si="39"/>
        <v>1</v>
      </c>
      <c r="R10" s="44">
        <f t="shared" ca="1" si="39"/>
        <v>1</v>
      </c>
      <c r="S10" s="50"/>
      <c r="T10" s="151">
        <f t="shared" si="40"/>
        <v>0</v>
      </c>
      <c r="U10" s="151">
        <f t="shared" si="40"/>
        <v>0</v>
      </c>
      <c r="V10" s="151">
        <f t="shared" si="40"/>
        <v>0</v>
      </c>
      <c r="W10" s="151">
        <f t="shared" si="40"/>
        <v>0</v>
      </c>
      <c r="X10" s="151">
        <f t="shared" si="40"/>
        <v>0</v>
      </c>
      <c r="Y10" s="151">
        <f t="shared" si="40"/>
        <v>0</v>
      </c>
      <c r="Z10" s="151">
        <f t="shared" si="40"/>
        <v>2216.6666666666665</v>
      </c>
      <c r="AA10" s="151">
        <f t="shared" si="40"/>
        <v>2216.6666666666665</v>
      </c>
      <c r="AB10" s="151">
        <f t="shared" si="40"/>
        <v>2216.6666666666665</v>
      </c>
      <c r="AC10" s="151">
        <f t="shared" si="40"/>
        <v>2216.6666666666665</v>
      </c>
      <c r="AD10" s="151">
        <f t="shared" si="41"/>
        <v>2216.6666666666665</v>
      </c>
      <c r="AE10" s="151">
        <f t="shared" si="41"/>
        <v>2216.6666666666665</v>
      </c>
      <c r="AF10" s="151">
        <f t="shared" si="41"/>
        <v>2261</v>
      </c>
      <c r="AG10" s="151">
        <f t="shared" si="41"/>
        <v>2261</v>
      </c>
      <c r="AH10" s="151">
        <f t="shared" si="41"/>
        <v>2261</v>
      </c>
      <c r="AI10" s="151">
        <f t="shared" si="41"/>
        <v>2261</v>
      </c>
      <c r="AJ10" s="151">
        <f t="shared" si="41"/>
        <v>2261</v>
      </c>
      <c r="AK10" s="151">
        <f t="shared" si="41"/>
        <v>2261</v>
      </c>
      <c r="AL10" s="151">
        <f t="shared" si="41"/>
        <v>2261</v>
      </c>
      <c r="AM10" s="151">
        <f t="shared" si="41"/>
        <v>2261</v>
      </c>
      <c r="AN10" s="151">
        <f t="shared" si="42"/>
        <v>2261</v>
      </c>
      <c r="AO10" s="151">
        <f t="shared" si="42"/>
        <v>2261</v>
      </c>
      <c r="AP10" s="151">
        <f t="shared" si="42"/>
        <v>2261</v>
      </c>
      <c r="AQ10" s="151">
        <f t="shared" si="42"/>
        <v>2261</v>
      </c>
      <c r="AR10" s="151">
        <f t="shared" si="42"/>
        <v>2306.2199999999998</v>
      </c>
      <c r="AS10" s="151">
        <f t="shared" si="42"/>
        <v>2306.2199999999998</v>
      </c>
      <c r="AT10" s="151">
        <f t="shared" si="42"/>
        <v>2306.2199999999998</v>
      </c>
      <c r="AU10" s="151">
        <f t="shared" si="42"/>
        <v>2306.2199999999998</v>
      </c>
      <c r="AV10" s="151">
        <f t="shared" si="42"/>
        <v>2306.2199999999998</v>
      </c>
      <c r="AW10" s="151">
        <f t="shared" si="42"/>
        <v>2306.2199999999998</v>
      </c>
      <c r="AX10" s="151">
        <f t="shared" si="43"/>
        <v>2306.2199999999998</v>
      </c>
      <c r="AY10" s="151">
        <f t="shared" si="43"/>
        <v>2306.2199999999998</v>
      </c>
      <c r="AZ10" s="151">
        <f t="shared" si="43"/>
        <v>2306.2199999999998</v>
      </c>
      <c r="BA10" s="151">
        <f t="shared" si="43"/>
        <v>2306.2199999999998</v>
      </c>
      <c r="BB10" s="151">
        <f t="shared" si="43"/>
        <v>2306.2199999999998</v>
      </c>
      <c r="BC10" s="151">
        <f t="shared" si="43"/>
        <v>2306.2199999999998</v>
      </c>
      <c r="BD10" s="151">
        <f t="shared" si="43"/>
        <v>2352.3444</v>
      </c>
      <c r="BE10" s="151">
        <f t="shared" si="43"/>
        <v>2352.3444</v>
      </c>
      <c r="BF10" s="151">
        <f t="shared" si="43"/>
        <v>2352.3444</v>
      </c>
      <c r="BG10" s="151">
        <f t="shared" si="43"/>
        <v>2352.3444</v>
      </c>
      <c r="BH10" s="151">
        <f t="shared" si="44"/>
        <v>2352.3444</v>
      </c>
      <c r="BI10" s="151">
        <f t="shared" si="44"/>
        <v>2352.3444</v>
      </c>
      <c r="BJ10" s="151">
        <f t="shared" si="44"/>
        <v>2352.3444</v>
      </c>
      <c r="BK10" s="151">
        <f t="shared" si="44"/>
        <v>2352.3444</v>
      </c>
      <c r="BL10" s="151">
        <f t="shared" si="44"/>
        <v>2352.3444</v>
      </c>
      <c r="BM10" s="151">
        <f t="shared" si="44"/>
        <v>2352.3444</v>
      </c>
      <c r="BN10" s="151">
        <f t="shared" si="44"/>
        <v>2352.3444</v>
      </c>
      <c r="BO10" s="151">
        <f t="shared" si="44"/>
        <v>2352.3444</v>
      </c>
      <c r="BP10" s="151">
        <f t="shared" si="44"/>
        <v>2399.3912879999998</v>
      </c>
      <c r="BQ10" s="151">
        <f t="shared" si="44"/>
        <v>2399.3912879999998</v>
      </c>
      <c r="BR10" s="151">
        <f t="shared" si="45"/>
        <v>2399.3912879999998</v>
      </c>
      <c r="BS10" s="151">
        <f t="shared" si="45"/>
        <v>2399.3912879999998</v>
      </c>
      <c r="BT10" s="151">
        <f t="shared" si="45"/>
        <v>2399.3912879999998</v>
      </c>
      <c r="BU10" s="151">
        <f t="shared" si="45"/>
        <v>2399.3912879999998</v>
      </c>
      <c r="BV10" s="151">
        <f t="shared" si="45"/>
        <v>2399.3912879999998</v>
      </c>
      <c r="BW10" s="151">
        <f t="shared" si="45"/>
        <v>2399.3912879999998</v>
      </c>
      <c r="BX10" s="151">
        <f t="shared" si="45"/>
        <v>2399.3912879999998</v>
      </c>
      <c r="BY10" s="151">
        <f t="shared" si="45"/>
        <v>2399.3912879999998</v>
      </c>
      <c r="BZ10" s="151">
        <f t="shared" si="45"/>
        <v>2399.3912879999998</v>
      </c>
      <c r="CA10" s="151">
        <f t="shared" si="45"/>
        <v>2399.3912879999998</v>
      </c>
      <c r="CB10" s="151">
        <f t="shared" si="46"/>
        <v>2447.3791137600001</v>
      </c>
      <c r="CC10" s="151">
        <f t="shared" si="46"/>
        <v>2447.3791137600001</v>
      </c>
      <c r="CD10" s="151">
        <f t="shared" si="46"/>
        <v>2447.3791137600001</v>
      </c>
      <c r="CE10" s="151">
        <f t="shared" si="46"/>
        <v>2447.3791137600001</v>
      </c>
      <c r="CF10" s="151">
        <f t="shared" si="46"/>
        <v>2447.3791137600001</v>
      </c>
      <c r="CG10" s="151">
        <f t="shared" si="46"/>
        <v>2447.3791137600001</v>
      </c>
      <c r="CH10" s="151">
        <f t="shared" si="46"/>
        <v>2447.3791137600001</v>
      </c>
      <c r="CI10" s="151">
        <f t="shared" si="46"/>
        <v>2447.3791137600001</v>
      </c>
      <c r="CJ10" s="151">
        <f t="shared" si="46"/>
        <v>2447.3791137600001</v>
      </c>
      <c r="CK10" s="151">
        <f t="shared" si="46"/>
        <v>2447.3791137600001</v>
      </c>
      <c r="CL10" s="151">
        <f t="shared" si="47"/>
        <v>2447.3791137600001</v>
      </c>
      <c r="CM10" s="151">
        <f t="shared" si="47"/>
        <v>2447.3791137600001</v>
      </c>
      <c r="CN10" s="49">
        <v>0</v>
      </c>
      <c r="CO10" s="49">
        <v>0</v>
      </c>
      <c r="CP10" s="49">
        <v>0</v>
      </c>
      <c r="CQ10" s="49">
        <v>0</v>
      </c>
      <c r="CR10" s="49">
        <v>0</v>
      </c>
      <c r="CS10" s="49">
        <v>0</v>
      </c>
      <c r="CT10" s="49">
        <v>1</v>
      </c>
      <c r="CU10" s="49">
        <v>1</v>
      </c>
      <c r="CV10" s="49">
        <v>1</v>
      </c>
      <c r="CW10" s="49">
        <v>1</v>
      </c>
      <c r="CX10" s="49">
        <v>1</v>
      </c>
      <c r="CY10" s="49">
        <v>1</v>
      </c>
      <c r="CZ10" s="49">
        <v>1</v>
      </c>
      <c r="DA10" s="49">
        <v>1</v>
      </c>
      <c r="DB10" s="49">
        <v>1</v>
      </c>
      <c r="DC10" s="49">
        <v>1</v>
      </c>
      <c r="DD10" s="49">
        <v>1</v>
      </c>
      <c r="DE10" s="49">
        <v>1</v>
      </c>
      <c r="DF10" s="49">
        <v>1</v>
      </c>
      <c r="DG10" s="49">
        <v>1</v>
      </c>
      <c r="DH10" s="49">
        <v>1</v>
      </c>
      <c r="DI10" s="49">
        <v>1</v>
      </c>
      <c r="DJ10" s="49">
        <v>1</v>
      </c>
      <c r="DK10" s="49">
        <v>1</v>
      </c>
      <c r="DL10" s="49">
        <v>1</v>
      </c>
      <c r="DM10" s="49">
        <v>1</v>
      </c>
      <c r="DN10" s="49">
        <v>1</v>
      </c>
      <c r="DO10" s="49">
        <v>1</v>
      </c>
      <c r="DP10" s="49">
        <v>1</v>
      </c>
      <c r="DQ10" s="49">
        <v>1</v>
      </c>
      <c r="DR10" s="49">
        <v>1</v>
      </c>
      <c r="DS10" s="49">
        <v>1</v>
      </c>
      <c r="DT10" s="49">
        <v>1</v>
      </c>
      <c r="DU10" s="49">
        <v>1</v>
      </c>
      <c r="DV10" s="49">
        <v>1</v>
      </c>
      <c r="DW10" s="49">
        <v>1</v>
      </c>
      <c r="DX10" s="49">
        <v>1</v>
      </c>
      <c r="DY10" s="49">
        <v>1</v>
      </c>
      <c r="DZ10" s="49">
        <v>1</v>
      </c>
      <c r="EA10" s="49">
        <v>1</v>
      </c>
      <c r="EB10" s="49">
        <v>1</v>
      </c>
      <c r="EC10" s="49">
        <v>1</v>
      </c>
      <c r="ED10" s="49">
        <v>1</v>
      </c>
      <c r="EE10" s="49">
        <v>1</v>
      </c>
      <c r="EF10" s="49">
        <v>1</v>
      </c>
      <c r="EG10" s="49">
        <v>1</v>
      </c>
      <c r="EH10" s="49">
        <v>1</v>
      </c>
      <c r="EI10" s="49">
        <v>1</v>
      </c>
      <c r="EJ10" s="49">
        <v>1</v>
      </c>
      <c r="EK10" s="49">
        <v>1</v>
      </c>
      <c r="EL10" s="49">
        <v>1</v>
      </c>
      <c r="EM10" s="49">
        <v>1</v>
      </c>
      <c r="EN10" s="49">
        <v>1</v>
      </c>
      <c r="EO10" s="49">
        <v>1</v>
      </c>
      <c r="EP10" s="49">
        <v>1</v>
      </c>
      <c r="EQ10" s="49">
        <v>1</v>
      </c>
      <c r="ER10" s="49">
        <v>1</v>
      </c>
      <c r="ES10" s="49">
        <v>1</v>
      </c>
      <c r="ET10" s="49">
        <v>1</v>
      </c>
      <c r="EU10" s="49">
        <v>1</v>
      </c>
      <c r="EV10" s="49">
        <v>1</v>
      </c>
      <c r="EW10" s="49">
        <v>1</v>
      </c>
      <c r="EX10" s="49">
        <v>1</v>
      </c>
      <c r="EY10" s="49">
        <v>1</v>
      </c>
      <c r="EZ10" s="49">
        <v>1</v>
      </c>
      <c r="FA10" s="49">
        <v>1</v>
      </c>
      <c r="FB10" s="49">
        <v>1</v>
      </c>
      <c r="FC10" s="49">
        <v>1</v>
      </c>
      <c r="FD10" s="49">
        <v>1</v>
      </c>
      <c r="FE10" s="49">
        <v>1</v>
      </c>
      <c r="FF10" s="49">
        <v>1</v>
      </c>
      <c r="FG10" s="49">
        <v>1</v>
      </c>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row>
    <row r="11" spans="1:313" ht="18" customHeight="1">
      <c r="A11" s="43" t="s">
        <v>243</v>
      </c>
      <c r="B11" s="179" t="s">
        <v>93</v>
      </c>
      <c r="C11" s="173" t="s">
        <v>125</v>
      </c>
      <c r="D11" s="153">
        <v>18000</v>
      </c>
      <c r="E11" s="153">
        <f t="shared" si="48"/>
        <v>23940</v>
      </c>
      <c r="F11" s="48">
        <v>0.02</v>
      </c>
      <c r="G11" s="151">
        <f t="shared" si="38"/>
        <v>0</v>
      </c>
      <c r="H11" s="151">
        <f t="shared" si="38"/>
        <v>24418.800000000003</v>
      </c>
      <c r="I11" s="151">
        <f t="shared" si="38"/>
        <v>110006.69400000002</v>
      </c>
      <c r="J11" s="151">
        <f t="shared" si="38"/>
        <v>169368.79680000001</v>
      </c>
      <c r="K11" s="151">
        <f t="shared" si="38"/>
        <v>237539.73751199999</v>
      </c>
      <c r="L11" s="151">
        <f t="shared" si="38"/>
        <v>314977.69194091199</v>
      </c>
      <c r="M11" s="300">
        <f t="shared" ca="1" si="39"/>
        <v>0</v>
      </c>
      <c r="N11" s="44">
        <f t="shared" ca="1" si="39"/>
        <v>1</v>
      </c>
      <c r="O11" s="44">
        <f t="shared" ca="1" si="39"/>
        <v>4.416666666666667</v>
      </c>
      <c r="P11" s="44">
        <f t="shared" ca="1" si="39"/>
        <v>6.666666666666667</v>
      </c>
      <c r="Q11" s="44">
        <f t="shared" ca="1" si="39"/>
        <v>9.1666666666666661</v>
      </c>
      <c r="R11" s="44">
        <f t="shared" ca="1" si="39"/>
        <v>11.916666666666666</v>
      </c>
      <c r="S11" s="50"/>
      <c r="T11" s="151">
        <f t="shared" si="40"/>
        <v>0</v>
      </c>
      <c r="U11" s="151">
        <f t="shared" si="40"/>
        <v>0</v>
      </c>
      <c r="V11" s="151">
        <f t="shared" si="40"/>
        <v>0</v>
      </c>
      <c r="W11" s="151">
        <f t="shared" si="40"/>
        <v>0</v>
      </c>
      <c r="X11" s="151">
        <f t="shared" si="40"/>
        <v>0</v>
      </c>
      <c r="Y11" s="151">
        <f t="shared" si="40"/>
        <v>0</v>
      </c>
      <c r="Z11" s="151">
        <f t="shared" si="40"/>
        <v>0</v>
      </c>
      <c r="AA11" s="151">
        <f t="shared" si="40"/>
        <v>0</v>
      </c>
      <c r="AB11" s="151">
        <f t="shared" si="40"/>
        <v>0</v>
      </c>
      <c r="AC11" s="151">
        <f t="shared" si="40"/>
        <v>0</v>
      </c>
      <c r="AD11" s="151">
        <f t="shared" si="41"/>
        <v>0</v>
      </c>
      <c r="AE11" s="151">
        <f t="shared" si="41"/>
        <v>0</v>
      </c>
      <c r="AF11" s="151">
        <f t="shared" si="41"/>
        <v>2034.8999999999999</v>
      </c>
      <c r="AG11" s="151">
        <f t="shared" si="41"/>
        <v>2034.8999999999999</v>
      </c>
      <c r="AH11" s="151">
        <f t="shared" si="41"/>
        <v>2034.8999999999999</v>
      </c>
      <c r="AI11" s="151">
        <f t="shared" si="41"/>
        <v>2034.8999999999999</v>
      </c>
      <c r="AJ11" s="151">
        <f t="shared" si="41"/>
        <v>2034.8999999999999</v>
      </c>
      <c r="AK11" s="151">
        <f t="shared" si="41"/>
        <v>2034.8999999999999</v>
      </c>
      <c r="AL11" s="151">
        <f t="shared" si="41"/>
        <v>2034.8999999999999</v>
      </c>
      <c r="AM11" s="151">
        <f t="shared" si="41"/>
        <v>2034.8999999999999</v>
      </c>
      <c r="AN11" s="151">
        <f t="shared" si="42"/>
        <v>2034.8999999999999</v>
      </c>
      <c r="AO11" s="151">
        <f t="shared" si="42"/>
        <v>2034.8999999999999</v>
      </c>
      <c r="AP11" s="151">
        <f t="shared" si="42"/>
        <v>2034.8999999999999</v>
      </c>
      <c r="AQ11" s="151">
        <f t="shared" si="42"/>
        <v>2034.8999999999999</v>
      </c>
      <c r="AR11" s="151">
        <f t="shared" si="42"/>
        <v>8302.3919999999998</v>
      </c>
      <c r="AS11" s="151">
        <f t="shared" si="42"/>
        <v>8302.3919999999998</v>
      </c>
      <c r="AT11" s="151">
        <f t="shared" si="42"/>
        <v>8302.3919999999998</v>
      </c>
      <c r="AU11" s="151">
        <f t="shared" si="42"/>
        <v>8302.3919999999998</v>
      </c>
      <c r="AV11" s="151">
        <f t="shared" si="42"/>
        <v>8302.3919999999998</v>
      </c>
      <c r="AW11" s="151">
        <f t="shared" si="42"/>
        <v>8302.3919999999998</v>
      </c>
      <c r="AX11" s="151">
        <f t="shared" si="43"/>
        <v>8302.3919999999998</v>
      </c>
      <c r="AY11" s="151">
        <f t="shared" si="43"/>
        <v>10377.99</v>
      </c>
      <c r="AZ11" s="151">
        <f t="shared" si="43"/>
        <v>10377.99</v>
      </c>
      <c r="BA11" s="151">
        <f t="shared" si="43"/>
        <v>10377.99</v>
      </c>
      <c r="BB11" s="151">
        <f t="shared" si="43"/>
        <v>10377.99</v>
      </c>
      <c r="BC11" s="151">
        <f t="shared" si="43"/>
        <v>10377.99</v>
      </c>
      <c r="BD11" s="151">
        <f t="shared" si="43"/>
        <v>12702.65976</v>
      </c>
      <c r="BE11" s="151">
        <f t="shared" si="43"/>
        <v>12702.65976</v>
      </c>
      <c r="BF11" s="151">
        <f t="shared" si="43"/>
        <v>12702.65976</v>
      </c>
      <c r="BG11" s="151">
        <f t="shared" si="43"/>
        <v>12702.65976</v>
      </c>
      <c r="BH11" s="151">
        <f t="shared" si="44"/>
        <v>12702.65976</v>
      </c>
      <c r="BI11" s="151">
        <f t="shared" si="44"/>
        <v>14819.769719999998</v>
      </c>
      <c r="BJ11" s="151">
        <f t="shared" si="44"/>
        <v>14819.769719999998</v>
      </c>
      <c r="BK11" s="151">
        <f t="shared" si="44"/>
        <v>14819.769719999998</v>
      </c>
      <c r="BL11" s="151">
        <f t="shared" si="44"/>
        <v>14819.769719999998</v>
      </c>
      <c r="BM11" s="151">
        <f t="shared" si="44"/>
        <v>14819.769719999998</v>
      </c>
      <c r="BN11" s="151">
        <f t="shared" si="44"/>
        <v>14819.769719999998</v>
      </c>
      <c r="BO11" s="151">
        <f t="shared" si="44"/>
        <v>16936.879679999998</v>
      </c>
      <c r="BP11" s="151">
        <f t="shared" si="44"/>
        <v>17275.617273600001</v>
      </c>
      <c r="BQ11" s="151">
        <f t="shared" si="44"/>
        <v>17275.617273600001</v>
      </c>
      <c r="BR11" s="151">
        <f t="shared" si="45"/>
        <v>19435.069432799999</v>
      </c>
      <c r="BS11" s="151">
        <f t="shared" si="45"/>
        <v>19435.069432799999</v>
      </c>
      <c r="BT11" s="151">
        <f t="shared" si="45"/>
        <v>19435.069432799999</v>
      </c>
      <c r="BU11" s="151">
        <f t="shared" si="45"/>
        <v>19435.069432799999</v>
      </c>
      <c r="BV11" s="151">
        <f t="shared" si="45"/>
        <v>19435.069432799999</v>
      </c>
      <c r="BW11" s="151">
        <f t="shared" si="45"/>
        <v>19435.069432799999</v>
      </c>
      <c r="BX11" s="151">
        <f t="shared" si="45"/>
        <v>21594.521592000001</v>
      </c>
      <c r="BY11" s="151">
        <f t="shared" si="45"/>
        <v>21594.521592000001</v>
      </c>
      <c r="BZ11" s="151">
        <f t="shared" si="45"/>
        <v>21594.521592000001</v>
      </c>
      <c r="CA11" s="151">
        <f t="shared" si="45"/>
        <v>21594.521592000001</v>
      </c>
      <c r="CB11" s="151">
        <f t="shared" si="46"/>
        <v>24229.053226224001</v>
      </c>
      <c r="CC11" s="151">
        <f t="shared" si="46"/>
        <v>24229.053226224001</v>
      </c>
      <c r="CD11" s="151">
        <f t="shared" si="46"/>
        <v>24229.053226224001</v>
      </c>
      <c r="CE11" s="151">
        <f t="shared" si="46"/>
        <v>24229.053226224001</v>
      </c>
      <c r="CF11" s="151">
        <f t="shared" si="46"/>
        <v>26431.694428608</v>
      </c>
      <c r="CG11" s="151">
        <f t="shared" si="46"/>
        <v>26431.694428608</v>
      </c>
      <c r="CH11" s="151">
        <f t="shared" si="46"/>
        <v>26431.694428608</v>
      </c>
      <c r="CI11" s="151">
        <f t="shared" si="46"/>
        <v>26431.694428608</v>
      </c>
      <c r="CJ11" s="151">
        <f t="shared" si="46"/>
        <v>26431.694428608</v>
      </c>
      <c r="CK11" s="151">
        <f t="shared" si="46"/>
        <v>28634.335630992002</v>
      </c>
      <c r="CL11" s="151">
        <f t="shared" si="47"/>
        <v>28634.335630992002</v>
      </c>
      <c r="CM11" s="151">
        <f t="shared" si="47"/>
        <v>28634.335630992002</v>
      </c>
      <c r="CN11" s="49">
        <f>ROUNDDOWN(VENTAS!I12/$B$19,0)</f>
        <v>0</v>
      </c>
      <c r="CO11" s="49">
        <f>ROUNDDOWN(VENTAS!J12/$B$19,0)</f>
        <v>0</v>
      </c>
      <c r="CP11" s="49">
        <f>ROUNDDOWN(VENTAS!K12/$B$19,0)</f>
        <v>0</v>
      </c>
      <c r="CQ11" s="49">
        <f>ROUNDDOWN(VENTAS!L12/$B$19,0)</f>
        <v>0</v>
      </c>
      <c r="CR11" s="49">
        <f>ROUNDDOWN(VENTAS!M12/$B$19,0)</f>
        <v>0</v>
      </c>
      <c r="CS11" s="49">
        <f>ROUNDDOWN(VENTAS!N12/$B$19,0)</f>
        <v>0</v>
      </c>
      <c r="CT11" s="49">
        <f>ROUNDDOWN(VENTAS!O12/$B$19,0)</f>
        <v>0</v>
      </c>
      <c r="CU11" s="49">
        <f>ROUNDDOWN(VENTAS!P12/$B$19,0)</f>
        <v>0</v>
      </c>
      <c r="CV11" s="49">
        <f>ROUNDDOWN(VENTAS!Q12/$B$19,0)</f>
        <v>0</v>
      </c>
      <c r="CW11" s="49">
        <f>ROUNDDOWN(VENTAS!R12/$B$19,0)</f>
        <v>0</v>
      </c>
      <c r="CX11" s="49">
        <f>ROUNDDOWN(VENTAS!S12/$B$19,0)</f>
        <v>0</v>
      </c>
      <c r="CY11" s="49">
        <f>ROUNDDOWN(VENTAS!T12/$B$19,0)</f>
        <v>0</v>
      </c>
      <c r="CZ11" s="49">
        <f>ROUNDDOWN(VENTAS!U12/$B$19,0)</f>
        <v>1</v>
      </c>
      <c r="DA11" s="49">
        <f>ROUNDDOWN(VENTAS!V12/$B$19,0)</f>
        <v>1</v>
      </c>
      <c r="DB11" s="49">
        <f>ROUNDDOWN(VENTAS!W12/$B$19,0)</f>
        <v>1</v>
      </c>
      <c r="DC11" s="49">
        <f>ROUNDDOWN(VENTAS!X12/$B$19,0)</f>
        <v>1</v>
      </c>
      <c r="DD11" s="49">
        <f>ROUNDDOWN(VENTAS!Y12/$B$19,0)</f>
        <v>1</v>
      </c>
      <c r="DE11" s="49">
        <f>ROUNDDOWN(VENTAS!Z12/$B$19,0)</f>
        <v>1</v>
      </c>
      <c r="DF11" s="49">
        <f>ROUNDDOWN(VENTAS!AA12/$B$19,0)</f>
        <v>1</v>
      </c>
      <c r="DG11" s="49">
        <f>ROUNDDOWN(VENTAS!AB12/$B$19,0)</f>
        <v>1</v>
      </c>
      <c r="DH11" s="49">
        <f>ROUNDDOWN(VENTAS!AC12/$B$19,0)</f>
        <v>1</v>
      </c>
      <c r="DI11" s="49">
        <f>ROUNDDOWN(VENTAS!AD12/$B$19,0)</f>
        <v>1</v>
      </c>
      <c r="DJ11" s="49">
        <f>ROUNDDOWN(VENTAS!AE12/$B$19,0)</f>
        <v>1</v>
      </c>
      <c r="DK11" s="49">
        <f>ROUNDDOWN(VENTAS!AF12/$B$19,0)</f>
        <v>1</v>
      </c>
      <c r="DL11" s="49">
        <f>ROUNDDOWN(VENTAS!AG12/$B$19,0)</f>
        <v>4</v>
      </c>
      <c r="DM11" s="49">
        <f>ROUNDDOWN(VENTAS!AH12/$B$19,0)</f>
        <v>4</v>
      </c>
      <c r="DN11" s="49">
        <f>ROUNDDOWN(VENTAS!AI12/$B$19,0)</f>
        <v>4</v>
      </c>
      <c r="DO11" s="49">
        <f>ROUNDDOWN(VENTAS!AJ12/$B$19,0)</f>
        <v>4</v>
      </c>
      <c r="DP11" s="49">
        <f>ROUNDDOWN(VENTAS!AK12/$B$19,0)</f>
        <v>4</v>
      </c>
      <c r="DQ11" s="49">
        <f>ROUNDDOWN(VENTAS!AL12/$B$19,0)</f>
        <v>4</v>
      </c>
      <c r="DR11" s="49">
        <f>ROUNDDOWN(VENTAS!AM12/$B$19,0)</f>
        <v>4</v>
      </c>
      <c r="DS11" s="49">
        <f>ROUNDDOWN(VENTAS!AN12/$B$19,0)</f>
        <v>5</v>
      </c>
      <c r="DT11" s="49">
        <f>ROUNDDOWN(VENTAS!AO12/$B$19,0)</f>
        <v>5</v>
      </c>
      <c r="DU11" s="49">
        <f>ROUNDDOWN(VENTAS!AP12/$B$19,0)</f>
        <v>5</v>
      </c>
      <c r="DV11" s="49">
        <f>ROUNDDOWN(VENTAS!AQ12/$B$19,0)</f>
        <v>5</v>
      </c>
      <c r="DW11" s="49">
        <f>ROUNDDOWN(VENTAS!AR12/$B$19,0)</f>
        <v>5</v>
      </c>
      <c r="DX11" s="49">
        <f>ROUNDDOWN(VENTAS!AS12/$B$19,0)</f>
        <v>6</v>
      </c>
      <c r="DY11" s="49">
        <f>ROUNDDOWN(VENTAS!AT12/$B$19,0)</f>
        <v>6</v>
      </c>
      <c r="DZ11" s="49">
        <f>ROUNDDOWN(VENTAS!AU12/$B$19,0)</f>
        <v>6</v>
      </c>
      <c r="EA11" s="49">
        <f>ROUNDDOWN(VENTAS!AV12/$B$19,0)</f>
        <v>6</v>
      </c>
      <c r="EB11" s="49">
        <f>ROUNDDOWN(VENTAS!AW12/$B$19,0)</f>
        <v>6</v>
      </c>
      <c r="EC11" s="49">
        <f>ROUNDDOWN(VENTAS!AX12/$B$19,0)</f>
        <v>7</v>
      </c>
      <c r="ED11" s="49">
        <f>ROUNDDOWN(VENTAS!AY12/$B$19,0)</f>
        <v>7</v>
      </c>
      <c r="EE11" s="49">
        <f>ROUNDDOWN(VENTAS!AZ12/$B$19,0)</f>
        <v>7</v>
      </c>
      <c r="EF11" s="49">
        <f>ROUNDDOWN(VENTAS!BA12/$B$19,0)</f>
        <v>7</v>
      </c>
      <c r="EG11" s="49">
        <f>ROUNDDOWN(VENTAS!BB12/$B$19,0)</f>
        <v>7</v>
      </c>
      <c r="EH11" s="49">
        <f>ROUNDDOWN(VENTAS!BC12/$B$19,0)</f>
        <v>7</v>
      </c>
      <c r="EI11" s="49">
        <f>ROUNDDOWN(VENTAS!BD12/$B$19,0)</f>
        <v>8</v>
      </c>
      <c r="EJ11" s="49">
        <f>ROUNDDOWN(VENTAS!BE12/$B$19,0)</f>
        <v>8</v>
      </c>
      <c r="EK11" s="49">
        <f>ROUNDDOWN(VENTAS!BF12/$B$19,0)</f>
        <v>8</v>
      </c>
      <c r="EL11" s="49">
        <f>ROUNDDOWN(VENTAS!BG12/$B$19,0)</f>
        <v>9</v>
      </c>
      <c r="EM11" s="49">
        <f>ROUNDDOWN(VENTAS!BH12/$B$19,0)</f>
        <v>9</v>
      </c>
      <c r="EN11" s="49">
        <f>ROUNDDOWN(VENTAS!BI12/$B$19,0)</f>
        <v>9</v>
      </c>
      <c r="EO11" s="49">
        <f>ROUNDDOWN(VENTAS!BJ12/$B$19,0)</f>
        <v>9</v>
      </c>
      <c r="EP11" s="49">
        <f>ROUNDDOWN(VENTAS!BK12/$B$19,0)</f>
        <v>9</v>
      </c>
      <c r="EQ11" s="49">
        <f>ROUNDDOWN(VENTAS!BL12/$B$19,0)</f>
        <v>9</v>
      </c>
      <c r="ER11" s="49">
        <f>ROUNDDOWN(VENTAS!BM12/$B$19,0)</f>
        <v>10</v>
      </c>
      <c r="ES11" s="49">
        <f>ROUNDDOWN(VENTAS!BN12/$B$19,0)</f>
        <v>10</v>
      </c>
      <c r="ET11" s="49">
        <f>ROUNDDOWN(VENTAS!BO12/$B$19,0)</f>
        <v>10</v>
      </c>
      <c r="EU11" s="49">
        <f>ROUNDDOWN(VENTAS!BP12/$B$19,0)</f>
        <v>10</v>
      </c>
      <c r="EV11" s="49">
        <f>ROUNDDOWN(VENTAS!BQ12/$B$19,0)</f>
        <v>11</v>
      </c>
      <c r="EW11" s="49">
        <f>ROUNDDOWN(VENTAS!BR12/$B$19,0)</f>
        <v>11</v>
      </c>
      <c r="EX11" s="49">
        <f>ROUNDDOWN(VENTAS!BS12/$B$19,0)</f>
        <v>11</v>
      </c>
      <c r="EY11" s="49">
        <f>ROUNDDOWN(VENTAS!BT12/$B$19,0)</f>
        <v>11</v>
      </c>
      <c r="EZ11" s="49">
        <f>ROUNDDOWN(VENTAS!BU12/$B$19,0)</f>
        <v>12</v>
      </c>
      <c r="FA11" s="49">
        <f>ROUNDDOWN(VENTAS!BV12/$B$19,0)</f>
        <v>12</v>
      </c>
      <c r="FB11" s="49">
        <f>ROUNDDOWN(VENTAS!BW12/$B$19,0)</f>
        <v>12</v>
      </c>
      <c r="FC11" s="49">
        <f>ROUNDDOWN(VENTAS!BX12/$B$19,0)</f>
        <v>12</v>
      </c>
      <c r="FD11" s="49">
        <f>ROUNDDOWN(VENTAS!BY12/$B$19,0)</f>
        <v>12</v>
      </c>
      <c r="FE11" s="49">
        <f>ROUNDDOWN(VENTAS!BZ12/$B$19,0)</f>
        <v>13</v>
      </c>
      <c r="FF11" s="49">
        <f>ROUNDDOWN(VENTAS!CA12/$B$19,0)</f>
        <v>13</v>
      </c>
      <c r="FG11" s="49">
        <f>ROUNDDOWN(VENTAS!CB12/$B$19,0)</f>
        <v>13</v>
      </c>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row>
    <row r="12" spans="1:313" ht="18" customHeight="1">
      <c r="A12" s="43" t="s">
        <v>117</v>
      </c>
      <c r="B12" s="179" t="s">
        <v>123</v>
      </c>
      <c r="C12" s="173" t="s">
        <v>125</v>
      </c>
      <c r="D12" s="153">
        <v>18000</v>
      </c>
      <c r="E12" s="153">
        <f t="shared" si="48"/>
        <v>23940</v>
      </c>
      <c r="F12" s="48">
        <v>0.05</v>
      </c>
      <c r="G12" s="151">
        <f t="shared" si="38"/>
        <v>23940</v>
      </c>
      <c r="H12" s="151">
        <f t="shared" si="38"/>
        <v>25137</v>
      </c>
      <c r="I12" s="151">
        <f t="shared" si="38"/>
        <v>26393.849999999995</v>
      </c>
      <c r="J12" s="151">
        <f t="shared" si="38"/>
        <v>27713.542500000007</v>
      </c>
      <c r="K12" s="151">
        <f t="shared" si="38"/>
        <v>29099.219625000002</v>
      </c>
      <c r="L12" s="151">
        <f t="shared" si="38"/>
        <v>30554.180606250007</v>
      </c>
      <c r="M12" s="300">
        <f t="shared" ca="1" si="39"/>
        <v>1</v>
      </c>
      <c r="N12" s="44">
        <f t="shared" ca="1" si="39"/>
        <v>1</v>
      </c>
      <c r="O12" s="44">
        <f t="shared" ca="1" si="39"/>
        <v>1</v>
      </c>
      <c r="P12" s="44">
        <f t="shared" ca="1" si="39"/>
        <v>1</v>
      </c>
      <c r="Q12" s="44">
        <f t="shared" ca="1" si="39"/>
        <v>1</v>
      </c>
      <c r="R12" s="44">
        <f t="shared" ca="1" si="39"/>
        <v>1</v>
      </c>
      <c r="S12" s="50"/>
      <c r="T12" s="151">
        <f t="shared" si="40"/>
        <v>1995</v>
      </c>
      <c r="U12" s="151">
        <f t="shared" si="40"/>
        <v>1995</v>
      </c>
      <c r="V12" s="151">
        <f t="shared" si="40"/>
        <v>1995</v>
      </c>
      <c r="W12" s="151">
        <f t="shared" si="40"/>
        <v>1995</v>
      </c>
      <c r="X12" s="151">
        <f t="shared" si="40"/>
        <v>1995</v>
      </c>
      <c r="Y12" s="151">
        <f t="shared" si="40"/>
        <v>1995</v>
      </c>
      <c r="Z12" s="151">
        <f t="shared" si="40"/>
        <v>1995</v>
      </c>
      <c r="AA12" s="151">
        <f t="shared" si="40"/>
        <v>1995</v>
      </c>
      <c r="AB12" s="151">
        <f t="shared" si="40"/>
        <v>1995</v>
      </c>
      <c r="AC12" s="151">
        <f t="shared" si="40"/>
        <v>1995</v>
      </c>
      <c r="AD12" s="151">
        <f t="shared" si="41"/>
        <v>1995</v>
      </c>
      <c r="AE12" s="151">
        <f t="shared" si="41"/>
        <v>1995</v>
      </c>
      <c r="AF12" s="151">
        <f t="shared" si="41"/>
        <v>2094.75</v>
      </c>
      <c r="AG12" s="151">
        <f t="shared" si="41"/>
        <v>2094.75</v>
      </c>
      <c r="AH12" s="151">
        <f t="shared" si="41"/>
        <v>2094.75</v>
      </c>
      <c r="AI12" s="151">
        <f t="shared" si="41"/>
        <v>2094.75</v>
      </c>
      <c r="AJ12" s="151">
        <f t="shared" si="41"/>
        <v>2094.75</v>
      </c>
      <c r="AK12" s="151">
        <f t="shared" si="41"/>
        <v>2094.75</v>
      </c>
      <c r="AL12" s="151">
        <f t="shared" si="41"/>
        <v>2094.75</v>
      </c>
      <c r="AM12" s="151">
        <f t="shared" si="41"/>
        <v>2094.75</v>
      </c>
      <c r="AN12" s="151">
        <f t="shared" si="42"/>
        <v>2094.75</v>
      </c>
      <c r="AO12" s="151">
        <f t="shared" si="42"/>
        <v>2094.75</v>
      </c>
      <c r="AP12" s="151">
        <f t="shared" si="42"/>
        <v>2094.75</v>
      </c>
      <c r="AQ12" s="151">
        <f t="shared" si="42"/>
        <v>2094.75</v>
      </c>
      <c r="AR12" s="151">
        <f t="shared" si="42"/>
        <v>2199.4875000000002</v>
      </c>
      <c r="AS12" s="151">
        <f t="shared" si="42"/>
        <v>2199.4875000000002</v>
      </c>
      <c r="AT12" s="151">
        <f t="shared" si="42"/>
        <v>2199.4875000000002</v>
      </c>
      <c r="AU12" s="151">
        <f t="shared" si="42"/>
        <v>2199.4875000000002</v>
      </c>
      <c r="AV12" s="151">
        <f t="shared" si="42"/>
        <v>2199.4875000000002</v>
      </c>
      <c r="AW12" s="151">
        <f t="shared" si="42"/>
        <v>2199.4875000000002</v>
      </c>
      <c r="AX12" s="151">
        <f t="shared" si="43"/>
        <v>2199.4875000000002</v>
      </c>
      <c r="AY12" s="151">
        <f t="shared" si="43"/>
        <v>2199.4875000000002</v>
      </c>
      <c r="AZ12" s="151">
        <f t="shared" si="43"/>
        <v>2199.4875000000002</v>
      </c>
      <c r="BA12" s="151">
        <f t="shared" si="43"/>
        <v>2199.4875000000002</v>
      </c>
      <c r="BB12" s="151">
        <f t="shared" si="43"/>
        <v>2199.4875000000002</v>
      </c>
      <c r="BC12" s="151">
        <f t="shared" si="43"/>
        <v>2199.4875000000002</v>
      </c>
      <c r="BD12" s="151">
        <f t="shared" si="43"/>
        <v>2309.4618750000004</v>
      </c>
      <c r="BE12" s="151">
        <f t="shared" si="43"/>
        <v>2309.4618750000004</v>
      </c>
      <c r="BF12" s="151">
        <f t="shared" si="43"/>
        <v>2309.4618750000004</v>
      </c>
      <c r="BG12" s="151">
        <f t="shared" si="43"/>
        <v>2309.4618750000004</v>
      </c>
      <c r="BH12" s="151">
        <f t="shared" si="44"/>
        <v>2309.4618750000004</v>
      </c>
      <c r="BI12" s="151">
        <f t="shared" si="44"/>
        <v>2309.4618750000004</v>
      </c>
      <c r="BJ12" s="151">
        <f t="shared" si="44"/>
        <v>2309.4618750000004</v>
      </c>
      <c r="BK12" s="151">
        <f t="shared" si="44"/>
        <v>2309.4618750000004</v>
      </c>
      <c r="BL12" s="151">
        <f t="shared" si="44"/>
        <v>2309.4618750000004</v>
      </c>
      <c r="BM12" s="151">
        <f t="shared" si="44"/>
        <v>2309.4618750000004</v>
      </c>
      <c r="BN12" s="151">
        <f t="shared" si="44"/>
        <v>2309.4618750000004</v>
      </c>
      <c r="BO12" s="151">
        <f t="shared" si="44"/>
        <v>2309.4618750000004</v>
      </c>
      <c r="BP12" s="151">
        <f t="shared" si="44"/>
        <v>2424.9349687500003</v>
      </c>
      <c r="BQ12" s="151">
        <f t="shared" si="44"/>
        <v>2424.9349687500003</v>
      </c>
      <c r="BR12" s="151">
        <f t="shared" si="45"/>
        <v>2424.9349687500003</v>
      </c>
      <c r="BS12" s="151">
        <f t="shared" si="45"/>
        <v>2424.9349687500003</v>
      </c>
      <c r="BT12" s="151">
        <f t="shared" si="45"/>
        <v>2424.9349687500003</v>
      </c>
      <c r="BU12" s="151">
        <f t="shared" si="45"/>
        <v>2424.9349687500003</v>
      </c>
      <c r="BV12" s="151">
        <f t="shared" si="45"/>
        <v>2424.9349687500003</v>
      </c>
      <c r="BW12" s="151">
        <f t="shared" si="45"/>
        <v>2424.9349687500003</v>
      </c>
      <c r="BX12" s="151">
        <f t="shared" si="45"/>
        <v>2424.9349687500003</v>
      </c>
      <c r="BY12" s="151">
        <f t="shared" si="45"/>
        <v>2424.9349687500003</v>
      </c>
      <c r="BZ12" s="151">
        <f t="shared" si="45"/>
        <v>2424.9349687500003</v>
      </c>
      <c r="CA12" s="151">
        <f t="shared" si="45"/>
        <v>2424.9349687500003</v>
      </c>
      <c r="CB12" s="151">
        <f t="shared" si="46"/>
        <v>2546.1817171875005</v>
      </c>
      <c r="CC12" s="151">
        <f t="shared" si="46"/>
        <v>2546.1817171875005</v>
      </c>
      <c r="CD12" s="151">
        <f t="shared" si="46"/>
        <v>2546.1817171875005</v>
      </c>
      <c r="CE12" s="151">
        <f t="shared" si="46"/>
        <v>2546.1817171875005</v>
      </c>
      <c r="CF12" s="151">
        <f t="shared" si="46"/>
        <v>2546.1817171875005</v>
      </c>
      <c r="CG12" s="151">
        <f t="shared" si="46"/>
        <v>2546.1817171875005</v>
      </c>
      <c r="CH12" s="151">
        <f t="shared" si="46"/>
        <v>2546.1817171875005</v>
      </c>
      <c r="CI12" s="151">
        <f t="shared" si="46"/>
        <v>2546.1817171875005</v>
      </c>
      <c r="CJ12" s="151">
        <f t="shared" si="46"/>
        <v>2546.1817171875005</v>
      </c>
      <c r="CK12" s="151">
        <f t="shared" si="46"/>
        <v>2546.1817171875005</v>
      </c>
      <c r="CL12" s="151">
        <f t="shared" si="47"/>
        <v>2546.1817171875005</v>
      </c>
      <c r="CM12" s="151">
        <f t="shared" si="47"/>
        <v>2546.1817171875005</v>
      </c>
      <c r="CN12" s="49">
        <v>1</v>
      </c>
      <c r="CO12" s="49">
        <v>1</v>
      </c>
      <c r="CP12" s="49">
        <v>1</v>
      </c>
      <c r="CQ12" s="49">
        <v>1</v>
      </c>
      <c r="CR12" s="49">
        <v>1</v>
      </c>
      <c r="CS12" s="49">
        <v>1</v>
      </c>
      <c r="CT12" s="49">
        <v>1</v>
      </c>
      <c r="CU12" s="49">
        <v>1</v>
      </c>
      <c r="CV12" s="49">
        <v>1</v>
      </c>
      <c r="CW12" s="49">
        <v>1</v>
      </c>
      <c r="CX12" s="49">
        <v>1</v>
      </c>
      <c r="CY12" s="49">
        <v>1</v>
      </c>
      <c r="CZ12" s="49">
        <v>1</v>
      </c>
      <c r="DA12" s="49">
        <v>1</v>
      </c>
      <c r="DB12" s="49">
        <v>1</v>
      </c>
      <c r="DC12" s="49">
        <v>1</v>
      </c>
      <c r="DD12" s="49">
        <v>1</v>
      </c>
      <c r="DE12" s="49">
        <v>1</v>
      </c>
      <c r="DF12" s="49">
        <v>1</v>
      </c>
      <c r="DG12" s="49">
        <v>1</v>
      </c>
      <c r="DH12" s="49">
        <v>1</v>
      </c>
      <c r="DI12" s="49">
        <v>1</v>
      </c>
      <c r="DJ12" s="49">
        <v>1</v>
      </c>
      <c r="DK12" s="49">
        <v>1</v>
      </c>
      <c r="DL12" s="49">
        <v>1</v>
      </c>
      <c r="DM12" s="49">
        <v>1</v>
      </c>
      <c r="DN12" s="49">
        <v>1</v>
      </c>
      <c r="DO12" s="49">
        <v>1</v>
      </c>
      <c r="DP12" s="49">
        <v>1</v>
      </c>
      <c r="DQ12" s="49">
        <v>1</v>
      </c>
      <c r="DR12" s="49">
        <v>1</v>
      </c>
      <c r="DS12" s="49">
        <v>1</v>
      </c>
      <c r="DT12" s="49">
        <v>1</v>
      </c>
      <c r="DU12" s="49">
        <v>1</v>
      </c>
      <c r="DV12" s="49">
        <v>1</v>
      </c>
      <c r="DW12" s="49">
        <v>1</v>
      </c>
      <c r="DX12" s="49">
        <v>1</v>
      </c>
      <c r="DY12" s="49">
        <v>1</v>
      </c>
      <c r="DZ12" s="49">
        <v>1</v>
      </c>
      <c r="EA12" s="49">
        <v>1</v>
      </c>
      <c r="EB12" s="49">
        <v>1</v>
      </c>
      <c r="EC12" s="49">
        <v>1</v>
      </c>
      <c r="ED12" s="49">
        <v>1</v>
      </c>
      <c r="EE12" s="49">
        <v>1</v>
      </c>
      <c r="EF12" s="49">
        <v>1</v>
      </c>
      <c r="EG12" s="49">
        <v>1</v>
      </c>
      <c r="EH12" s="49">
        <v>1</v>
      </c>
      <c r="EI12" s="49">
        <v>1</v>
      </c>
      <c r="EJ12" s="49">
        <v>1</v>
      </c>
      <c r="EK12" s="49">
        <v>1</v>
      </c>
      <c r="EL12" s="49">
        <v>1</v>
      </c>
      <c r="EM12" s="49">
        <v>1</v>
      </c>
      <c r="EN12" s="49">
        <v>1</v>
      </c>
      <c r="EO12" s="49">
        <v>1</v>
      </c>
      <c r="EP12" s="49">
        <v>1</v>
      </c>
      <c r="EQ12" s="49">
        <v>1</v>
      </c>
      <c r="ER12" s="49">
        <v>1</v>
      </c>
      <c r="ES12" s="49">
        <v>1</v>
      </c>
      <c r="ET12" s="49">
        <v>1</v>
      </c>
      <c r="EU12" s="49">
        <v>1</v>
      </c>
      <c r="EV12" s="49">
        <v>1</v>
      </c>
      <c r="EW12" s="49">
        <v>1</v>
      </c>
      <c r="EX12" s="49">
        <v>1</v>
      </c>
      <c r="EY12" s="49">
        <v>1</v>
      </c>
      <c r="EZ12" s="49">
        <v>1</v>
      </c>
      <c r="FA12" s="49">
        <v>1</v>
      </c>
      <c r="FB12" s="49">
        <v>1</v>
      </c>
      <c r="FC12" s="49">
        <v>1</v>
      </c>
      <c r="FD12" s="49">
        <v>1</v>
      </c>
      <c r="FE12" s="49">
        <v>1</v>
      </c>
      <c r="FF12" s="49">
        <v>1</v>
      </c>
      <c r="FG12" s="49">
        <v>1</v>
      </c>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row>
    <row r="13" spans="1:313" ht="18" customHeight="1">
      <c r="A13" s="43"/>
      <c r="B13" s="179"/>
      <c r="C13" s="173"/>
      <c r="D13" s="153"/>
      <c r="E13" s="153"/>
      <c r="F13" s="48"/>
      <c r="G13" s="151"/>
      <c r="H13" s="151"/>
      <c r="I13" s="151"/>
      <c r="J13" s="151"/>
      <c r="K13" s="151"/>
      <c r="L13" s="151"/>
      <c r="M13" s="44"/>
      <c r="N13" s="44"/>
      <c r="O13" s="44"/>
      <c r="P13" s="44"/>
      <c r="Q13" s="44"/>
      <c r="R13" s="44"/>
      <c r="S13" s="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row>
    <row r="14" spans="1:313" ht="18" customHeight="1">
      <c r="A14" s="52"/>
      <c r="B14" s="180"/>
      <c r="C14" s="55"/>
      <c r="D14" s="54"/>
      <c r="E14" s="54"/>
      <c r="F14" s="253" t="s">
        <v>42</v>
      </c>
      <c r="G14" s="257">
        <f t="shared" ref="G14:R14" si="49">SUM(G6:G13)</f>
        <v>136795</v>
      </c>
      <c r="H14" s="257">
        <f t="shared" si="49"/>
        <v>196545.89999999997</v>
      </c>
      <c r="I14" s="257">
        <f t="shared" si="49"/>
        <v>290721.53100000002</v>
      </c>
      <c r="J14" s="257">
        <f t="shared" si="49"/>
        <v>359232.38529000001</v>
      </c>
      <c r="K14" s="257">
        <f t="shared" si="49"/>
        <v>437156.97525929997</v>
      </c>
      <c r="L14" s="257">
        <f t="shared" si="49"/>
        <v>525001.19080503297</v>
      </c>
      <c r="M14" s="257">
        <f t="shared" ca="1" si="49"/>
        <v>5</v>
      </c>
      <c r="N14" s="257">
        <f t="shared" ca="1" si="49"/>
        <v>7</v>
      </c>
      <c r="O14" s="257">
        <f t="shared" ca="1" si="49"/>
        <v>10.416666666666668</v>
      </c>
      <c r="P14" s="257">
        <f t="shared" ca="1" si="49"/>
        <v>12.666666666666668</v>
      </c>
      <c r="Q14" s="257">
        <f t="shared" ca="1" si="49"/>
        <v>15.166666666666666</v>
      </c>
      <c r="R14" s="257">
        <f t="shared" ca="1" si="49"/>
        <v>17.916666666666664</v>
      </c>
      <c r="S14" s="51"/>
      <c r="T14" s="257">
        <f t="shared" ref="T14:AY14" si="50">SUM(T6:T13)</f>
        <v>9127.5</v>
      </c>
      <c r="U14" s="257">
        <f t="shared" si="50"/>
        <v>9127.5</v>
      </c>
      <c r="V14" s="257">
        <f t="shared" si="50"/>
        <v>9127.5</v>
      </c>
      <c r="W14" s="257">
        <f t="shared" si="50"/>
        <v>9127.5</v>
      </c>
      <c r="X14" s="257">
        <f t="shared" si="50"/>
        <v>9127.5</v>
      </c>
      <c r="Y14" s="257">
        <f t="shared" si="50"/>
        <v>9127.5</v>
      </c>
      <c r="Z14" s="257">
        <f t="shared" si="50"/>
        <v>13671.666666666666</v>
      </c>
      <c r="AA14" s="257">
        <f t="shared" si="50"/>
        <v>13671.666666666666</v>
      </c>
      <c r="AB14" s="257">
        <f t="shared" si="50"/>
        <v>13671.666666666666</v>
      </c>
      <c r="AC14" s="257">
        <f t="shared" si="50"/>
        <v>13671.666666666666</v>
      </c>
      <c r="AD14" s="257">
        <f t="shared" si="50"/>
        <v>13671.666666666666</v>
      </c>
      <c r="AE14" s="257">
        <f t="shared" si="50"/>
        <v>13671.666666666666</v>
      </c>
      <c r="AF14" s="257">
        <f t="shared" si="50"/>
        <v>16378.824999999999</v>
      </c>
      <c r="AG14" s="257">
        <f t="shared" si="50"/>
        <v>16378.824999999999</v>
      </c>
      <c r="AH14" s="257">
        <f t="shared" si="50"/>
        <v>16378.824999999999</v>
      </c>
      <c r="AI14" s="257">
        <f t="shared" si="50"/>
        <v>16378.824999999999</v>
      </c>
      <c r="AJ14" s="257">
        <f t="shared" si="50"/>
        <v>16378.824999999999</v>
      </c>
      <c r="AK14" s="257">
        <f t="shared" si="50"/>
        <v>16378.824999999999</v>
      </c>
      <c r="AL14" s="257">
        <f t="shared" si="50"/>
        <v>16378.824999999999</v>
      </c>
      <c r="AM14" s="257">
        <f t="shared" si="50"/>
        <v>16378.824999999999</v>
      </c>
      <c r="AN14" s="257">
        <f t="shared" si="50"/>
        <v>16378.824999999999</v>
      </c>
      <c r="AO14" s="257">
        <f t="shared" si="50"/>
        <v>16378.824999999999</v>
      </c>
      <c r="AP14" s="257">
        <f t="shared" si="50"/>
        <v>16378.824999999999</v>
      </c>
      <c r="AQ14" s="257">
        <f t="shared" si="50"/>
        <v>16378.824999999999</v>
      </c>
      <c r="AR14" s="257">
        <f t="shared" si="50"/>
        <v>23361.961749999999</v>
      </c>
      <c r="AS14" s="257">
        <f t="shared" si="50"/>
        <v>23361.961749999999</v>
      </c>
      <c r="AT14" s="257">
        <f t="shared" si="50"/>
        <v>23361.961749999999</v>
      </c>
      <c r="AU14" s="257">
        <f t="shared" si="50"/>
        <v>23361.961749999999</v>
      </c>
      <c r="AV14" s="257">
        <f t="shared" si="50"/>
        <v>23361.961749999999</v>
      </c>
      <c r="AW14" s="257">
        <f t="shared" si="50"/>
        <v>23361.961749999999</v>
      </c>
      <c r="AX14" s="257">
        <f t="shared" si="50"/>
        <v>23361.961749999999</v>
      </c>
      <c r="AY14" s="257">
        <f t="shared" si="50"/>
        <v>25437.559749999997</v>
      </c>
      <c r="AZ14" s="257">
        <f t="shared" ref="AZ14:CE14" si="51">SUM(AZ6:AZ13)</f>
        <v>25437.559749999997</v>
      </c>
      <c r="BA14" s="257">
        <f t="shared" si="51"/>
        <v>25437.559749999997</v>
      </c>
      <c r="BB14" s="257">
        <f t="shared" si="51"/>
        <v>25437.559749999997</v>
      </c>
      <c r="BC14" s="257">
        <f t="shared" si="51"/>
        <v>25437.559749999997</v>
      </c>
      <c r="BD14" s="257">
        <f t="shared" si="51"/>
        <v>28524.625467500002</v>
      </c>
      <c r="BE14" s="257">
        <f t="shared" si="51"/>
        <v>28524.625467500002</v>
      </c>
      <c r="BF14" s="257">
        <f t="shared" si="51"/>
        <v>28524.625467500002</v>
      </c>
      <c r="BG14" s="257">
        <f t="shared" si="51"/>
        <v>28524.625467500002</v>
      </c>
      <c r="BH14" s="257">
        <f t="shared" si="51"/>
        <v>28524.625467500002</v>
      </c>
      <c r="BI14" s="257">
        <f t="shared" si="51"/>
        <v>30641.735427500003</v>
      </c>
      <c r="BJ14" s="257">
        <f t="shared" si="51"/>
        <v>30641.735427500003</v>
      </c>
      <c r="BK14" s="257">
        <f t="shared" si="51"/>
        <v>30641.735427500003</v>
      </c>
      <c r="BL14" s="257">
        <f t="shared" si="51"/>
        <v>30641.735427500003</v>
      </c>
      <c r="BM14" s="257">
        <f t="shared" si="51"/>
        <v>30641.735427500003</v>
      </c>
      <c r="BN14" s="257">
        <f t="shared" si="51"/>
        <v>30641.735427500003</v>
      </c>
      <c r="BO14" s="257">
        <f t="shared" si="51"/>
        <v>32758.845387500001</v>
      </c>
      <c r="BP14" s="257">
        <f t="shared" si="51"/>
        <v>33910.387085875002</v>
      </c>
      <c r="BQ14" s="257">
        <f t="shared" si="51"/>
        <v>33910.387085875002</v>
      </c>
      <c r="BR14" s="257">
        <f t="shared" si="51"/>
        <v>36069.839245075003</v>
      </c>
      <c r="BS14" s="257">
        <f t="shared" si="51"/>
        <v>36069.839245075003</v>
      </c>
      <c r="BT14" s="257">
        <f t="shared" si="51"/>
        <v>36069.839245075003</v>
      </c>
      <c r="BU14" s="257">
        <f t="shared" si="51"/>
        <v>36069.839245075003</v>
      </c>
      <c r="BV14" s="257">
        <f t="shared" si="51"/>
        <v>36069.839245075003</v>
      </c>
      <c r="BW14" s="257">
        <f t="shared" si="51"/>
        <v>36069.839245075003</v>
      </c>
      <c r="BX14" s="257">
        <f t="shared" si="51"/>
        <v>38229.291404274998</v>
      </c>
      <c r="BY14" s="257">
        <f t="shared" si="51"/>
        <v>38229.291404274998</v>
      </c>
      <c r="BZ14" s="257">
        <f t="shared" si="51"/>
        <v>38229.291404274998</v>
      </c>
      <c r="CA14" s="257">
        <f t="shared" si="51"/>
        <v>38229.291404274998</v>
      </c>
      <c r="CB14" s="257">
        <f t="shared" si="51"/>
        <v>41731.011464900752</v>
      </c>
      <c r="CC14" s="257">
        <f t="shared" si="51"/>
        <v>41731.011464900752</v>
      </c>
      <c r="CD14" s="257">
        <f t="shared" si="51"/>
        <v>41731.011464900752</v>
      </c>
      <c r="CE14" s="257">
        <f t="shared" si="51"/>
        <v>41731.011464900752</v>
      </c>
      <c r="CF14" s="257">
        <f t="shared" ref="CF14:DK14" si="52">SUM(CF6:CF13)</f>
        <v>43933.652667284754</v>
      </c>
      <c r="CG14" s="257">
        <f t="shared" si="52"/>
        <v>43933.652667284754</v>
      </c>
      <c r="CH14" s="257">
        <f t="shared" si="52"/>
        <v>43933.652667284754</v>
      </c>
      <c r="CI14" s="257">
        <f t="shared" si="52"/>
        <v>43933.652667284754</v>
      </c>
      <c r="CJ14" s="257">
        <f t="shared" si="52"/>
        <v>43933.652667284754</v>
      </c>
      <c r="CK14" s="257">
        <f t="shared" si="52"/>
        <v>46136.293869668756</v>
      </c>
      <c r="CL14" s="257">
        <f t="shared" si="52"/>
        <v>46136.293869668756</v>
      </c>
      <c r="CM14" s="257">
        <f t="shared" si="52"/>
        <v>46136.293869668756</v>
      </c>
      <c r="CN14" s="258">
        <f t="shared" si="52"/>
        <v>4</v>
      </c>
      <c r="CO14" s="258">
        <f t="shared" si="52"/>
        <v>4</v>
      </c>
      <c r="CP14" s="258">
        <f t="shared" si="52"/>
        <v>4</v>
      </c>
      <c r="CQ14" s="258">
        <f t="shared" si="52"/>
        <v>4</v>
      </c>
      <c r="CR14" s="258">
        <f t="shared" si="52"/>
        <v>4</v>
      </c>
      <c r="CS14" s="258">
        <f t="shared" si="52"/>
        <v>4</v>
      </c>
      <c r="CT14" s="258">
        <f t="shared" si="52"/>
        <v>6</v>
      </c>
      <c r="CU14" s="258">
        <f t="shared" si="52"/>
        <v>6</v>
      </c>
      <c r="CV14" s="258">
        <f t="shared" si="52"/>
        <v>6</v>
      </c>
      <c r="CW14" s="258">
        <f t="shared" si="52"/>
        <v>6</v>
      </c>
      <c r="CX14" s="258">
        <f t="shared" si="52"/>
        <v>6</v>
      </c>
      <c r="CY14" s="258">
        <f t="shared" si="52"/>
        <v>6</v>
      </c>
      <c r="CZ14" s="258">
        <f t="shared" si="52"/>
        <v>7</v>
      </c>
      <c r="DA14" s="258">
        <f t="shared" si="52"/>
        <v>7</v>
      </c>
      <c r="DB14" s="258">
        <f t="shared" si="52"/>
        <v>7</v>
      </c>
      <c r="DC14" s="258">
        <f t="shared" si="52"/>
        <v>7</v>
      </c>
      <c r="DD14" s="258">
        <f t="shared" si="52"/>
        <v>7</v>
      </c>
      <c r="DE14" s="258">
        <f t="shared" si="52"/>
        <v>7</v>
      </c>
      <c r="DF14" s="258">
        <f t="shared" si="52"/>
        <v>7</v>
      </c>
      <c r="DG14" s="258">
        <f t="shared" si="52"/>
        <v>7</v>
      </c>
      <c r="DH14" s="258">
        <f t="shared" si="52"/>
        <v>7</v>
      </c>
      <c r="DI14" s="258">
        <f t="shared" si="52"/>
        <v>7</v>
      </c>
      <c r="DJ14" s="258">
        <f t="shared" si="52"/>
        <v>7</v>
      </c>
      <c r="DK14" s="258">
        <f t="shared" si="52"/>
        <v>7</v>
      </c>
      <c r="DL14" s="258">
        <f t="shared" ref="DL14:EQ14" si="53">SUM(DL6:DL13)</f>
        <v>10</v>
      </c>
      <c r="DM14" s="258">
        <f t="shared" si="53"/>
        <v>10</v>
      </c>
      <c r="DN14" s="258">
        <f t="shared" si="53"/>
        <v>10</v>
      </c>
      <c r="DO14" s="258">
        <f t="shared" si="53"/>
        <v>10</v>
      </c>
      <c r="DP14" s="258">
        <f t="shared" si="53"/>
        <v>10</v>
      </c>
      <c r="DQ14" s="258">
        <f t="shared" si="53"/>
        <v>10</v>
      </c>
      <c r="DR14" s="258">
        <f t="shared" si="53"/>
        <v>10</v>
      </c>
      <c r="DS14" s="258">
        <f t="shared" si="53"/>
        <v>11</v>
      </c>
      <c r="DT14" s="258">
        <f t="shared" si="53"/>
        <v>11</v>
      </c>
      <c r="DU14" s="258">
        <f t="shared" si="53"/>
        <v>11</v>
      </c>
      <c r="DV14" s="258">
        <f t="shared" si="53"/>
        <v>11</v>
      </c>
      <c r="DW14" s="258">
        <f t="shared" si="53"/>
        <v>11</v>
      </c>
      <c r="DX14" s="258">
        <f t="shared" si="53"/>
        <v>12</v>
      </c>
      <c r="DY14" s="258">
        <f t="shared" si="53"/>
        <v>12</v>
      </c>
      <c r="DZ14" s="258">
        <f t="shared" si="53"/>
        <v>12</v>
      </c>
      <c r="EA14" s="258">
        <f t="shared" si="53"/>
        <v>12</v>
      </c>
      <c r="EB14" s="258">
        <f t="shared" si="53"/>
        <v>12</v>
      </c>
      <c r="EC14" s="258">
        <f t="shared" si="53"/>
        <v>13</v>
      </c>
      <c r="ED14" s="258">
        <f t="shared" si="53"/>
        <v>13</v>
      </c>
      <c r="EE14" s="258">
        <f t="shared" si="53"/>
        <v>13</v>
      </c>
      <c r="EF14" s="258">
        <f t="shared" si="53"/>
        <v>13</v>
      </c>
      <c r="EG14" s="258">
        <f t="shared" si="53"/>
        <v>13</v>
      </c>
      <c r="EH14" s="258">
        <f t="shared" si="53"/>
        <v>13</v>
      </c>
      <c r="EI14" s="258">
        <f t="shared" si="53"/>
        <v>14</v>
      </c>
      <c r="EJ14" s="258">
        <f t="shared" si="53"/>
        <v>14</v>
      </c>
      <c r="EK14" s="258">
        <f t="shared" si="53"/>
        <v>14</v>
      </c>
      <c r="EL14" s="258">
        <f t="shared" si="53"/>
        <v>15</v>
      </c>
      <c r="EM14" s="258">
        <f t="shared" si="53"/>
        <v>15</v>
      </c>
      <c r="EN14" s="258">
        <f t="shared" si="53"/>
        <v>15</v>
      </c>
      <c r="EO14" s="258">
        <f t="shared" si="53"/>
        <v>15</v>
      </c>
      <c r="EP14" s="258">
        <f t="shared" si="53"/>
        <v>15</v>
      </c>
      <c r="EQ14" s="258">
        <f t="shared" si="53"/>
        <v>15</v>
      </c>
      <c r="ER14" s="258">
        <f t="shared" ref="ER14:FG14" si="54">SUM(ER6:ER13)</f>
        <v>16</v>
      </c>
      <c r="ES14" s="258">
        <f t="shared" si="54"/>
        <v>16</v>
      </c>
      <c r="ET14" s="258">
        <f t="shared" si="54"/>
        <v>16</v>
      </c>
      <c r="EU14" s="258">
        <f t="shared" si="54"/>
        <v>16</v>
      </c>
      <c r="EV14" s="258">
        <f t="shared" si="54"/>
        <v>17</v>
      </c>
      <c r="EW14" s="258">
        <f t="shared" si="54"/>
        <v>17</v>
      </c>
      <c r="EX14" s="258">
        <f t="shared" si="54"/>
        <v>17</v>
      </c>
      <c r="EY14" s="258">
        <f t="shared" si="54"/>
        <v>17</v>
      </c>
      <c r="EZ14" s="258">
        <f t="shared" si="54"/>
        <v>18</v>
      </c>
      <c r="FA14" s="258">
        <f t="shared" si="54"/>
        <v>18</v>
      </c>
      <c r="FB14" s="258">
        <f t="shared" si="54"/>
        <v>18</v>
      </c>
      <c r="FC14" s="258">
        <f t="shared" si="54"/>
        <v>18</v>
      </c>
      <c r="FD14" s="258">
        <f t="shared" si="54"/>
        <v>18</v>
      </c>
      <c r="FE14" s="258">
        <f t="shared" si="54"/>
        <v>19</v>
      </c>
      <c r="FF14" s="258">
        <f t="shared" si="54"/>
        <v>19</v>
      </c>
      <c r="FG14" s="258">
        <f t="shared" si="54"/>
        <v>19</v>
      </c>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row>
    <row r="15" spans="1:313" ht="18" customHeight="1">
      <c r="A15" s="303" t="s">
        <v>266</v>
      </c>
      <c r="B15" s="41"/>
      <c r="C15" s="55"/>
      <c r="D15" s="54"/>
      <c r="E15" s="54"/>
      <c r="F15" s="112"/>
      <c r="G15" s="53"/>
      <c r="H15" s="53"/>
      <c r="I15" s="53"/>
      <c r="J15" s="53"/>
      <c r="K15" s="53"/>
      <c r="L15" s="53"/>
      <c r="M15" s="55"/>
      <c r="N15" s="55"/>
      <c r="O15" s="55"/>
      <c r="P15" s="55"/>
      <c r="Q15" s="55"/>
      <c r="R15" s="5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row>
    <row r="16" spans="1:313" ht="18" customHeight="1">
      <c r="B16" s="41"/>
      <c r="C16" s="186"/>
      <c r="D16" s="54"/>
      <c r="E16" s="54"/>
      <c r="F16" s="54"/>
      <c r="G16" s="53"/>
      <c r="H16" s="53"/>
      <c r="I16" s="53"/>
      <c r="J16" s="53"/>
      <c r="K16" s="53"/>
      <c r="L16" s="53"/>
      <c r="M16" s="55"/>
      <c r="N16" s="55"/>
      <c r="O16" s="55"/>
      <c r="P16" s="55"/>
      <c r="Q16" s="55"/>
      <c r="R16" s="55"/>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row>
    <row r="17" spans="1:313" ht="18" customHeight="1">
      <c r="B17" s="194"/>
      <c r="C17" s="187"/>
      <c r="D17" s="54"/>
      <c r="E17" s="54"/>
      <c r="F17" s="54"/>
      <c r="G17" s="308" t="s">
        <v>107</v>
      </c>
      <c r="H17" s="308"/>
      <c r="I17" s="308"/>
      <c r="J17" s="308"/>
      <c r="K17" s="308"/>
      <c r="L17" s="308" t="s">
        <v>107</v>
      </c>
      <c r="M17" s="307" t="s">
        <v>36</v>
      </c>
      <c r="N17" s="307"/>
      <c r="O17" s="307"/>
      <c r="P17" s="307"/>
      <c r="Q17" s="307"/>
      <c r="R17" s="307"/>
      <c r="S17" s="51"/>
      <c r="T17" s="308" t="s">
        <v>107</v>
      </c>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7" t="s">
        <v>36</v>
      </c>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row>
    <row r="18" spans="1:313" ht="18" customHeight="1">
      <c r="A18" s="195" t="s">
        <v>124</v>
      </c>
      <c r="B18" s="196">
        <v>0.33</v>
      </c>
      <c r="C18" s="187"/>
      <c r="D18" s="54"/>
      <c r="E18" s="54"/>
      <c r="F18" s="54"/>
      <c r="G18" s="127">
        <f>G5</f>
        <v>2012</v>
      </c>
      <c r="H18" s="127">
        <f t="shared" ref="H18:R18" si="55">H5</f>
        <v>2013</v>
      </c>
      <c r="I18" s="127">
        <f t="shared" si="55"/>
        <v>2014</v>
      </c>
      <c r="J18" s="127">
        <f t="shared" si="55"/>
        <v>2015</v>
      </c>
      <c r="K18" s="127">
        <f t="shared" si="55"/>
        <v>2016</v>
      </c>
      <c r="L18" s="127">
        <f t="shared" si="55"/>
        <v>2017</v>
      </c>
      <c r="M18" s="127">
        <f t="shared" si="55"/>
        <v>2012</v>
      </c>
      <c r="N18" s="127">
        <f t="shared" si="55"/>
        <v>2013</v>
      </c>
      <c r="O18" s="127">
        <f t="shared" si="55"/>
        <v>2014</v>
      </c>
      <c r="P18" s="127">
        <f t="shared" si="55"/>
        <v>2015</v>
      </c>
      <c r="Q18" s="127">
        <f t="shared" si="55"/>
        <v>2016</v>
      </c>
      <c r="R18" s="127">
        <f t="shared" si="55"/>
        <v>2017</v>
      </c>
      <c r="S18" s="51"/>
      <c r="T18" s="138">
        <f>T5</f>
        <v>40909</v>
      </c>
      <c r="U18" s="138">
        <f t="shared" ref="U18:CF18" si="56">U5</f>
        <v>40940</v>
      </c>
      <c r="V18" s="138">
        <f t="shared" si="56"/>
        <v>40969</v>
      </c>
      <c r="W18" s="138">
        <f t="shared" si="56"/>
        <v>41000</v>
      </c>
      <c r="X18" s="138">
        <f t="shared" si="56"/>
        <v>41030</v>
      </c>
      <c r="Y18" s="138">
        <f t="shared" si="56"/>
        <v>41061</v>
      </c>
      <c r="Z18" s="138">
        <f t="shared" si="56"/>
        <v>41091</v>
      </c>
      <c r="AA18" s="138">
        <f t="shared" si="56"/>
        <v>41122</v>
      </c>
      <c r="AB18" s="138">
        <f t="shared" si="56"/>
        <v>41153</v>
      </c>
      <c r="AC18" s="138">
        <f t="shared" si="56"/>
        <v>41183</v>
      </c>
      <c r="AD18" s="138">
        <f t="shared" si="56"/>
        <v>41214</v>
      </c>
      <c r="AE18" s="138">
        <f t="shared" si="56"/>
        <v>41244</v>
      </c>
      <c r="AF18" s="138">
        <f t="shared" si="56"/>
        <v>41275</v>
      </c>
      <c r="AG18" s="138">
        <f t="shared" si="56"/>
        <v>41306</v>
      </c>
      <c r="AH18" s="138">
        <f t="shared" si="56"/>
        <v>41334</v>
      </c>
      <c r="AI18" s="138">
        <f t="shared" si="56"/>
        <v>41365</v>
      </c>
      <c r="AJ18" s="138">
        <f t="shared" si="56"/>
        <v>41395</v>
      </c>
      <c r="AK18" s="138">
        <f t="shared" si="56"/>
        <v>41426</v>
      </c>
      <c r="AL18" s="138">
        <f t="shared" si="56"/>
        <v>41456</v>
      </c>
      <c r="AM18" s="138">
        <f t="shared" si="56"/>
        <v>41487</v>
      </c>
      <c r="AN18" s="138">
        <f t="shared" si="56"/>
        <v>41518</v>
      </c>
      <c r="AO18" s="138">
        <f t="shared" si="56"/>
        <v>41548</v>
      </c>
      <c r="AP18" s="138">
        <f t="shared" si="56"/>
        <v>41579</v>
      </c>
      <c r="AQ18" s="138">
        <f t="shared" si="56"/>
        <v>41609</v>
      </c>
      <c r="AR18" s="138">
        <f t="shared" si="56"/>
        <v>41640</v>
      </c>
      <c r="AS18" s="138">
        <f t="shared" si="56"/>
        <v>41671</v>
      </c>
      <c r="AT18" s="138">
        <f t="shared" si="56"/>
        <v>41699</v>
      </c>
      <c r="AU18" s="138">
        <f t="shared" si="56"/>
        <v>41730</v>
      </c>
      <c r="AV18" s="138">
        <f t="shared" si="56"/>
        <v>41760</v>
      </c>
      <c r="AW18" s="138">
        <f t="shared" si="56"/>
        <v>41791</v>
      </c>
      <c r="AX18" s="138">
        <f t="shared" si="56"/>
        <v>41821</v>
      </c>
      <c r="AY18" s="138">
        <f t="shared" si="56"/>
        <v>41852</v>
      </c>
      <c r="AZ18" s="138">
        <f t="shared" si="56"/>
        <v>41883</v>
      </c>
      <c r="BA18" s="138">
        <f t="shared" si="56"/>
        <v>41913</v>
      </c>
      <c r="BB18" s="138">
        <f t="shared" si="56"/>
        <v>41944</v>
      </c>
      <c r="BC18" s="138">
        <f t="shared" si="56"/>
        <v>41974</v>
      </c>
      <c r="BD18" s="138">
        <f t="shared" si="56"/>
        <v>42005</v>
      </c>
      <c r="BE18" s="138">
        <f t="shared" si="56"/>
        <v>42036</v>
      </c>
      <c r="BF18" s="138">
        <f t="shared" si="56"/>
        <v>42064</v>
      </c>
      <c r="BG18" s="138">
        <f t="shared" si="56"/>
        <v>42095</v>
      </c>
      <c r="BH18" s="138">
        <f t="shared" si="56"/>
        <v>42125</v>
      </c>
      <c r="BI18" s="138">
        <f t="shared" si="56"/>
        <v>42156</v>
      </c>
      <c r="BJ18" s="138">
        <f t="shared" si="56"/>
        <v>42186</v>
      </c>
      <c r="BK18" s="138">
        <f t="shared" si="56"/>
        <v>42217</v>
      </c>
      <c r="BL18" s="138">
        <f t="shared" si="56"/>
        <v>42248</v>
      </c>
      <c r="BM18" s="138">
        <f t="shared" si="56"/>
        <v>42278</v>
      </c>
      <c r="BN18" s="138">
        <f t="shared" si="56"/>
        <v>42309</v>
      </c>
      <c r="BO18" s="138">
        <f t="shared" si="56"/>
        <v>42339</v>
      </c>
      <c r="BP18" s="138">
        <f t="shared" si="56"/>
        <v>42370</v>
      </c>
      <c r="BQ18" s="138">
        <f t="shared" si="56"/>
        <v>42401</v>
      </c>
      <c r="BR18" s="138">
        <f t="shared" si="56"/>
        <v>42430</v>
      </c>
      <c r="BS18" s="138">
        <f t="shared" si="56"/>
        <v>42461</v>
      </c>
      <c r="BT18" s="138">
        <f t="shared" si="56"/>
        <v>42491</v>
      </c>
      <c r="BU18" s="138">
        <f t="shared" si="56"/>
        <v>42522</v>
      </c>
      <c r="BV18" s="138">
        <f t="shared" si="56"/>
        <v>42552</v>
      </c>
      <c r="BW18" s="138">
        <f t="shared" si="56"/>
        <v>42583</v>
      </c>
      <c r="BX18" s="138">
        <f t="shared" si="56"/>
        <v>42614</v>
      </c>
      <c r="BY18" s="138">
        <f t="shared" si="56"/>
        <v>42644</v>
      </c>
      <c r="BZ18" s="138">
        <f t="shared" si="56"/>
        <v>42675</v>
      </c>
      <c r="CA18" s="138">
        <f t="shared" si="56"/>
        <v>42705</v>
      </c>
      <c r="CB18" s="138">
        <f t="shared" si="56"/>
        <v>42736</v>
      </c>
      <c r="CC18" s="138">
        <f t="shared" si="56"/>
        <v>42767</v>
      </c>
      <c r="CD18" s="138">
        <f t="shared" si="56"/>
        <v>42795</v>
      </c>
      <c r="CE18" s="138">
        <f t="shared" si="56"/>
        <v>42826</v>
      </c>
      <c r="CF18" s="138">
        <f t="shared" si="56"/>
        <v>42856</v>
      </c>
      <c r="CG18" s="138">
        <f t="shared" ref="CG18:ER18" si="57">CG5</f>
        <v>42887</v>
      </c>
      <c r="CH18" s="138">
        <f t="shared" si="57"/>
        <v>42917</v>
      </c>
      <c r="CI18" s="138">
        <f t="shared" si="57"/>
        <v>42948</v>
      </c>
      <c r="CJ18" s="138">
        <f t="shared" si="57"/>
        <v>42979</v>
      </c>
      <c r="CK18" s="138">
        <f t="shared" si="57"/>
        <v>43009</v>
      </c>
      <c r="CL18" s="138">
        <f t="shared" si="57"/>
        <v>43040</v>
      </c>
      <c r="CM18" s="138">
        <f t="shared" si="57"/>
        <v>43070</v>
      </c>
      <c r="CN18" s="138">
        <f t="shared" si="57"/>
        <v>40909</v>
      </c>
      <c r="CO18" s="138">
        <f t="shared" si="57"/>
        <v>40940</v>
      </c>
      <c r="CP18" s="138">
        <f t="shared" si="57"/>
        <v>40969</v>
      </c>
      <c r="CQ18" s="138">
        <f t="shared" si="57"/>
        <v>41000</v>
      </c>
      <c r="CR18" s="138">
        <f t="shared" si="57"/>
        <v>41030</v>
      </c>
      <c r="CS18" s="138">
        <f t="shared" si="57"/>
        <v>41061</v>
      </c>
      <c r="CT18" s="138">
        <f t="shared" si="57"/>
        <v>41091</v>
      </c>
      <c r="CU18" s="138">
        <f t="shared" si="57"/>
        <v>41122</v>
      </c>
      <c r="CV18" s="138">
        <f t="shared" si="57"/>
        <v>41153</v>
      </c>
      <c r="CW18" s="138">
        <f t="shared" si="57"/>
        <v>41183</v>
      </c>
      <c r="CX18" s="138">
        <f t="shared" si="57"/>
        <v>41214</v>
      </c>
      <c r="CY18" s="138">
        <f t="shared" si="57"/>
        <v>41244</v>
      </c>
      <c r="CZ18" s="138">
        <f t="shared" si="57"/>
        <v>41275</v>
      </c>
      <c r="DA18" s="138">
        <f t="shared" si="57"/>
        <v>41306</v>
      </c>
      <c r="DB18" s="138">
        <f t="shared" si="57"/>
        <v>41334</v>
      </c>
      <c r="DC18" s="138">
        <f t="shared" si="57"/>
        <v>41365</v>
      </c>
      <c r="DD18" s="138">
        <f t="shared" si="57"/>
        <v>41395</v>
      </c>
      <c r="DE18" s="138">
        <f t="shared" si="57"/>
        <v>41426</v>
      </c>
      <c r="DF18" s="138">
        <f t="shared" si="57"/>
        <v>41456</v>
      </c>
      <c r="DG18" s="138">
        <f t="shared" si="57"/>
        <v>41487</v>
      </c>
      <c r="DH18" s="138">
        <f t="shared" si="57"/>
        <v>41518</v>
      </c>
      <c r="DI18" s="138">
        <f t="shared" si="57"/>
        <v>41548</v>
      </c>
      <c r="DJ18" s="138">
        <f t="shared" si="57"/>
        <v>41579</v>
      </c>
      <c r="DK18" s="138">
        <f t="shared" si="57"/>
        <v>41609</v>
      </c>
      <c r="DL18" s="138">
        <f t="shared" si="57"/>
        <v>41640</v>
      </c>
      <c r="DM18" s="138">
        <f t="shared" si="57"/>
        <v>41671</v>
      </c>
      <c r="DN18" s="138">
        <f t="shared" si="57"/>
        <v>41699</v>
      </c>
      <c r="DO18" s="138">
        <f t="shared" si="57"/>
        <v>41730</v>
      </c>
      <c r="DP18" s="138">
        <f t="shared" si="57"/>
        <v>41760</v>
      </c>
      <c r="DQ18" s="138">
        <f t="shared" si="57"/>
        <v>41791</v>
      </c>
      <c r="DR18" s="138">
        <f t="shared" si="57"/>
        <v>41821</v>
      </c>
      <c r="DS18" s="138">
        <f t="shared" si="57"/>
        <v>41852</v>
      </c>
      <c r="DT18" s="138">
        <f t="shared" si="57"/>
        <v>41883</v>
      </c>
      <c r="DU18" s="138">
        <f t="shared" si="57"/>
        <v>41913</v>
      </c>
      <c r="DV18" s="138">
        <f t="shared" si="57"/>
        <v>41944</v>
      </c>
      <c r="DW18" s="138">
        <f t="shared" si="57"/>
        <v>41974</v>
      </c>
      <c r="DX18" s="138">
        <f t="shared" si="57"/>
        <v>42005</v>
      </c>
      <c r="DY18" s="138">
        <f t="shared" si="57"/>
        <v>42036</v>
      </c>
      <c r="DZ18" s="138">
        <f t="shared" si="57"/>
        <v>42064</v>
      </c>
      <c r="EA18" s="138">
        <f t="shared" si="57"/>
        <v>42095</v>
      </c>
      <c r="EB18" s="138">
        <f t="shared" si="57"/>
        <v>42125</v>
      </c>
      <c r="EC18" s="138">
        <f t="shared" si="57"/>
        <v>42156</v>
      </c>
      <c r="ED18" s="138">
        <f t="shared" si="57"/>
        <v>42186</v>
      </c>
      <c r="EE18" s="138">
        <f t="shared" si="57"/>
        <v>42217</v>
      </c>
      <c r="EF18" s="138">
        <f t="shared" si="57"/>
        <v>42248</v>
      </c>
      <c r="EG18" s="138">
        <f t="shared" si="57"/>
        <v>42278</v>
      </c>
      <c r="EH18" s="138">
        <f t="shared" si="57"/>
        <v>42309</v>
      </c>
      <c r="EI18" s="138">
        <f t="shared" si="57"/>
        <v>42339</v>
      </c>
      <c r="EJ18" s="138">
        <f t="shared" si="57"/>
        <v>42370</v>
      </c>
      <c r="EK18" s="138">
        <f t="shared" si="57"/>
        <v>42401</v>
      </c>
      <c r="EL18" s="138">
        <f t="shared" si="57"/>
        <v>42430</v>
      </c>
      <c r="EM18" s="138">
        <f t="shared" si="57"/>
        <v>42461</v>
      </c>
      <c r="EN18" s="138">
        <f t="shared" si="57"/>
        <v>42491</v>
      </c>
      <c r="EO18" s="138">
        <f t="shared" si="57"/>
        <v>42522</v>
      </c>
      <c r="EP18" s="138">
        <f t="shared" si="57"/>
        <v>42552</v>
      </c>
      <c r="EQ18" s="138">
        <f t="shared" si="57"/>
        <v>42583</v>
      </c>
      <c r="ER18" s="138">
        <f t="shared" si="57"/>
        <v>42614</v>
      </c>
      <c r="ES18" s="138">
        <f t="shared" ref="ES18:FG18" si="58">ES5</f>
        <v>42644</v>
      </c>
      <c r="ET18" s="138">
        <f t="shared" si="58"/>
        <v>42675</v>
      </c>
      <c r="EU18" s="138">
        <f t="shared" si="58"/>
        <v>42705</v>
      </c>
      <c r="EV18" s="138">
        <f t="shared" si="58"/>
        <v>42736</v>
      </c>
      <c r="EW18" s="138">
        <f t="shared" si="58"/>
        <v>42767</v>
      </c>
      <c r="EX18" s="138">
        <f t="shared" si="58"/>
        <v>42795</v>
      </c>
      <c r="EY18" s="138">
        <f t="shared" si="58"/>
        <v>42826</v>
      </c>
      <c r="EZ18" s="138">
        <f t="shared" si="58"/>
        <v>42856</v>
      </c>
      <c r="FA18" s="138">
        <f t="shared" si="58"/>
        <v>42887</v>
      </c>
      <c r="FB18" s="138">
        <f t="shared" si="58"/>
        <v>42917</v>
      </c>
      <c r="FC18" s="138">
        <f t="shared" si="58"/>
        <v>42948</v>
      </c>
      <c r="FD18" s="138">
        <f t="shared" si="58"/>
        <v>42979</v>
      </c>
      <c r="FE18" s="138">
        <f t="shared" si="58"/>
        <v>43009</v>
      </c>
      <c r="FF18" s="138">
        <f t="shared" si="58"/>
        <v>43040</v>
      </c>
      <c r="FG18" s="138">
        <f t="shared" si="58"/>
        <v>43070</v>
      </c>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row>
    <row r="19" spans="1:313" ht="18" customHeight="1">
      <c r="A19" s="193" t="s">
        <v>245</v>
      </c>
      <c r="B19" s="193">
        <v>1000</v>
      </c>
      <c r="C19" s="188"/>
      <c r="D19" s="56"/>
      <c r="E19" s="56"/>
      <c r="F19" s="44" t="s">
        <v>95</v>
      </c>
      <c r="G19" s="57">
        <f t="shared" ref="G19:L22" si="59">-SUMIF($B$6:$B$14,$F19,G$6:G$14)</f>
        <v>-38965</v>
      </c>
      <c r="H19" s="57">
        <f t="shared" si="59"/>
        <v>-54738.599999999991</v>
      </c>
      <c r="I19" s="57">
        <f t="shared" si="59"/>
        <v>-56620.871999999988</v>
      </c>
      <c r="J19" s="57">
        <f t="shared" si="59"/>
        <v>-58580.164439999993</v>
      </c>
      <c r="K19" s="57">
        <f t="shared" si="59"/>
        <v>-60619.986478799998</v>
      </c>
      <c r="L19" s="57">
        <f t="shared" si="59"/>
        <v>-62744.015895876</v>
      </c>
      <c r="M19" s="49">
        <f t="shared" ref="M19:R22" ca="1" si="60">SUMIF($B$6:$B$14,$F19,M$6:M$14)</f>
        <v>1.5</v>
      </c>
      <c r="N19" s="49">
        <f t="shared" ca="1" si="60"/>
        <v>2</v>
      </c>
      <c r="O19" s="49">
        <f t="shared" ca="1" si="60"/>
        <v>2</v>
      </c>
      <c r="P19" s="49">
        <f t="shared" ca="1" si="60"/>
        <v>2</v>
      </c>
      <c r="Q19" s="49">
        <f t="shared" ca="1" si="60"/>
        <v>2</v>
      </c>
      <c r="R19" s="49">
        <f t="shared" ca="1" si="60"/>
        <v>2</v>
      </c>
      <c r="T19" s="57">
        <f t="shared" ref="T19:AC22" si="61">-SUMIF($B$6:$B$14,$F19,T$6:T$14)</f>
        <v>-2083.3333333333335</v>
      </c>
      <c r="U19" s="57">
        <f t="shared" si="61"/>
        <v>-2083.3333333333335</v>
      </c>
      <c r="V19" s="57">
        <f t="shared" si="61"/>
        <v>-2083.3333333333335</v>
      </c>
      <c r="W19" s="57">
        <f t="shared" si="61"/>
        <v>-2083.3333333333335</v>
      </c>
      <c r="X19" s="57">
        <f t="shared" si="61"/>
        <v>-2083.3333333333335</v>
      </c>
      <c r="Y19" s="57">
        <f t="shared" si="61"/>
        <v>-2083.3333333333335</v>
      </c>
      <c r="Z19" s="57">
        <f t="shared" si="61"/>
        <v>-4410.8333333333339</v>
      </c>
      <c r="AA19" s="57">
        <f t="shared" si="61"/>
        <v>-4410.8333333333339</v>
      </c>
      <c r="AB19" s="57">
        <f t="shared" si="61"/>
        <v>-4410.8333333333339</v>
      </c>
      <c r="AC19" s="57">
        <f t="shared" si="61"/>
        <v>-4410.8333333333339</v>
      </c>
      <c r="AD19" s="57">
        <f t="shared" ref="AD19:AM22" si="62">-SUMIF($B$6:$B$14,$F19,AD$6:AD$14)</f>
        <v>-4410.8333333333339</v>
      </c>
      <c r="AE19" s="57">
        <f t="shared" si="62"/>
        <v>-4410.8333333333339</v>
      </c>
      <c r="AF19" s="57">
        <f t="shared" si="62"/>
        <v>-4561.55</v>
      </c>
      <c r="AG19" s="57">
        <f t="shared" si="62"/>
        <v>-4561.55</v>
      </c>
      <c r="AH19" s="57">
        <f t="shared" si="62"/>
        <v>-4561.55</v>
      </c>
      <c r="AI19" s="57">
        <f t="shared" si="62"/>
        <v>-4561.55</v>
      </c>
      <c r="AJ19" s="57">
        <f t="shared" si="62"/>
        <v>-4561.55</v>
      </c>
      <c r="AK19" s="57">
        <f t="shared" si="62"/>
        <v>-4561.55</v>
      </c>
      <c r="AL19" s="57">
        <f t="shared" si="62"/>
        <v>-4561.55</v>
      </c>
      <c r="AM19" s="57">
        <f t="shared" si="62"/>
        <v>-4561.55</v>
      </c>
      <c r="AN19" s="57">
        <f t="shared" ref="AN19:AW22" si="63">-SUMIF($B$6:$B$14,$F19,AN$6:AN$14)</f>
        <v>-4561.55</v>
      </c>
      <c r="AO19" s="57">
        <f t="shared" si="63"/>
        <v>-4561.55</v>
      </c>
      <c r="AP19" s="57">
        <f t="shared" si="63"/>
        <v>-4561.55</v>
      </c>
      <c r="AQ19" s="57">
        <f t="shared" si="63"/>
        <v>-4561.55</v>
      </c>
      <c r="AR19" s="57">
        <f t="shared" si="63"/>
        <v>-4718.4059999999999</v>
      </c>
      <c r="AS19" s="57">
        <f t="shared" si="63"/>
        <v>-4718.4059999999999</v>
      </c>
      <c r="AT19" s="57">
        <f t="shared" si="63"/>
        <v>-4718.4059999999999</v>
      </c>
      <c r="AU19" s="57">
        <f t="shared" si="63"/>
        <v>-4718.4059999999999</v>
      </c>
      <c r="AV19" s="57">
        <f t="shared" si="63"/>
        <v>-4718.4059999999999</v>
      </c>
      <c r="AW19" s="57">
        <f t="shared" si="63"/>
        <v>-4718.4059999999999</v>
      </c>
      <c r="AX19" s="57">
        <f t="shared" ref="AX19:BG22" si="64">-SUMIF($B$6:$B$14,$F19,AX$6:AX$14)</f>
        <v>-4718.4059999999999</v>
      </c>
      <c r="AY19" s="57">
        <f t="shared" si="64"/>
        <v>-4718.4059999999999</v>
      </c>
      <c r="AZ19" s="57">
        <f t="shared" si="64"/>
        <v>-4718.4059999999999</v>
      </c>
      <c r="BA19" s="57">
        <f t="shared" si="64"/>
        <v>-4718.4059999999999</v>
      </c>
      <c r="BB19" s="57">
        <f t="shared" si="64"/>
        <v>-4718.4059999999999</v>
      </c>
      <c r="BC19" s="57">
        <f t="shared" si="64"/>
        <v>-4718.4059999999999</v>
      </c>
      <c r="BD19" s="57">
        <f t="shared" si="64"/>
        <v>-4881.68037</v>
      </c>
      <c r="BE19" s="57">
        <f t="shared" si="64"/>
        <v>-4881.68037</v>
      </c>
      <c r="BF19" s="57">
        <f t="shared" si="64"/>
        <v>-4881.68037</v>
      </c>
      <c r="BG19" s="57">
        <f t="shared" si="64"/>
        <v>-4881.68037</v>
      </c>
      <c r="BH19" s="57">
        <f t="shared" ref="BH19:BQ22" si="65">-SUMIF($B$6:$B$14,$F19,BH$6:BH$14)</f>
        <v>-4881.68037</v>
      </c>
      <c r="BI19" s="57">
        <f t="shared" si="65"/>
        <v>-4881.68037</v>
      </c>
      <c r="BJ19" s="57">
        <f t="shared" si="65"/>
        <v>-4881.68037</v>
      </c>
      <c r="BK19" s="57">
        <f t="shared" si="65"/>
        <v>-4881.68037</v>
      </c>
      <c r="BL19" s="57">
        <f t="shared" si="65"/>
        <v>-4881.68037</v>
      </c>
      <c r="BM19" s="57">
        <f t="shared" si="65"/>
        <v>-4881.68037</v>
      </c>
      <c r="BN19" s="57">
        <f t="shared" si="65"/>
        <v>-4881.68037</v>
      </c>
      <c r="BO19" s="57">
        <f t="shared" si="65"/>
        <v>-4881.68037</v>
      </c>
      <c r="BP19" s="57">
        <f t="shared" si="65"/>
        <v>-5051.6655398999992</v>
      </c>
      <c r="BQ19" s="57">
        <f t="shared" si="65"/>
        <v>-5051.6655398999992</v>
      </c>
      <c r="BR19" s="57">
        <f t="shared" ref="BR19:CA22" si="66">-SUMIF($B$6:$B$14,$F19,BR$6:BR$14)</f>
        <v>-5051.6655398999992</v>
      </c>
      <c r="BS19" s="57">
        <f t="shared" si="66"/>
        <v>-5051.6655398999992</v>
      </c>
      <c r="BT19" s="57">
        <f t="shared" si="66"/>
        <v>-5051.6655398999992</v>
      </c>
      <c r="BU19" s="57">
        <f t="shared" si="66"/>
        <v>-5051.6655398999992</v>
      </c>
      <c r="BV19" s="57">
        <f t="shared" si="66"/>
        <v>-5051.6655398999992</v>
      </c>
      <c r="BW19" s="57">
        <f t="shared" si="66"/>
        <v>-5051.6655398999992</v>
      </c>
      <c r="BX19" s="57">
        <f t="shared" si="66"/>
        <v>-5051.6655398999992</v>
      </c>
      <c r="BY19" s="57">
        <f t="shared" si="66"/>
        <v>-5051.6655398999992</v>
      </c>
      <c r="BZ19" s="57">
        <f t="shared" si="66"/>
        <v>-5051.6655398999992</v>
      </c>
      <c r="CA19" s="57">
        <f t="shared" si="66"/>
        <v>-5051.6655398999992</v>
      </c>
      <c r="CB19" s="57">
        <f t="shared" ref="CB19:CM22" si="67">-SUMIF($B$6:$B$14,$F19,CB$6:CB$14)</f>
        <v>-5228.667991323</v>
      </c>
      <c r="CC19" s="57">
        <f t="shared" si="67"/>
        <v>-5228.667991323</v>
      </c>
      <c r="CD19" s="57">
        <f t="shared" si="67"/>
        <v>-5228.667991323</v>
      </c>
      <c r="CE19" s="57">
        <f t="shared" si="67"/>
        <v>-5228.667991323</v>
      </c>
      <c r="CF19" s="57">
        <f t="shared" si="67"/>
        <v>-5228.667991323</v>
      </c>
      <c r="CG19" s="57">
        <f t="shared" si="67"/>
        <v>-5228.667991323</v>
      </c>
      <c r="CH19" s="57">
        <f t="shared" si="67"/>
        <v>-5228.667991323</v>
      </c>
      <c r="CI19" s="57">
        <f t="shared" si="67"/>
        <v>-5228.667991323</v>
      </c>
      <c r="CJ19" s="57">
        <f t="shared" si="67"/>
        <v>-5228.667991323</v>
      </c>
      <c r="CK19" s="57">
        <f t="shared" si="67"/>
        <v>-5228.667991323</v>
      </c>
      <c r="CL19" s="57">
        <f t="shared" si="67"/>
        <v>-5228.667991323</v>
      </c>
      <c r="CM19" s="57">
        <f t="shared" si="67"/>
        <v>-5228.667991323</v>
      </c>
      <c r="CN19" s="57">
        <f t="shared" ref="CN19:CW22" si="68">SUMIF($B$6:$B$14,$F19,CN$6:CN$14)</f>
        <v>1</v>
      </c>
      <c r="CO19" s="57">
        <f t="shared" si="68"/>
        <v>1</v>
      </c>
      <c r="CP19" s="57">
        <f t="shared" si="68"/>
        <v>1</v>
      </c>
      <c r="CQ19" s="57">
        <f t="shared" si="68"/>
        <v>1</v>
      </c>
      <c r="CR19" s="57">
        <f t="shared" si="68"/>
        <v>1</v>
      </c>
      <c r="CS19" s="57">
        <f t="shared" si="68"/>
        <v>1</v>
      </c>
      <c r="CT19" s="57">
        <f t="shared" si="68"/>
        <v>2</v>
      </c>
      <c r="CU19" s="57">
        <f t="shared" si="68"/>
        <v>2</v>
      </c>
      <c r="CV19" s="57">
        <f t="shared" si="68"/>
        <v>2</v>
      </c>
      <c r="CW19" s="57">
        <f t="shared" si="68"/>
        <v>2</v>
      </c>
      <c r="CX19" s="57">
        <f t="shared" ref="CX19:DG22" si="69">SUMIF($B$6:$B$14,$F19,CX$6:CX$14)</f>
        <v>2</v>
      </c>
      <c r="CY19" s="57">
        <f t="shared" si="69"/>
        <v>2</v>
      </c>
      <c r="CZ19" s="57">
        <f t="shared" si="69"/>
        <v>2</v>
      </c>
      <c r="DA19" s="57">
        <f t="shared" si="69"/>
        <v>2</v>
      </c>
      <c r="DB19" s="57">
        <f t="shared" si="69"/>
        <v>2</v>
      </c>
      <c r="DC19" s="57">
        <f t="shared" si="69"/>
        <v>2</v>
      </c>
      <c r="DD19" s="57">
        <f t="shared" si="69"/>
        <v>2</v>
      </c>
      <c r="DE19" s="57">
        <f t="shared" si="69"/>
        <v>2</v>
      </c>
      <c r="DF19" s="57">
        <f t="shared" si="69"/>
        <v>2</v>
      </c>
      <c r="DG19" s="57">
        <f t="shared" si="69"/>
        <v>2</v>
      </c>
      <c r="DH19" s="57">
        <f t="shared" ref="DH19:DQ22" si="70">SUMIF($B$6:$B$14,$F19,DH$6:DH$14)</f>
        <v>2</v>
      </c>
      <c r="DI19" s="57">
        <f t="shared" si="70"/>
        <v>2</v>
      </c>
      <c r="DJ19" s="57">
        <f t="shared" si="70"/>
        <v>2</v>
      </c>
      <c r="DK19" s="57">
        <f t="shared" si="70"/>
        <v>2</v>
      </c>
      <c r="DL19" s="57">
        <f t="shared" si="70"/>
        <v>2</v>
      </c>
      <c r="DM19" s="57">
        <f t="shared" si="70"/>
        <v>2</v>
      </c>
      <c r="DN19" s="57">
        <f t="shared" si="70"/>
        <v>2</v>
      </c>
      <c r="DO19" s="57">
        <f t="shared" si="70"/>
        <v>2</v>
      </c>
      <c r="DP19" s="57">
        <f t="shared" si="70"/>
        <v>2</v>
      </c>
      <c r="DQ19" s="57">
        <f t="shared" si="70"/>
        <v>2</v>
      </c>
      <c r="DR19" s="57">
        <f t="shared" ref="DR19:EA22" si="71">SUMIF($B$6:$B$14,$F19,DR$6:DR$14)</f>
        <v>2</v>
      </c>
      <c r="DS19" s="57">
        <f t="shared" si="71"/>
        <v>2</v>
      </c>
      <c r="DT19" s="57">
        <f t="shared" si="71"/>
        <v>2</v>
      </c>
      <c r="DU19" s="57">
        <f t="shared" si="71"/>
        <v>2</v>
      </c>
      <c r="DV19" s="57">
        <f t="shared" si="71"/>
        <v>2</v>
      </c>
      <c r="DW19" s="57">
        <f t="shared" si="71"/>
        <v>2</v>
      </c>
      <c r="DX19" s="57">
        <f t="shared" si="71"/>
        <v>2</v>
      </c>
      <c r="DY19" s="57">
        <f t="shared" si="71"/>
        <v>2</v>
      </c>
      <c r="DZ19" s="57">
        <f t="shared" si="71"/>
        <v>2</v>
      </c>
      <c r="EA19" s="57">
        <f t="shared" si="71"/>
        <v>2</v>
      </c>
      <c r="EB19" s="57">
        <f t="shared" ref="EB19:EK22" si="72">SUMIF($B$6:$B$14,$F19,EB$6:EB$14)</f>
        <v>2</v>
      </c>
      <c r="EC19" s="57">
        <f t="shared" si="72"/>
        <v>2</v>
      </c>
      <c r="ED19" s="57">
        <f t="shared" si="72"/>
        <v>2</v>
      </c>
      <c r="EE19" s="57">
        <f t="shared" si="72"/>
        <v>2</v>
      </c>
      <c r="EF19" s="57">
        <f t="shared" si="72"/>
        <v>2</v>
      </c>
      <c r="EG19" s="57">
        <f t="shared" si="72"/>
        <v>2</v>
      </c>
      <c r="EH19" s="57">
        <f t="shared" si="72"/>
        <v>2</v>
      </c>
      <c r="EI19" s="57">
        <f t="shared" si="72"/>
        <v>2</v>
      </c>
      <c r="EJ19" s="57">
        <f t="shared" si="72"/>
        <v>2</v>
      </c>
      <c r="EK19" s="57">
        <f t="shared" si="72"/>
        <v>2</v>
      </c>
      <c r="EL19" s="57">
        <f t="shared" ref="EL19:EU22" si="73">SUMIF($B$6:$B$14,$F19,EL$6:EL$14)</f>
        <v>2</v>
      </c>
      <c r="EM19" s="57">
        <f t="shared" si="73"/>
        <v>2</v>
      </c>
      <c r="EN19" s="57">
        <f t="shared" si="73"/>
        <v>2</v>
      </c>
      <c r="EO19" s="57">
        <f t="shared" si="73"/>
        <v>2</v>
      </c>
      <c r="EP19" s="57">
        <f t="shared" si="73"/>
        <v>2</v>
      </c>
      <c r="EQ19" s="57">
        <f t="shared" si="73"/>
        <v>2</v>
      </c>
      <c r="ER19" s="57">
        <f t="shared" si="73"/>
        <v>2</v>
      </c>
      <c r="ES19" s="57">
        <f t="shared" si="73"/>
        <v>2</v>
      </c>
      <c r="ET19" s="57">
        <f t="shared" si="73"/>
        <v>2</v>
      </c>
      <c r="EU19" s="57">
        <f t="shared" si="73"/>
        <v>2</v>
      </c>
      <c r="EV19" s="57">
        <f t="shared" ref="EV19:FG22" si="74">SUMIF($B$6:$B$14,$F19,EV$6:EV$14)</f>
        <v>2</v>
      </c>
      <c r="EW19" s="57">
        <f t="shared" si="74"/>
        <v>2</v>
      </c>
      <c r="EX19" s="57">
        <f t="shared" si="74"/>
        <v>2</v>
      </c>
      <c r="EY19" s="57">
        <f t="shared" si="74"/>
        <v>2</v>
      </c>
      <c r="EZ19" s="57">
        <f t="shared" si="74"/>
        <v>2</v>
      </c>
      <c r="FA19" s="57">
        <f t="shared" si="74"/>
        <v>2</v>
      </c>
      <c r="FB19" s="57">
        <f t="shared" si="74"/>
        <v>2</v>
      </c>
      <c r="FC19" s="57">
        <f t="shared" si="74"/>
        <v>2</v>
      </c>
      <c r="FD19" s="57">
        <f t="shared" si="74"/>
        <v>2</v>
      </c>
      <c r="FE19" s="57">
        <f t="shared" si="74"/>
        <v>2</v>
      </c>
      <c r="FF19" s="57">
        <f t="shared" si="74"/>
        <v>2</v>
      </c>
      <c r="FG19" s="57">
        <f t="shared" si="74"/>
        <v>2</v>
      </c>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row>
    <row r="20" spans="1:313" ht="18" customHeight="1">
      <c r="A20" s="193"/>
      <c r="B20" s="193"/>
      <c r="C20" s="189"/>
      <c r="D20" s="56"/>
      <c r="E20" s="56"/>
      <c r="F20" s="126" t="s">
        <v>93</v>
      </c>
      <c r="G20" s="57">
        <f t="shared" si="59"/>
        <v>-43890</v>
      </c>
      <c r="H20" s="57">
        <f t="shared" si="59"/>
        <v>-83670.3</v>
      </c>
      <c r="I20" s="57">
        <f t="shared" si="59"/>
        <v>-171406.80900000001</v>
      </c>
      <c r="J20" s="57">
        <f t="shared" si="59"/>
        <v>-233008.67835000003</v>
      </c>
      <c r="K20" s="57">
        <f t="shared" si="59"/>
        <v>-303514.76915549999</v>
      </c>
      <c r="L20" s="57">
        <f t="shared" si="59"/>
        <v>-383387.69430290698</v>
      </c>
      <c r="M20" s="49">
        <f t="shared" ca="1" si="60"/>
        <v>1.5</v>
      </c>
      <c r="N20" s="49">
        <f t="shared" ca="1" si="60"/>
        <v>3</v>
      </c>
      <c r="O20" s="49">
        <f t="shared" ca="1" si="60"/>
        <v>6.416666666666667</v>
      </c>
      <c r="P20" s="49">
        <f t="shared" ca="1" si="60"/>
        <v>8.6666666666666679</v>
      </c>
      <c r="Q20" s="49">
        <f t="shared" ca="1" si="60"/>
        <v>11.166666666666666</v>
      </c>
      <c r="R20" s="49">
        <f t="shared" ca="1" si="60"/>
        <v>13.916666666666666</v>
      </c>
      <c r="T20" s="57">
        <f t="shared" si="61"/>
        <v>-2549.1666666666665</v>
      </c>
      <c r="U20" s="57">
        <f t="shared" si="61"/>
        <v>-2549.1666666666665</v>
      </c>
      <c r="V20" s="57">
        <f t="shared" si="61"/>
        <v>-2549.1666666666665</v>
      </c>
      <c r="W20" s="57">
        <f t="shared" si="61"/>
        <v>-2549.1666666666665</v>
      </c>
      <c r="X20" s="57">
        <f t="shared" si="61"/>
        <v>-2549.1666666666665</v>
      </c>
      <c r="Y20" s="57">
        <f t="shared" si="61"/>
        <v>-2549.1666666666665</v>
      </c>
      <c r="Z20" s="57">
        <f t="shared" si="61"/>
        <v>-4765.833333333333</v>
      </c>
      <c r="AA20" s="57">
        <f t="shared" si="61"/>
        <v>-4765.833333333333</v>
      </c>
      <c r="AB20" s="57">
        <f t="shared" si="61"/>
        <v>-4765.833333333333</v>
      </c>
      <c r="AC20" s="57">
        <f t="shared" si="61"/>
        <v>-4765.833333333333</v>
      </c>
      <c r="AD20" s="57">
        <f t="shared" si="62"/>
        <v>-4765.833333333333</v>
      </c>
      <c r="AE20" s="57">
        <f t="shared" si="62"/>
        <v>-4765.833333333333</v>
      </c>
      <c r="AF20" s="57">
        <f t="shared" si="62"/>
        <v>-6972.5249999999996</v>
      </c>
      <c r="AG20" s="57">
        <f t="shared" si="62"/>
        <v>-6972.5249999999996</v>
      </c>
      <c r="AH20" s="57">
        <f t="shared" si="62"/>
        <v>-6972.5249999999996</v>
      </c>
      <c r="AI20" s="57">
        <f t="shared" si="62"/>
        <v>-6972.5249999999996</v>
      </c>
      <c r="AJ20" s="57">
        <f t="shared" si="62"/>
        <v>-6972.5249999999996</v>
      </c>
      <c r="AK20" s="57">
        <f t="shared" si="62"/>
        <v>-6972.5249999999996</v>
      </c>
      <c r="AL20" s="57">
        <f t="shared" si="62"/>
        <v>-6972.5249999999996</v>
      </c>
      <c r="AM20" s="57">
        <f t="shared" si="62"/>
        <v>-6972.5249999999996</v>
      </c>
      <c r="AN20" s="57">
        <f t="shared" si="63"/>
        <v>-6972.5249999999996</v>
      </c>
      <c r="AO20" s="57">
        <f t="shared" si="63"/>
        <v>-6972.5249999999996</v>
      </c>
      <c r="AP20" s="57">
        <f t="shared" si="63"/>
        <v>-6972.5249999999996</v>
      </c>
      <c r="AQ20" s="57">
        <f t="shared" si="63"/>
        <v>-6972.5249999999996</v>
      </c>
      <c r="AR20" s="57">
        <f t="shared" si="63"/>
        <v>-13419.06825</v>
      </c>
      <c r="AS20" s="57">
        <f t="shared" si="63"/>
        <v>-13419.06825</v>
      </c>
      <c r="AT20" s="57">
        <f t="shared" si="63"/>
        <v>-13419.06825</v>
      </c>
      <c r="AU20" s="57">
        <f t="shared" si="63"/>
        <v>-13419.06825</v>
      </c>
      <c r="AV20" s="57">
        <f t="shared" si="63"/>
        <v>-13419.06825</v>
      </c>
      <c r="AW20" s="57">
        <f t="shared" si="63"/>
        <v>-13419.06825</v>
      </c>
      <c r="AX20" s="57">
        <f t="shared" si="64"/>
        <v>-13419.06825</v>
      </c>
      <c r="AY20" s="57">
        <f t="shared" si="64"/>
        <v>-15494.666249999998</v>
      </c>
      <c r="AZ20" s="57">
        <f t="shared" si="64"/>
        <v>-15494.666249999998</v>
      </c>
      <c r="BA20" s="57">
        <f t="shared" si="64"/>
        <v>-15494.666249999998</v>
      </c>
      <c r="BB20" s="57">
        <f t="shared" si="64"/>
        <v>-15494.666249999998</v>
      </c>
      <c r="BC20" s="57">
        <f t="shared" si="64"/>
        <v>-15494.666249999998</v>
      </c>
      <c r="BD20" s="57">
        <f t="shared" si="64"/>
        <v>-18005.983222499999</v>
      </c>
      <c r="BE20" s="57">
        <f t="shared" si="64"/>
        <v>-18005.983222499999</v>
      </c>
      <c r="BF20" s="57">
        <f t="shared" si="64"/>
        <v>-18005.983222499999</v>
      </c>
      <c r="BG20" s="57">
        <f t="shared" si="64"/>
        <v>-18005.983222499999</v>
      </c>
      <c r="BH20" s="57">
        <f t="shared" si="65"/>
        <v>-18005.983222499999</v>
      </c>
      <c r="BI20" s="57">
        <f t="shared" si="65"/>
        <v>-20123.093182500001</v>
      </c>
      <c r="BJ20" s="57">
        <f t="shared" si="65"/>
        <v>-20123.093182500001</v>
      </c>
      <c r="BK20" s="57">
        <f t="shared" si="65"/>
        <v>-20123.093182500001</v>
      </c>
      <c r="BL20" s="57">
        <f t="shared" si="65"/>
        <v>-20123.093182500001</v>
      </c>
      <c r="BM20" s="57">
        <f t="shared" si="65"/>
        <v>-20123.093182500001</v>
      </c>
      <c r="BN20" s="57">
        <f t="shared" si="65"/>
        <v>-20123.093182500001</v>
      </c>
      <c r="BO20" s="57">
        <f t="shared" si="65"/>
        <v>-22240.203142499999</v>
      </c>
      <c r="BP20" s="57">
        <f t="shared" si="65"/>
        <v>-22773.536577225001</v>
      </c>
      <c r="BQ20" s="57">
        <f t="shared" si="65"/>
        <v>-22773.536577225001</v>
      </c>
      <c r="BR20" s="57">
        <f t="shared" si="66"/>
        <v>-24932.988736424999</v>
      </c>
      <c r="BS20" s="57">
        <f t="shared" si="66"/>
        <v>-24932.988736424999</v>
      </c>
      <c r="BT20" s="57">
        <f t="shared" si="66"/>
        <v>-24932.988736424999</v>
      </c>
      <c r="BU20" s="57">
        <f t="shared" si="66"/>
        <v>-24932.988736424999</v>
      </c>
      <c r="BV20" s="57">
        <f t="shared" si="66"/>
        <v>-24932.988736424999</v>
      </c>
      <c r="BW20" s="57">
        <f t="shared" si="66"/>
        <v>-24932.988736424999</v>
      </c>
      <c r="BX20" s="57">
        <f t="shared" si="66"/>
        <v>-27092.440895625001</v>
      </c>
      <c r="BY20" s="57">
        <f t="shared" si="66"/>
        <v>-27092.440895625001</v>
      </c>
      <c r="BZ20" s="57">
        <f t="shared" si="66"/>
        <v>-27092.440895625001</v>
      </c>
      <c r="CA20" s="57">
        <f t="shared" si="66"/>
        <v>-27092.440895625001</v>
      </c>
      <c r="CB20" s="57">
        <f t="shared" si="67"/>
        <v>-29929.886756390253</v>
      </c>
      <c r="CC20" s="57">
        <f t="shared" si="67"/>
        <v>-29929.886756390253</v>
      </c>
      <c r="CD20" s="57">
        <f t="shared" si="67"/>
        <v>-29929.886756390253</v>
      </c>
      <c r="CE20" s="57">
        <f t="shared" si="67"/>
        <v>-29929.886756390253</v>
      </c>
      <c r="CF20" s="57">
        <f t="shared" si="67"/>
        <v>-32132.527958774248</v>
      </c>
      <c r="CG20" s="57">
        <f t="shared" si="67"/>
        <v>-32132.527958774248</v>
      </c>
      <c r="CH20" s="57">
        <f t="shared" si="67"/>
        <v>-32132.527958774248</v>
      </c>
      <c r="CI20" s="57">
        <f t="shared" si="67"/>
        <v>-32132.527958774248</v>
      </c>
      <c r="CJ20" s="57">
        <f t="shared" si="67"/>
        <v>-32132.527958774248</v>
      </c>
      <c r="CK20" s="57">
        <f t="shared" si="67"/>
        <v>-34335.16916115825</v>
      </c>
      <c r="CL20" s="57">
        <f t="shared" si="67"/>
        <v>-34335.16916115825</v>
      </c>
      <c r="CM20" s="57">
        <f t="shared" si="67"/>
        <v>-34335.16916115825</v>
      </c>
      <c r="CN20" s="57">
        <f t="shared" si="68"/>
        <v>1</v>
      </c>
      <c r="CO20" s="57">
        <f t="shared" si="68"/>
        <v>1</v>
      </c>
      <c r="CP20" s="57">
        <f t="shared" si="68"/>
        <v>1</v>
      </c>
      <c r="CQ20" s="57">
        <f t="shared" si="68"/>
        <v>1</v>
      </c>
      <c r="CR20" s="57">
        <f t="shared" si="68"/>
        <v>1</v>
      </c>
      <c r="CS20" s="57">
        <f t="shared" si="68"/>
        <v>1</v>
      </c>
      <c r="CT20" s="57">
        <f t="shared" si="68"/>
        <v>2</v>
      </c>
      <c r="CU20" s="57">
        <f t="shared" si="68"/>
        <v>2</v>
      </c>
      <c r="CV20" s="57">
        <f t="shared" si="68"/>
        <v>2</v>
      </c>
      <c r="CW20" s="57">
        <f t="shared" si="68"/>
        <v>2</v>
      </c>
      <c r="CX20" s="57">
        <f t="shared" si="69"/>
        <v>2</v>
      </c>
      <c r="CY20" s="57">
        <f t="shared" si="69"/>
        <v>2</v>
      </c>
      <c r="CZ20" s="57">
        <f t="shared" si="69"/>
        <v>3</v>
      </c>
      <c r="DA20" s="57">
        <f t="shared" si="69"/>
        <v>3</v>
      </c>
      <c r="DB20" s="57">
        <f t="shared" si="69"/>
        <v>3</v>
      </c>
      <c r="DC20" s="57">
        <f t="shared" si="69"/>
        <v>3</v>
      </c>
      <c r="DD20" s="57">
        <f t="shared" si="69"/>
        <v>3</v>
      </c>
      <c r="DE20" s="57">
        <f t="shared" si="69"/>
        <v>3</v>
      </c>
      <c r="DF20" s="57">
        <f t="shared" si="69"/>
        <v>3</v>
      </c>
      <c r="DG20" s="57">
        <f t="shared" si="69"/>
        <v>3</v>
      </c>
      <c r="DH20" s="57">
        <f t="shared" si="70"/>
        <v>3</v>
      </c>
      <c r="DI20" s="57">
        <f t="shared" si="70"/>
        <v>3</v>
      </c>
      <c r="DJ20" s="57">
        <f t="shared" si="70"/>
        <v>3</v>
      </c>
      <c r="DK20" s="57">
        <f t="shared" si="70"/>
        <v>3</v>
      </c>
      <c r="DL20" s="57">
        <f t="shared" si="70"/>
        <v>6</v>
      </c>
      <c r="DM20" s="57">
        <f t="shared" si="70"/>
        <v>6</v>
      </c>
      <c r="DN20" s="57">
        <f t="shared" si="70"/>
        <v>6</v>
      </c>
      <c r="DO20" s="57">
        <f t="shared" si="70"/>
        <v>6</v>
      </c>
      <c r="DP20" s="57">
        <f t="shared" si="70"/>
        <v>6</v>
      </c>
      <c r="DQ20" s="57">
        <f t="shared" si="70"/>
        <v>6</v>
      </c>
      <c r="DR20" s="57">
        <f t="shared" si="71"/>
        <v>6</v>
      </c>
      <c r="DS20" s="57">
        <f t="shared" si="71"/>
        <v>7</v>
      </c>
      <c r="DT20" s="57">
        <f t="shared" si="71"/>
        <v>7</v>
      </c>
      <c r="DU20" s="57">
        <f t="shared" si="71"/>
        <v>7</v>
      </c>
      <c r="DV20" s="57">
        <f t="shared" si="71"/>
        <v>7</v>
      </c>
      <c r="DW20" s="57">
        <f t="shared" si="71"/>
        <v>7</v>
      </c>
      <c r="DX20" s="57">
        <f t="shared" si="71"/>
        <v>8</v>
      </c>
      <c r="DY20" s="57">
        <f t="shared" si="71"/>
        <v>8</v>
      </c>
      <c r="DZ20" s="57">
        <f t="shared" si="71"/>
        <v>8</v>
      </c>
      <c r="EA20" s="57">
        <f t="shared" si="71"/>
        <v>8</v>
      </c>
      <c r="EB20" s="57">
        <f t="shared" si="72"/>
        <v>8</v>
      </c>
      <c r="EC20" s="57">
        <f t="shared" si="72"/>
        <v>9</v>
      </c>
      <c r="ED20" s="57">
        <f t="shared" si="72"/>
        <v>9</v>
      </c>
      <c r="EE20" s="57">
        <f t="shared" si="72"/>
        <v>9</v>
      </c>
      <c r="EF20" s="57">
        <f t="shared" si="72"/>
        <v>9</v>
      </c>
      <c r="EG20" s="57">
        <f t="shared" si="72"/>
        <v>9</v>
      </c>
      <c r="EH20" s="57">
        <f t="shared" si="72"/>
        <v>9</v>
      </c>
      <c r="EI20" s="57">
        <f t="shared" si="72"/>
        <v>10</v>
      </c>
      <c r="EJ20" s="57">
        <f t="shared" si="72"/>
        <v>10</v>
      </c>
      <c r="EK20" s="57">
        <f t="shared" si="72"/>
        <v>10</v>
      </c>
      <c r="EL20" s="57">
        <f t="shared" si="73"/>
        <v>11</v>
      </c>
      <c r="EM20" s="57">
        <f t="shared" si="73"/>
        <v>11</v>
      </c>
      <c r="EN20" s="57">
        <f t="shared" si="73"/>
        <v>11</v>
      </c>
      <c r="EO20" s="57">
        <f t="shared" si="73"/>
        <v>11</v>
      </c>
      <c r="EP20" s="57">
        <f t="shared" si="73"/>
        <v>11</v>
      </c>
      <c r="EQ20" s="57">
        <f t="shared" si="73"/>
        <v>11</v>
      </c>
      <c r="ER20" s="57">
        <f t="shared" si="73"/>
        <v>12</v>
      </c>
      <c r="ES20" s="57">
        <f t="shared" si="73"/>
        <v>12</v>
      </c>
      <c r="ET20" s="57">
        <f t="shared" si="73"/>
        <v>12</v>
      </c>
      <c r="EU20" s="57">
        <f t="shared" si="73"/>
        <v>12</v>
      </c>
      <c r="EV20" s="57">
        <f t="shared" si="74"/>
        <v>13</v>
      </c>
      <c r="EW20" s="57">
        <f t="shared" si="74"/>
        <v>13</v>
      </c>
      <c r="EX20" s="57">
        <f t="shared" si="74"/>
        <v>13</v>
      </c>
      <c r="EY20" s="57">
        <f t="shared" si="74"/>
        <v>13</v>
      </c>
      <c r="EZ20" s="57">
        <f t="shared" si="74"/>
        <v>14</v>
      </c>
      <c r="FA20" s="57">
        <f t="shared" si="74"/>
        <v>14</v>
      </c>
      <c r="FB20" s="57">
        <f t="shared" si="74"/>
        <v>14</v>
      </c>
      <c r="FC20" s="57">
        <f t="shared" si="74"/>
        <v>14</v>
      </c>
      <c r="FD20" s="57">
        <f t="shared" si="74"/>
        <v>14</v>
      </c>
      <c r="FE20" s="57">
        <f t="shared" si="74"/>
        <v>15</v>
      </c>
      <c r="FF20" s="57">
        <f t="shared" si="74"/>
        <v>15</v>
      </c>
      <c r="FG20" s="57">
        <f t="shared" si="74"/>
        <v>15</v>
      </c>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row>
    <row r="21" spans="1:313" ht="18" customHeight="1">
      <c r="A21"/>
      <c r="B21" s="182"/>
      <c r="C21" s="189"/>
      <c r="D21" s="56"/>
      <c r="E21" s="56"/>
      <c r="F21" s="44" t="s">
        <v>123</v>
      </c>
      <c r="G21" s="57">
        <f t="shared" si="59"/>
        <v>-53940</v>
      </c>
      <c r="H21" s="57">
        <f t="shared" si="59"/>
        <v>-58137</v>
      </c>
      <c r="I21" s="57">
        <f t="shared" si="59"/>
        <v>-62693.850000000006</v>
      </c>
      <c r="J21" s="57">
        <f t="shared" si="59"/>
        <v>-67643.54250000001</v>
      </c>
      <c r="K21" s="57">
        <f t="shared" si="59"/>
        <v>-73022.219625000012</v>
      </c>
      <c r="L21" s="57">
        <f t="shared" si="59"/>
        <v>-78869.480606250028</v>
      </c>
      <c r="M21" s="49">
        <f t="shared" ca="1" si="60"/>
        <v>2</v>
      </c>
      <c r="N21" s="49">
        <f t="shared" ca="1" si="60"/>
        <v>2</v>
      </c>
      <c r="O21" s="49">
        <f t="shared" ca="1" si="60"/>
        <v>2</v>
      </c>
      <c r="P21" s="49">
        <f t="shared" ca="1" si="60"/>
        <v>2</v>
      </c>
      <c r="Q21" s="49">
        <f t="shared" ca="1" si="60"/>
        <v>2</v>
      </c>
      <c r="R21" s="49">
        <f t="shared" ca="1" si="60"/>
        <v>2</v>
      </c>
      <c r="T21" s="57">
        <f t="shared" si="61"/>
        <v>-4495</v>
      </c>
      <c r="U21" s="57">
        <f t="shared" si="61"/>
        <v>-4495</v>
      </c>
      <c r="V21" s="57">
        <f t="shared" si="61"/>
        <v>-4495</v>
      </c>
      <c r="W21" s="57">
        <f t="shared" si="61"/>
        <v>-4495</v>
      </c>
      <c r="X21" s="57">
        <f t="shared" si="61"/>
        <v>-4495</v>
      </c>
      <c r="Y21" s="57">
        <f t="shared" si="61"/>
        <v>-4495</v>
      </c>
      <c r="Z21" s="57">
        <f t="shared" si="61"/>
        <v>-4495</v>
      </c>
      <c r="AA21" s="57">
        <f t="shared" si="61"/>
        <v>-4495</v>
      </c>
      <c r="AB21" s="57">
        <f t="shared" si="61"/>
        <v>-4495</v>
      </c>
      <c r="AC21" s="57">
        <f t="shared" si="61"/>
        <v>-4495</v>
      </c>
      <c r="AD21" s="57">
        <f t="shared" si="62"/>
        <v>-4495</v>
      </c>
      <c r="AE21" s="57">
        <f t="shared" si="62"/>
        <v>-4495</v>
      </c>
      <c r="AF21" s="57">
        <f t="shared" si="62"/>
        <v>-4844.75</v>
      </c>
      <c r="AG21" s="57">
        <f t="shared" si="62"/>
        <v>-4844.75</v>
      </c>
      <c r="AH21" s="57">
        <f t="shared" si="62"/>
        <v>-4844.75</v>
      </c>
      <c r="AI21" s="57">
        <f t="shared" si="62"/>
        <v>-4844.75</v>
      </c>
      <c r="AJ21" s="57">
        <f t="shared" si="62"/>
        <v>-4844.75</v>
      </c>
      <c r="AK21" s="57">
        <f t="shared" si="62"/>
        <v>-4844.75</v>
      </c>
      <c r="AL21" s="57">
        <f t="shared" si="62"/>
        <v>-4844.75</v>
      </c>
      <c r="AM21" s="57">
        <f t="shared" si="62"/>
        <v>-4844.75</v>
      </c>
      <c r="AN21" s="57">
        <f t="shared" si="63"/>
        <v>-4844.75</v>
      </c>
      <c r="AO21" s="57">
        <f t="shared" si="63"/>
        <v>-4844.75</v>
      </c>
      <c r="AP21" s="57">
        <f t="shared" si="63"/>
        <v>-4844.75</v>
      </c>
      <c r="AQ21" s="57">
        <f t="shared" si="63"/>
        <v>-4844.75</v>
      </c>
      <c r="AR21" s="57">
        <f t="shared" si="63"/>
        <v>-5224.4875000000011</v>
      </c>
      <c r="AS21" s="57">
        <f t="shared" si="63"/>
        <v>-5224.4875000000011</v>
      </c>
      <c r="AT21" s="57">
        <f t="shared" si="63"/>
        <v>-5224.4875000000011</v>
      </c>
      <c r="AU21" s="57">
        <f t="shared" si="63"/>
        <v>-5224.4875000000011</v>
      </c>
      <c r="AV21" s="57">
        <f t="shared" si="63"/>
        <v>-5224.4875000000011</v>
      </c>
      <c r="AW21" s="57">
        <f t="shared" si="63"/>
        <v>-5224.4875000000011</v>
      </c>
      <c r="AX21" s="57">
        <f t="shared" si="64"/>
        <v>-5224.4875000000011</v>
      </c>
      <c r="AY21" s="57">
        <f t="shared" si="64"/>
        <v>-5224.4875000000011</v>
      </c>
      <c r="AZ21" s="57">
        <f t="shared" si="64"/>
        <v>-5224.4875000000011</v>
      </c>
      <c r="BA21" s="57">
        <f t="shared" si="64"/>
        <v>-5224.4875000000011</v>
      </c>
      <c r="BB21" s="57">
        <f t="shared" si="64"/>
        <v>-5224.4875000000011</v>
      </c>
      <c r="BC21" s="57">
        <f t="shared" si="64"/>
        <v>-5224.4875000000011</v>
      </c>
      <c r="BD21" s="57">
        <f t="shared" si="64"/>
        <v>-5636.9618750000018</v>
      </c>
      <c r="BE21" s="57">
        <f t="shared" si="64"/>
        <v>-5636.9618750000018</v>
      </c>
      <c r="BF21" s="57">
        <f t="shared" si="64"/>
        <v>-5636.9618750000018</v>
      </c>
      <c r="BG21" s="57">
        <f t="shared" si="64"/>
        <v>-5636.9618750000018</v>
      </c>
      <c r="BH21" s="57">
        <f t="shared" si="65"/>
        <v>-5636.9618750000018</v>
      </c>
      <c r="BI21" s="57">
        <f t="shared" si="65"/>
        <v>-5636.9618750000018</v>
      </c>
      <c r="BJ21" s="57">
        <f t="shared" si="65"/>
        <v>-5636.9618750000018</v>
      </c>
      <c r="BK21" s="57">
        <f t="shared" si="65"/>
        <v>-5636.9618750000018</v>
      </c>
      <c r="BL21" s="57">
        <f t="shared" si="65"/>
        <v>-5636.9618750000018</v>
      </c>
      <c r="BM21" s="57">
        <f t="shared" si="65"/>
        <v>-5636.9618750000018</v>
      </c>
      <c r="BN21" s="57">
        <f t="shared" si="65"/>
        <v>-5636.9618750000018</v>
      </c>
      <c r="BO21" s="57">
        <f t="shared" si="65"/>
        <v>-5636.9618750000018</v>
      </c>
      <c r="BP21" s="57">
        <f t="shared" si="65"/>
        <v>-6085.1849687500016</v>
      </c>
      <c r="BQ21" s="57">
        <f t="shared" si="65"/>
        <v>-6085.1849687500016</v>
      </c>
      <c r="BR21" s="57">
        <f t="shared" si="66"/>
        <v>-6085.1849687500016</v>
      </c>
      <c r="BS21" s="57">
        <f t="shared" si="66"/>
        <v>-6085.1849687500016</v>
      </c>
      <c r="BT21" s="57">
        <f t="shared" si="66"/>
        <v>-6085.1849687500016</v>
      </c>
      <c r="BU21" s="57">
        <f t="shared" si="66"/>
        <v>-6085.1849687500016</v>
      </c>
      <c r="BV21" s="57">
        <f t="shared" si="66"/>
        <v>-6085.1849687500016</v>
      </c>
      <c r="BW21" s="57">
        <f t="shared" si="66"/>
        <v>-6085.1849687500016</v>
      </c>
      <c r="BX21" s="57">
        <f t="shared" si="66"/>
        <v>-6085.1849687500016</v>
      </c>
      <c r="BY21" s="57">
        <f t="shared" si="66"/>
        <v>-6085.1849687500016</v>
      </c>
      <c r="BZ21" s="57">
        <f t="shared" si="66"/>
        <v>-6085.1849687500016</v>
      </c>
      <c r="CA21" s="57">
        <f t="shared" si="66"/>
        <v>-6085.1849687500016</v>
      </c>
      <c r="CB21" s="57">
        <f t="shared" si="67"/>
        <v>-6572.4567171875024</v>
      </c>
      <c r="CC21" s="57">
        <f t="shared" si="67"/>
        <v>-6572.4567171875024</v>
      </c>
      <c r="CD21" s="57">
        <f t="shared" si="67"/>
        <v>-6572.4567171875024</v>
      </c>
      <c r="CE21" s="57">
        <f t="shared" si="67"/>
        <v>-6572.4567171875024</v>
      </c>
      <c r="CF21" s="57">
        <f t="shared" si="67"/>
        <v>-6572.4567171875024</v>
      </c>
      <c r="CG21" s="57">
        <f t="shared" si="67"/>
        <v>-6572.4567171875024</v>
      </c>
      <c r="CH21" s="57">
        <f t="shared" si="67"/>
        <v>-6572.4567171875024</v>
      </c>
      <c r="CI21" s="57">
        <f t="shared" si="67"/>
        <v>-6572.4567171875024</v>
      </c>
      <c r="CJ21" s="57">
        <f t="shared" si="67"/>
        <v>-6572.4567171875024</v>
      </c>
      <c r="CK21" s="57">
        <f t="shared" si="67"/>
        <v>-6572.4567171875024</v>
      </c>
      <c r="CL21" s="57">
        <f t="shared" si="67"/>
        <v>-6572.4567171875024</v>
      </c>
      <c r="CM21" s="57">
        <f t="shared" si="67"/>
        <v>-6572.4567171875024</v>
      </c>
      <c r="CN21" s="57">
        <f t="shared" si="68"/>
        <v>2</v>
      </c>
      <c r="CO21" s="57">
        <f t="shared" si="68"/>
        <v>2</v>
      </c>
      <c r="CP21" s="57">
        <f t="shared" si="68"/>
        <v>2</v>
      </c>
      <c r="CQ21" s="57">
        <f t="shared" si="68"/>
        <v>2</v>
      </c>
      <c r="CR21" s="57">
        <f t="shared" si="68"/>
        <v>2</v>
      </c>
      <c r="CS21" s="57">
        <f t="shared" si="68"/>
        <v>2</v>
      </c>
      <c r="CT21" s="57">
        <f t="shared" si="68"/>
        <v>2</v>
      </c>
      <c r="CU21" s="57">
        <f t="shared" si="68"/>
        <v>2</v>
      </c>
      <c r="CV21" s="57">
        <f t="shared" si="68"/>
        <v>2</v>
      </c>
      <c r="CW21" s="57">
        <f t="shared" si="68"/>
        <v>2</v>
      </c>
      <c r="CX21" s="57">
        <f t="shared" si="69"/>
        <v>2</v>
      </c>
      <c r="CY21" s="57">
        <f t="shared" si="69"/>
        <v>2</v>
      </c>
      <c r="CZ21" s="57">
        <f t="shared" si="69"/>
        <v>2</v>
      </c>
      <c r="DA21" s="57">
        <f t="shared" si="69"/>
        <v>2</v>
      </c>
      <c r="DB21" s="57">
        <f t="shared" si="69"/>
        <v>2</v>
      </c>
      <c r="DC21" s="57">
        <f t="shared" si="69"/>
        <v>2</v>
      </c>
      <c r="DD21" s="57">
        <f t="shared" si="69"/>
        <v>2</v>
      </c>
      <c r="DE21" s="57">
        <f t="shared" si="69"/>
        <v>2</v>
      </c>
      <c r="DF21" s="57">
        <f t="shared" si="69"/>
        <v>2</v>
      </c>
      <c r="DG21" s="57">
        <f t="shared" si="69"/>
        <v>2</v>
      </c>
      <c r="DH21" s="57">
        <f t="shared" si="70"/>
        <v>2</v>
      </c>
      <c r="DI21" s="57">
        <f t="shared" si="70"/>
        <v>2</v>
      </c>
      <c r="DJ21" s="57">
        <f t="shared" si="70"/>
        <v>2</v>
      </c>
      <c r="DK21" s="57">
        <f t="shared" si="70"/>
        <v>2</v>
      </c>
      <c r="DL21" s="57">
        <f t="shared" si="70"/>
        <v>2</v>
      </c>
      <c r="DM21" s="57">
        <f t="shared" si="70"/>
        <v>2</v>
      </c>
      <c r="DN21" s="57">
        <f t="shared" si="70"/>
        <v>2</v>
      </c>
      <c r="DO21" s="57">
        <f t="shared" si="70"/>
        <v>2</v>
      </c>
      <c r="DP21" s="57">
        <f t="shared" si="70"/>
        <v>2</v>
      </c>
      <c r="DQ21" s="57">
        <f t="shared" si="70"/>
        <v>2</v>
      </c>
      <c r="DR21" s="57">
        <f t="shared" si="71"/>
        <v>2</v>
      </c>
      <c r="DS21" s="57">
        <f t="shared" si="71"/>
        <v>2</v>
      </c>
      <c r="DT21" s="57">
        <f t="shared" si="71"/>
        <v>2</v>
      </c>
      <c r="DU21" s="57">
        <f t="shared" si="71"/>
        <v>2</v>
      </c>
      <c r="DV21" s="57">
        <f t="shared" si="71"/>
        <v>2</v>
      </c>
      <c r="DW21" s="57">
        <f t="shared" si="71"/>
        <v>2</v>
      </c>
      <c r="DX21" s="57">
        <f t="shared" si="71"/>
        <v>2</v>
      </c>
      <c r="DY21" s="57">
        <f t="shared" si="71"/>
        <v>2</v>
      </c>
      <c r="DZ21" s="57">
        <f t="shared" si="71"/>
        <v>2</v>
      </c>
      <c r="EA21" s="57">
        <f t="shared" si="71"/>
        <v>2</v>
      </c>
      <c r="EB21" s="57">
        <f t="shared" si="72"/>
        <v>2</v>
      </c>
      <c r="EC21" s="57">
        <f t="shared" si="72"/>
        <v>2</v>
      </c>
      <c r="ED21" s="57">
        <f t="shared" si="72"/>
        <v>2</v>
      </c>
      <c r="EE21" s="57">
        <f t="shared" si="72"/>
        <v>2</v>
      </c>
      <c r="EF21" s="57">
        <f t="shared" si="72"/>
        <v>2</v>
      </c>
      <c r="EG21" s="57">
        <f t="shared" si="72"/>
        <v>2</v>
      </c>
      <c r="EH21" s="57">
        <f t="shared" si="72"/>
        <v>2</v>
      </c>
      <c r="EI21" s="57">
        <f t="shared" si="72"/>
        <v>2</v>
      </c>
      <c r="EJ21" s="57">
        <f t="shared" si="72"/>
        <v>2</v>
      </c>
      <c r="EK21" s="57">
        <f t="shared" si="72"/>
        <v>2</v>
      </c>
      <c r="EL21" s="57">
        <f t="shared" si="73"/>
        <v>2</v>
      </c>
      <c r="EM21" s="57">
        <f t="shared" si="73"/>
        <v>2</v>
      </c>
      <c r="EN21" s="57">
        <f t="shared" si="73"/>
        <v>2</v>
      </c>
      <c r="EO21" s="57">
        <f t="shared" si="73"/>
        <v>2</v>
      </c>
      <c r="EP21" s="57">
        <f t="shared" si="73"/>
        <v>2</v>
      </c>
      <c r="EQ21" s="57">
        <f t="shared" si="73"/>
        <v>2</v>
      </c>
      <c r="ER21" s="57">
        <f t="shared" si="73"/>
        <v>2</v>
      </c>
      <c r="ES21" s="57">
        <f t="shared" si="73"/>
        <v>2</v>
      </c>
      <c r="ET21" s="57">
        <f t="shared" si="73"/>
        <v>2</v>
      </c>
      <c r="EU21" s="57">
        <f t="shared" si="73"/>
        <v>2</v>
      </c>
      <c r="EV21" s="57">
        <f t="shared" si="74"/>
        <v>2</v>
      </c>
      <c r="EW21" s="57">
        <f t="shared" si="74"/>
        <v>2</v>
      </c>
      <c r="EX21" s="57">
        <f t="shared" si="74"/>
        <v>2</v>
      </c>
      <c r="EY21" s="57">
        <f t="shared" si="74"/>
        <v>2</v>
      </c>
      <c r="EZ21" s="57">
        <f t="shared" si="74"/>
        <v>2</v>
      </c>
      <c r="FA21" s="57">
        <f t="shared" si="74"/>
        <v>2</v>
      </c>
      <c r="FB21" s="57">
        <f t="shared" si="74"/>
        <v>2</v>
      </c>
      <c r="FC21" s="57">
        <f t="shared" si="74"/>
        <v>2</v>
      </c>
      <c r="FD21" s="57">
        <f t="shared" si="74"/>
        <v>2</v>
      </c>
      <c r="FE21" s="57">
        <f t="shared" si="74"/>
        <v>2</v>
      </c>
      <c r="FF21" s="57">
        <f t="shared" si="74"/>
        <v>2</v>
      </c>
      <c r="FG21" s="57">
        <f t="shared" si="74"/>
        <v>2</v>
      </c>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row>
    <row r="22" spans="1:313" ht="18" customHeight="1">
      <c r="A22" s="193"/>
      <c r="B22" s="182"/>
      <c r="C22" s="187"/>
      <c r="D22" s="56"/>
      <c r="E22" s="56"/>
      <c r="F22" s="44"/>
      <c r="G22" s="57">
        <f t="shared" si="59"/>
        <v>0</v>
      </c>
      <c r="H22" s="57">
        <f t="shared" si="59"/>
        <v>0</v>
      </c>
      <c r="I22" s="57">
        <f t="shared" si="59"/>
        <v>0</v>
      </c>
      <c r="J22" s="57">
        <f t="shared" si="59"/>
        <v>0</v>
      </c>
      <c r="K22" s="57">
        <f t="shared" si="59"/>
        <v>0</v>
      </c>
      <c r="L22" s="57">
        <f t="shared" si="59"/>
        <v>0</v>
      </c>
      <c r="M22" s="49">
        <f t="shared" si="60"/>
        <v>0</v>
      </c>
      <c r="N22" s="49">
        <f t="shared" si="60"/>
        <v>0</v>
      </c>
      <c r="O22" s="49">
        <f t="shared" si="60"/>
        <v>0</v>
      </c>
      <c r="P22" s="49">
        <f t="shared" si="60"/>
        <v>0</v>
      </c>
      <c r="Q22" s="49">
        <f t="shared" si="60"/>
        <v>0</v>
      </c>
      <c r="R22" s="49">
        <f t="shared" si="60"/>
        <v>0</v>
      </c>
      <c r="T22" s="57">
        <f t="shared" si="61"/>
        <v>0</v>
      </c>
      <c r="U22" s="57">
        <f t="shared" si="61"/>
        <v>0</v>
      </c>
      <c r="V22" s="57">
        <f t="shared" si="61"/>
        <v>0</v>
      </c>
      <c r="W22" s="57">
        <f t="shared" si="61"/>
        <v>0</v>
      </c>
      <c r="X22" s="57">
        <f t="shared" si="61"/>
        <v>0</v>
      </c>
      <c r="Y22" s="57">
        <f t="shared" si="61"/>
        <v>0</v>
      </c>
      <c r="Z22" s="57">
        <f t="shared" si="61"/>
        <v>0</v>
      </c>
      <c r="AA22" s="57">
        <f t="shared" si="61"/>
        <v>0</v>
      </c>
      <c r="AB22" s="57">
        <f t="shared" si="61"/>
        <v>0</v>
      </c>
      <c r="AC22" s="57">
        <f t="shared" si="61"/>
        <v>0</v>
      </c>
      <c r="AD22" s="57">
        <f t="shared" si="62"/>
        <v>0</v>
      </c>
      <c r="AE22" s="57">
        <f t="shared" si="62"/>
        <v>0</v>
      </c>
      <c r="AF22" s="57">
        <f t="shared" si="62"/>
        <v>0</v>
      </c>
      <c r="AG22" s="57">
        <f t="shared" si="62"/>
        <v>0</v>
      </c>
      <c r="AH22" s="57">
        <f t="shared" si="62"/>
        <v>0</v>
      </c>
      <c r="AI22" s="57">
        <f t="shared" si="62"/>
        <v>0</v>
      </c>
      <c r="AJ22" s="57">
        <f t="shared" si="62"/>
        <v>0</v>
      </c>
      <c r="AK22" s="57">
        <f t="shared" si="62"/>
        <v>0</v>
      </c>
      <c r="AL22" s="57">
        <f t="shared" si="62"/>
        <v>0</v>
      </c>
      <c r="AM22" s="57">
        <f t="shared" si="62"/>
        <v>0</v>
      </c>
      <c r="AN22" s="57">
        <f t="shared" si="63"/>
        <v>0</v>
      </c>
      <c r="AO22" s="57">
        <f t="shared" si="63"/>
        <v>0</v>
      </c>
      <c r="AP22" s="57">
        <f t="shared" si="63"/>
        <v>0</v>
      </c>
      <c r="AQ22" s="57">
        <f t="shared" si="63"/>
        <v>0</v>
      </c>
      <c r="AR22" s="57">
        <f t="shared" si="63"/>
        <v>0</v>
      </c>
      <c r="AS22" s="57">
        <f t="shared" si="63"/>
        <v>0</v>
      </c>
      <c r="AT22" s="57">
        <f t="shared" si="63"/>
        <v>0</v>
      </c>
      <c r="AU22" s="57">
        <f t="shared" si="63"/>
        <v>0</v>
      </c>
      <c r="AV22" s="57">
        <f t="shared" si="63"/>
        <v>0</v>
      </c>
      <c r="AW22" s="57">
        <f t="shared" si="63"/>
        <v>0</v>
      </c>
      <c r="AX22" s="57">
        <f t="shared" si="64"/>
        <v>0</v>
      </c>
      <c r="AY22" s="57">
        <f t="shared" si="64"/>
        <v>0</v>
      </c>
      <c r="AZ22" s="57">
        <f t="shared" si="64"/>
        <v>0</v>
      </c>
      <c r="BA22" s="57">
        <f t="shared" si="64"/>
        <v>0</v>
      </c>
      <c r="BB22" s="57">
        <f t="shared" si="64"/>
        <v>0</v>
      </c>
      <c r="BC22" s="57">
        <f t="shared" si="64"/>
        <v>0</v>
      </c>
      <c r="BD22" s="57">
        <f t="shared" si="64"/>
        <v>0</v>
      </c>
      <c r="BE22" s="57">
        <f t="shared" si="64"/>
        <v>0</v>
      </c>
      <c r="BF22" s="57">
        <f t="shared" si="64"/>
        <v>0</v>
      </c>
      <c r="BG22" s="57">
        <f t="shared" si="64"/>
        <v>0</v>
      </c>
      <c r="BH22" s="57">
        <f t="shared" si="65"/>
        <v>0</v>
      </c>
      <c r="BI22" s="57">
        <f t="shared" si="65"/>
        <v>0</v>
      </c>
      <c r="BJ22" s="57">
        <f t="shared" si="65"/>
        <v>0</v>
      </c>
      <c r="BK22" s="57">
        <f t="shared" si="65"/>
        <v>0</v>
      </c>
      <c r="BL22" s="57">
        <f t="shared" si="65"/>
        <v>0</v>
      </c>
      <c r="BM22" s="57">
        <f t="shared" si="65"/>
        <v>0</v>
      </c>
      <c r="BN22" s="57">
        <f t="shared" si="65"/>
        <v>0</v>
      </c>
      <c r="BO22" s="57">
        <f t="shared" si="65"/>
        <v>0</v>
      </c>
      <c r="BP22" s="57">
        <f t="shared" si="65"/>
        <v>0</v>
      </c>
      <c r="BQ22" s="57">
        <f t="shared" si="65"/>
        <v>0</v>
      </c>
      <c r="BR22" s="57">
        <f t="shared" si="66"/>
        <v>0</v>
      </c>
      <c r="BS22" s="57">
        <f t="shared" si="66"/>
        <v>0</v>
      </c>
      <c r="BT22" s="57">
        <f t="shared" si="66"/>
        <v>0</v>
      </c>
      <c r="BU22" s="57">
        <f t="shared" si="66"/>
        <v>0</v>
      </c>
      <c r="BV22" s="57">
        <f t="shared" si="66"/>
        <v>0</v>
      </c>
      <c r="BW22" s="57">
        <f t="shared" si="66"/>
        <v>0</v>
      </c>
      <c r="BX22" s="57">
        <f t="shared" si="66"/>
        <v>0</v>
      </c>
      <c r="BY22" s="57">
        <f t="shared" si="66"/>
        <v>0</v>
      </c>
      <c r="BZ22" s="57">
        <f t="shared" si="66"/>
        <v>0</v>
      </c>
      <c r="CA22" s="57">
        <f t="shared" si="66"/>
        <v>0</v>
      </c>
      <c r="CB22" s="57">
        <f t="shared" si="67"/>
        <v>0</v>
      </c>
      <c r="CC22" s="57">
        <f t="shared" si="67"/>
        <v>0</v>
      </c>
      <c r="CD22" s="57">
        <f t="shared" si="67"/>
        <v>0</v>
      </c>
      <c r="CE22" s="57">
        <f t="shared" si="67"/>
        <v>0</v>
      </c>
      <c r="CF22" s="57">
        <f t="shared" si="67"/>
        <v>0</v>
      </c>
      <c r="CG22" s="57">
        <f t="shared" si="67"/>
        <v>0</v>
      </c>
      <c r="CH22" s="57">
        <f t="shared" si="67"/>
        <v>0</v>
      </c>
      <c r="CI22" s="57">
        <f t="shared" si="67"/>
        <v>0</v>
      </c>
      <c r="CJ22" s="57">
        <f t="shared" si="67"/>
        <v>0</v>
      </c>
      <c r="CK22" s="57">
        <f t="shared" si="67"/>
        <v>0</v>
      </c>
      <c r="CL22" s="57">
        <f t="shared" si="67"/>
        <v>0</v>
      </c>
      <c r="CM22" s="57">
        <f t="shared" si="67"/>
        <v>0</v>
      </c>
      <c r="CN22" s="57">
        <f t="shared" si="68"/>
        <v>0</v>
      </c>
      <c r="CO22" s="57">
        <f t="shared" si="68"/>
        <v>0</v>
      </c>
      <c r="CP22" s="57">
        <f t="shared" si="68"/>
        <v>0</v>
      </c>
      <c r="CQ22" s="57">
        <f t="shared" si="68"/>
        <v>0</v>
      </c>
      <c r="CR22" s="57">
        <f t="shared" si="68"/>
        <v>0</v>
      </c>
      <c r="CS22" s="57">
        <f t="shared" si="68"/>
        <v>0</v>
      </c>
      <c r="CT22" s="57">
        <f t="shared" si="68"/>
        <v>0</v>
      </c>
      <c r="CU22" s="57">
        <f t="shared" si="68"/>
        <v>0</v>
      </c>
      <c r="CV22" s="57">
        <f t="shared" si="68"/>
        <v>0</v>
      </c>
      <c r="CW22" s="57">
        <f t="shared" si="68"/>
        <v>0</v>
      </c>
      <c r="CX22" s="57">
        <f t="shared" si="69"/>
        <v>0</v>
      </c>
      <c r="CY22" s="57">
        <f t="shared" si="69"/>
        <v>0</v>
      </c>
      <c r="CZ22" s="57">
        <f t="shared" si="69"/>
        <v>0</v>
      </c>
      <c r="DA22" s="57">
        <f t="shared" si="69"/>
        <v>0</v>
      </c>
      <c r="DB22" s="57">
        <f t="shared" si="69"/>
        <v>0</v>
      </c>
      <c r="DC22" s="57">
        <f t="shared" si="69"/>
        <v>0</v>
      </c>
      <c r="DD22" s="57">
        <f t="shared" si="69"/>
        <v>0</v>
      </c>
      <c r="DE22" s="57">
        <f t="shared" si="69"/>
        <v>0</v>
      </c>
      <c r="DF22" s="57">
        <f t="shared" si="69"/>
        <v>0</v>
      </c>
      <c r="DG22" s="57">
        <f t="shared" si="69"/>
        <v>0</v>
      </c>
      <c r="DH22" s="57">
        <f t="shared" si="70"/>
        <v>0</v>
      </c>
      <c r="DI22" s="57">
        <f t="shared" si="70"/>
        <v>0</v>
      </c>
      <c r="DJ22" s="57">
        <f t="shared" si="70"/>
        <v>0</v>
      </c>
      <c r="DK22" s="57">
        <f t="shared" si="70"/>
        <v>0</v>
      </c>
      <c r="DL22" s="57">
        <f t="shared" si="70"/>
        <v>0</v>
      </c>
      <c r="DM22" s="57">
        <f t="shared" si="70"/>
        <v>0</v>
      </c>
      <c r="DN22" s="57">
        <f t="shared" si="70"/>
        <v>0</v>
      </c>
      <c r="DO22" s="57">
        <f t="shared" si="70"/>
        <v>0</v>
      </c>
      <c r="DP22" s="57">
        <f t="shared" si="70"/>
        <v>0</v>
      </c>
      <c r="DQ22" s="57">
        <f t="shared" si="70"/>
        <v>0</v>
      </c>
      <c r="DR22" s="57">
        <f t="shared" si="71"/>
        <v>0</v>
      </c>
      <c r="DS22" s="57">
        <f t="shared" si="71"/>
        <v>0</v>
      </c>
      <c r="DT22" s="57">
        <f t="shared" si="71"/>
        <v>0</v>
      </c>
      <c r="DU22" s="57">
        <f t="shared" si="71"/>
        <v>0</v>
      </c>
      <c r="DV22" s="57">
        <f t="shared" si="71"/>
        <v>0</v>
      </c>
      <c r="DW22" s="57">
        <f t="shared" si="71"/>
        <v>0</v>
      </c>
      <c r="DX22" s="57">
        <f t="shared" si="71"/>
        <v>0</v>
      </c>
      <c r="DY22" s="57">
        <f t="shared" si="71"/>
        <v>0</v>
      </c>
      <c r="DZ22" s="57">
        <f t="shared" si="71"/>
        <v>0</v>
      </c>
      <c r="EA22" s="57">
        <f t="shared" si="71"/>
        <v>0</v>
      </c>
      <c r="EB22" s="57">
        <f t="shared" si="72"/>
        <v>0</v>
      </c>
      <c r="EC22" s="57">
        <f t="shared" si="72"/>
        <v>0</v>
      </c>
      <c r="ED22" s="57">
        <f t="shared" si="72"/>
        <v>0</v>
      </c>
      <c r="EE22" s="57">
        <f t="shared" si="72"/>
        <v>0</v>
      </c>
      <c r="EF22" s="57">
        <f t="shared" si="72"/>
        <v>0</v>
      </c>
      <c r="EG22" s="57">
        <f t="shared" si="72"/>
        <v>0</v>
      </c>
      <c r="EH22" s="57">
        <f t="shared" si="72"/>
        <v>0</v>
      </c>
      <c r="EI22" s="57">
        <f t="shared" si="72"/>
        <v>0</v>
      </c>
      <c r="EJ22" s="57">
        <f t="shared" si="72"/>
        <v>0</v>
      </c>
      <c r="EK22" s="57">
        <f t="shared" si="72"/>
        <v>0</v>
      </c>
      <c r="EL22" s="57">
        <f t="shared" si="73"/>
        <v>0</v>
      </c>
      <c r="EM22" s="57">
        <f t="shared" si="73"/>
        <v>0</v>
      </c>
      <c r="EN22" s="57">
        <f t="shared" si="73"/>
        <v>0</v>
      </c>
      <c r="EO22" s="57">
        <f t="shared" si="73"/>
        <v>0</v>
      </c>
      <c r="EP22" s="57">
        <f t="shared" si="73"/>
        <v>0</v>
      </c>
      <c r="EQ22" s="57">
        <f t="shared" si="73"/>
        <v>0</v>
      </c>
      <c r="ER22" s="57">
        <f t="shared" si="73"/>
        <v>0</v>
      </c>
      <c r="ES22" s="57">
        <f t="shared" si="73"/>
        <v>0</v>
      </c>
      <c r="ET22" s="57">
        <f t="shared" si="73"/>
        <v>0</v>
      </c>
      <c r="EU22" s="57">
        <f t="shared" si="73"/>
        <v>0</v>
      </c>
      <c r="EV22" s="57">
        <f t="shared" si="74"/>
        <v>0</v>
      </c>
      <c r="EW22" s="57">
        <f t="shared" si="74"/>
        <v>0</v>
      </c>
      <c r="EX22" s="57">
        <f t="shared" si="74"/>
        <v>0</v>
      </c>
      <c r="EY22" s="57">
        <f t="shared" si="74"/>
        <v>0</v>
      </c>
      <c r="EZ22" s="57">
        <f t="shared" si="74"/>
        <v>0</v>
      </c>
      <c r="FA22" s="57">
        <f t="shared" si="74"/>
        <v>0</v>
      </c>
      <c r="FB22" s="57">
        <f t="shared" si="74"/>
        <v>0</v>
      </c>
      <c r="FC22" s="57">
        <f t="shared" si="74"/>
        <v>0</v>
      </c>
      <c r="FD22" s="57">
        <f t="shared" si="74"/>
        <v>0</v>
      </c>
      <c r="FE22" s="57">
        <f t="shared" si="74"/>
        <v>0</v>
      </c>
      <c r="FF22" s="57">
        <f t="shared" si="74"/>
        <v>0</v>
      </c>
      <c r="FG22" s="57">
        <f t="shared" si="74"/>
        <v>0</v>
      </c>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row>
    <row r="23" spans="1:313" ht="18" customHeight="1">
      <c r="A23" s="197"/>
      <c r="B23" s="181"/>
      <c r="C23" s="187"/>
      <c r="D23" s="56"/>
      <c r="E23" s="56"/>
      <c r="F23" s="47"/>
      <c r="G23" s="57"/>
      <c r="H23" s="57"/>
      <c r="I23" s="57"/>
      <c r="J23" s="57"/>
      <c r="K23" s="57"/>
      <c r="L23" s="57"/>
      <c r="M23" s="49"/>
      <c r="N23" s="49"/>
      <c r="O23" s="49"/>
      <c r="P23" s="49"/>
      <c r="Q23" s="49"/>
      <c r="R23" s="49"/>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row>
    <row r="24" spans="1:313" ht="18" customHeight="1">
      <c r="A24" s="52"/>
      <c r="B24" s="180"/>
      <c r="C24" s="55"/>
      <c r="D24" s="54"/>
      <c r="E24" s="54"/>
      <c r="F24" s="253" t="s">
        <v>42</v>
      </c>
      <c r="G24" s="257">
        <f>SUM(G19:G22)</f>
        <v>-136795</v>
      </c>
      <c r="H24" s="257">
        <f t="shared" ref="H24:L24" si="75">SUM(H19:H22)</f>
        <v>-196545.9</v>
      </c>
      <c r="I24" s="257">
        <f t="shared" si="75"/>
        <v>-290721.53099999996</v>
      </c>
      <c r="J24" s="257">
        <f t="shared" si="75"/>
        <v>-359232.38529000001</v>
      </c>
      <c r="K24" s="257">
        <f t="shared" si="75"/>
        <v>-437156.97525930003</v>
      </c>
      <c r="L24" s="257">
        <f t="shared" si="75"/>
        <v>-525001.19080503297</v>
      </c>
      <c r="M24" s="257">
        <f t="shared" ref="M24:R24" ca="1" si="76">SUM(M6:M14)</f>
        <v>10</v>
      </c>
      <c r="N24" s="257">
        <f t="shared" ca="1" si="76"/>
        <v>14</v>
      </c>
      <c r="O24" s="257">
        <f t="shared" ca="1" si="76"/>
        <v>20.833333333333336</v>
      </c>
      <c r="P24" s="257">
        <f t="shared" ca="1" si="76"/>
        <v>25.333333333333336</v>
      </c>
      <c r="Q24" s="257">
        <f t="shared" ca="1" si="76"/>
        <v>30.333333333333332</v>
      </c>
      <c r="R24" s="257">
        <f t="shared" ca="1" si="76"/>
        <v>35.833333333333329</v>
      </c>
      <c r="S24" s="51"/>
      <c r="T24" s="257">
        <f>SUM(T19:T23)</f>
        <v>-9127.5</v>
      </c>
      <c r="U24" s="257">
        <f t="shared" ref="U24:CF24" si="77">SUM(U19:U23)</f>
        <v>-9127.5</v>
      </c>
      <c r="V24" s="257">
        <f t="shared" si="77"/>
        <v>-9127.5</v>
      </c>
      <c r="W24" s="257">
        <f t="shared" si="77"/>
        <v>-9127.5</v>
      </c>
      <c r="X24" s="257">
        <f t="shared" si="77"/>
        <v>-9127.5</v>
      </c>
      <c r="Y24" s="257">
        <f t="shared" si="77"/>
        <v>-9127.5</v>
      </c>
      <c r="Z24" s="257">
        <f t="shared" si="77"/>
        <v>-13671.666666666668</v>
      </c>
      <c r="AA24" s="257">
        <f t="shared" si="77"/>
        <v>-13671.666666666668</v>
      </c>
      <c r="AB24" s="257">
        <f t="shared" si="77"/>
        <v>-13671.666666666668</v>
      </c>
      <c r="AC24" s="257">
        <f t="shared" si="77"/>
        <v>-13671.666666666668</v>
      </c>
      <c r="AD24" s="257">
        <f t="shared" si="77"/>
        <v>-13671.666666666668</v>
      </c>
      <c r="AE24" s="257">
        <f t="shared" si="77"/>
        <v>-13671.666666666668</v>
      </c>
      <c r="AF24" s="257">
        <f t="shared" si="77"/>
        <v>-16378.825000000001</v>
      </c>
      <c r="AG24" s="257">
        <f t="shared" si="77"/>
        <v>-16378.825000000001</v>
      </c>
      <c r="AH24" s="257">
        <f t="shared" si="77"/>
        <v>-16378.825000000001</v>
      </c>
      <c r="AI24" s="257">
        <f t="shared" si="77"/>
        <v>-16378.825000000001</v>
      </c>
      <c r="AJ24" s="257">
        <f t="shared" si="77"/>
        <v>-16378.825000000001</v>
      </c>
      <c r="AK24" s="257">
        <f t="shared" si="77"/>
        <v>-16378.825000000001</v>
      </c>
      <c r="AL24" s="257">
        <f t="shared" si="77"/>
        <v>-16378.825000000001</v>
      </c>
      <c r="AM24" s="257">
        <f t="shared" si="77"/>
        <v>-16378.825000000001</v>
      </c>
      <c r="AN24" s="257">
        <f t="shared" si="77"/>
        <v>-16378.825000000001</v>
      </c>
      <c r="AO24" s="257">
        <f t="shared" si="77"/>
        <v>-16378.825000000001</v>
      </c>
      <c r="AP24" s="257">
        <f t="shared" si="77"/>
        <v>-16378.825000000001</v>
      </c>
      <c r="AQ24" s="257">
        <f t="shared" si="77"/>
        <v>-16378.825000000001</v>
      </c>
      <c r="AR24" s="257">
        <f t="shared" si="77"/>
        <v>-23361.961750000002</v>
      </c>
      <c r="AS24" s="257">
        <f t="shared" si="77"/>
        <v>-23361.961750000002</v>
      </c>
      <c r="AT24" s="257">
        <f t="shared" si="77"/>
        <v>-23361.961750000002</v>
      </c>
      <c r="AU24" s="257">
        <f t="shared" si="77"/>
        <v>-23361.961750000002</v>
      </c>
      <c r="AV24" s="257">
        <f t="shared" si="77"/>
        <v>-23361.961750000002</v>
      </c>
      <c r="AW24" s="257">
        <f t="shared" si="77"/>
        <v>-23361.961750000002</v>
      </c>
      <c r="AX24" s="257">
        <f t="shared" si="77"/>
        <v>-23361.961750000002</v>
      </c>
      <c r="AY24" s="257">
        <f t="shared" si="77"/>
        <v>-25437.55975</v>
      </c>
      <c r="AZ24" s="257">
        <f t="shared" si="77"/>
        <v>-25437.55975</v>
      </c>
      <c r="BA24" s="257">
        <f t="shared" si="77"/>
        <v>-25437.55975</v>
      </c>
      <c r="BB24" s="257">
        <f t="shared" si="77"/>
        <v>-25437.55975</v>
      </c>
      <c r="BC24" s="257">
        <f t="shared" si="77"/>
        <v>-25437.55975</v>
      </c>
      <c r="BD24" s="257">
        <f t="shared" si="77"/>
        <v>-28524.625467500002</v>
      </c>
      <c r="BE24" s="257">
        <f t="shared" si="77"/>
        <v>-28524.625467500002</v>
      </c>
      <c r="BF24" s="257">
        <f t="shared" si="77"/>
        <v>-28524.625467500002</v>
      </c>
      <c r="BG24" s="257">
        <f t="shared" si="77"/>
        <v>-28524.625467500002</v>
      </c>
      <c r="BH24" s="257">
        <f t="shared" si="77"/>
        <v>-28524.625467500002</v>
      </c>
      <c r="BI24" s="257">
        <f t="shared" si="77"/>
        <v>-30641.735427500003</v>
      </c>
      <c r="BJ24" s="257">
        <f t="shared" si="77"/>
        <v>-30641.735427500003</v>
      </c>
      <c r="BK24" s="257">
        <f t="shared" si="77"/>
        <v>-30641.735427500003</v>
      </c>
      <c r="BL24" s="257">
        <f t="shared" si="77"/>
        <v>-30641.735427500003</v>
      </c>
      <c r="BM24" s="257">
        <f t="shared" si="77"/>
        <v>-30641.735427500003</v>
      </c>
      <c r="BN24" s="257">
        <f t="shared" si="77"/>
        <v>-30641.735427500003</v>
      </c>
      <c r="BO24" s="257">
        <f t="shared" si="77"/>
        <v>-32758.845387499998</v>
      </c>
      <c r="BP24" s="257">
        <f t="shared" si="77"/>
        <v>-33910.387085875002</v>
      </c>
      <c r="BQ24" s="257">
        <f t="shared" si="77"/>
        <v>-33910.387085875002</v>
      </c>
      <c r="BR24" s="257">
        <f t="shared" si="77"/>
        <v>-36069.839245074996</v>
      </c>
      <c r="BS24" s="257">
        <f t="shared" si="77"/>
        <v>-36069.839245074996</v>
      </c>
      <c r="BT24" s="257">
        <f t="shared" si="77"/>
        <v>-36069.839245074996</v>
      </c>
      <c r="BU24" s="257">
        <f t="shared" si="77"/>
        <v>-36069.839245074996</v>
      </c>
      <c r="BV24" s="257">
        <f t="shared" si="77"/>
        <v>-36069.839245074996</v>
      </c>
      <c r="BW24" s="257">
        <f t="shared" si="77"/>
        <v>-36069.839245074996</v>
      </c>
      <c r="BX24" s="257">
        <f t="shared" si="77"/>
        <v>-38229.291404274998</v>
      </c>
      <c r="BY24" s="257">
        <f t="shared" si="77"/>
        <v>-38229.291404274998</v>
      </c>
      <c r="BZ24" s="257">
        <f t="shared" si="77"/>
        <v>-38229.291404274998</v>
      </c>
      <c r="CA24" s="257">
        <f t="shared" si="77"/>
        <v>-38229.291404274998</v>
      </c>
      <c r="CB24" s="257">
        <f t="shared" si="77"/>
        <v>-41731.011464900752</v>
      </c>
      <c r="CC24" s="257">
        <f t="shared" si="77"/>
        <v>-41731.011464900752</v>
      </c>
      <c r="CD24" s="257">
        <f t="shared" si="77"/>
        <v>-41731.011464900752</v>
      </c>
      <c r="CE24" s="257">
        <f t="shared" si="77"/>
        <v>-41731.011464900752</v>
      </c>
      <c r="CF24" s="257">
        <f t="shared" si="77"/>
        <v>-43933.652667284747</v>
      </c>
      <c r="CG24" s="257">
        <f t="shared" ref="CG24:CM24" si="78">SUM(CG19:CG23)</f>
        <v>-43933.652667284747</v>
      </c>
      <c r="CH24" s="257">
        <f t="shared" si="78"/>
        <v>-43933.652667284747</v>
      </c>
      <c r="CI24" s="257">
        <f t="shared" si="78"/>
        <v>-43933.652667284747</v>
      </c>
      <c r="CJ24" s="257">
        <f t="shared" si="78"/>
        <v>-43933.652667284747</v>
      </c>
      <c r="CK24" s="257">
        <f t="shared" si="78"/>
        <v>-46136.293869668756</v>
      </c>
      <c r="CL24" s="257">
        <f t="shared" si="78"/>
        <v>-46136.293869668756</v>
      </c>
      <c r="CM24" s="257">
        <f t="shared" si="78"/>
        <v>-46136.293869668756</v>
      </c>
      <c r="CN24" s="258">
        <f t="shared" ref="CN24" si="79">SUM(CN19:CN23)</f>
        <v>4</v>
      </c>
      <c r="CO24" s="258">
        <f t="shared" ref="CO24" si="80">SUM(CO19:CO23)</f>
        <v>4</v>
      </c>
      <c r="CP24" s="258">
        <f t="shared" ref="CP24" si="81">SUM(CP19:CP23)</f>
        <v>4</v>
      </c>
      <c r="CQ24" s="258">
        <f t="shared" ref="CQ24" si="82">SUM(CQ19:CQ23)</f>
        <v>4</v>
      </c>
      <c r="CR24" s="258">
        <f t="shared" ref="CR24" si="83">SUM(CR19:CR23)</f>
        <v>4</v>
      </c>
      <c r="CS24" s="258">
        <f t="shared" ref="CS24" si="84">SUM(CS19:CS23)</f>
        <v>4</v>
      </c>
      <c r="CT24" s="258">
        <f t="shared" ref="CT24" si="85">SUM(CT19:CT23)</f>
        <v>6</v>
      </c>
      <c r="CU24" s="258">
        <f t="shared" ref="CU24" si="86">SUM(CU19:CU23)</f>
        <v>6</v>
      </c>
      <c r="CV24" s="258">
        <f t="shared" ref="CV24" si="87">SUM(CV19:CV23)</f>
        <v>6</v>
      </c>
      <c r="CW24" s="258">
        <f t="shared" ref="CW24" si="88">SUM(CW19:CW23)</f>
        <v>6</v>
      </c>
      <c r="CX24" s="258">
        <f t="shared" ref="CX24" si="89">SUM(CX19:CX23)</f>
        <v>6</v>
      </c>
      <c r="CY24" s="258">
        <f t="shared" ref="CY24" si="90">SUM(CY19:CY23)</f>
        <v>6</v>
      </c>
      <c r="CZ24" s="258">
        <f t="shared" ref="CZ24" si="91">SUM(CZ19:CZ23)</f>
        <v>7</v>
      </c>
      <c r="DA24" s="258">
        <f t="shared" ref="DA24" si="92">SUM(DA19:DA23)</f>
        <v>7</v>
      </c>
      <c r="DB24" s="258">
        <f t="shared" ref="DB24" si="93">SUM(DB19:DB23)</f>
        <v>7</v>
      </c>
      <c r="DC24" s="258">
        <f t="shared" ref="DC24" si="94">SUM(DC19:DC23)</f>
        <v>7</v>
      </c>
      <c r="DD24" s="258">
        <f t="shared" ref="DD24" si="95">SUM(DD19:DD23)</f>
        <v>7</v>
      </c>
      <c r="DE24" s="258">
        <f t="shared" ref="DE24" si="96">SUM(DE19:DE23)</f>
        <v>7</v>
      </c>
      <c r="DF24" s="258">
        <f t="shared" ref="DF24" si="97">SUM(DF19:DF23)</f>
        <v>7</v>
      </c>
      <c r="DG24" s="258">
        <f t="shared" ref="DG24" si="98">SUM(DG19:DG23)</f>
        <v>7</v>
      </c>
      <c r="DH24" s="258">
        <f t="shared" ref="DH24" si="99">SUM(DH19:DH23)</f>
        <v>7</v>
      </c>
      <c r="DI24" s="258">
        <f t="shared" ref="DI24" si="100">SUM(DI19:DI23)</f>
        <v>7</v>
      </c>
      <c r="DJ24" s="258">
        <f t="shared" ref="DJ24" si="101">SUM(DJ19:DJ23)</f>
        <v>7</v>
      </c>
      <c r="DK24" s="258">
        <f t="shared" ref="DK24" si="102">SUM(DK19:DK23)</f>
        <v>7</v>
      </c>
      <c r="DL24" s="258">
        <f t="shared" ref="DL24" si="103">SUM(DL19:DL23)</f>
        <v>10</v>
      </c>
      <c r="DM24" s="258">
        <f t="shared" ref="DM24" si="104">SUM(DM19:DM23)</f>
        <v>10</v>
      </c>
      <c r="DN24" s="258">
        <f t="shared" ref="DN24" si="105">SUM(DN19:DN23)</f>
        <v>10</v>
      </c>
      <c r="DO24" s="258">
        <f t="shared" ref="DO24" si="106">SUM(DO19:DO23)</f>
        <v>10</v>
      </c>
      <c r="DP24" s="258">
        <f t="shared" ref="DP24" si="107">SUM(DP19:DP23)</f>
        <v>10</v>
      </c>
      <c r="DQ24" s="258">
        <f t="shared" ref="DQ24" si="108">SUM(DQ19:DQ23)</f>
        <v>10</v>
      </c>
      <c r="DR24" s="258">
        <f t="shared" ref="DR24" si="109">SUM(DR19:DR23)</f>
        <v>10</v>
      </c>
      <c r="DS24" s="258">
        <f t="shared" ref="DS24" si="110">SUM(DS19:DS23)</f>
        <v>11</v>
      </c>
      <c r="DT24" s="258">
        <f t="shared" ref="DT24" si="111">SUM(DT19:DT23)</f>
        <v>11</v>
      </c>
      <c r="DU24" s="258">
        <f t="shared" ref="DU24" si="112">SUM(DU19:DU23)</f>
        <v>11</v>
      </c>
      <c r="DV24" s="258">
        <f t="shared" ref="DV24" si="113">SUM(DV19:DV23)</f>
        <v>11</v>
      </c>
      <c r="DW24" s="258">
        <f t="shared" ref="DW24" si="114">SUM(DW19:DW23)</f>
        <v>11</v>
      </c>
      <c r="DX24" s="258">
        <f t="shared" ref="DX24" si="115">SUM(DX19:DX23)</f>
        <v>12</v>
      </c>
      <c r="DY24" s="258">
        <f t="shared" ref="DY24" si="116">SUM(DY19:DY23)</f>
        <v>12</v>
      </c>
      <c r="DZ24" s="258">
        <f t="shared" ref="DZ24" si="117">SUM(DZ19:DZ23)</f>
        <v>12</v>
      </c>
      <c r="EA24" s="258">
        <f t="shared" ref="EA24" si="118">SUM(EA19:EA23)</f>
        <v>12</v>
      </c>
      <c r="EB24" s="258">
        <f t="shared" ref="EB24" si="119">SUM(EB19:EB23)</f>
        <v>12</v>
      </c>
      <c r="EC24" s="258">
        <f t="shared" ref="EC24" si="120">SUM(EC19:EC23)</f>
        <v>13</v>
      </c>
      <c r="ED24" s="258">
        <f t="shared" ref="ED24" si="121">SUM(ED19:ED23)</f>
        <v>13</v>
      </c>
      <c r="EE24" s="258">
        <f t="shared" ref="EE24" si="122">SUM(EE19:EE23)</f>
        <v>13</v>
      </c>
      <c r="EF24" s="258">
        <f t="shared" ref="EF24" si="123">SUM(EF19:EF23)</f>
        <v>13</v>
      </c>
      <c r="EG24" s="258">
        <f t="shared" ref="EG24" si="124">SUM(EG19:EG23)</f>
        <v>13</v>
      </c>
      <c r="EH24" s="258">
        <f t="shared" ref="EH24" si="125">SUM(EH19:EH23)</f>
        <v>13</v>
      </c>
      <c r="EI24" s="258">
        <f t="shared" ref="EI24" si="126">SUM(EI19:EI23)</f>
        <v>14</v>
      </c>
      <c r="EJ24" s="258">
        <f t="shared" ref="EJ24" si="127">SUM(EJ19:EJ23)</f>
        <v>14</v>
      </c>
      <c r="EK24" s="258">
        <f t="shared" ref="EK24" si="128">SUM(EK19:EK23)</f>
        <v>14</v>
      </c>
      <c r="EL24" s="258">
        <f t="shared" ref="EL24" si="129">SUM(EL19:EL23)</f>
        <v>15</v>
      </c>
      <c r="EM24" s="258">
        <f t="shared" ref="EM24" si="130">SUM(EM19:EM23)</f>
        <v>15</v>
      </c>
      <c r="EN24" s="258">
        <f t="shared" ref="EN24" si="131">SUM(EN19:EN23)</f>
        <v>15</v>
      </c>
      <c r="EO24" s="258">
        <f t="shared" ref="EO24" si="132">SUM(EO19:EO23)</f>
        <v>15</v>
      </c>
      <c r="EP24" s="258">
        <f t="shared" ref="EP24" si="133">SUM(EP19:EP23)</f>
        <v>15</v>
      </c>
      <c r="EQ24" s="258">
        <f t="shared" ref="EQ24" si="134">SUM(EQ19:EQ23)</f>
        <v>15</v>
      </c>
      <c r="ER24" s="258">
        <f t="shared" ref="ER24" si="135">SUM(ER19:ER23)</f>
        <v>16</v>
      </c>
      <c r="ES24" s="258">
        <f t="shared" ref="ES24" si="136">SUM(ES19:ES23)</f>
        <v>16</v>
      </c>
      <c r="ET24" s="258">
        <f t="shared" ref="ET24" si="137">SUM(ET19:ET23)</f>
        <v>16</v>
      </c>
      <c r="EU24" s="258">
        <f t="shared" ref="EU24" si="138">SUM(EU19:EU23)</f>
        <v>16</v>
      </c>
      <c r="EV24" s="258">
        <f t="shared" ref="EV24" si="139">SUM(EV19:EV23)</f>
        <v>17</v>
      </c>
      <c r="EW24" s="258">
        <f t="shared" ref="EW24" si="140">SUM(EW19:EW23)</f>
        <v>17</v>
      </c>
      <c r="EX24" s="258">
        <f t="shared" ref="EX24" si="141">SUM(EX19:EX23)</f>
        <v>17</v>
      </c>
      <c r="EY24" s="258">
        <f t="shared" ref="EY24" si="142">SUM(EY19:EY23)</f>
        <v>17</v>
      </c>
      <c r="EZ24" s="258">
        <f t="shared" ref="EZ24" si="143">SUM(EZ19:EZ23)</f>
        <v>18</v>
      </c>
      <c r="FA24" s="258">
        <f t="shared" ref="FA24" si="144">SUM(FA19:FA23)</f>
        <v>18</v>
      </c>
      <c r="FB24" s="258">
        <f t="shared" ref="FB24" si="145">SUM(FB19:FB23)</f>
        <v>18</v>
      </c>
      <c r="FC24" s="258">
        <f t="shared" ref="FC24" si="146">SUM(FC19:FC23)</f>
        <v>18</v>
      </c>
      <c r="FD24" s="258">
        <f t="shared" ref="FD24" si="147">SUM(FD19:FD23)</f>
        <v>18</v>
      </c>
      <c r="FE24" s="258">
        <f t="shared" ref="FE24" si="148">SUM(FE19:FE23)</f>
        <v>19</v>
      </c>
      <c r="FF24" s="258">
        <f t="shared" ref="FF24" si="149">SUM(FF19:FF23)</f>
        <v>19</v>
      </c>
      <c r="FG24" s="258">
        <f t="shared" ref="FG24" si="150">SUM(FG19:FG23)</f>
        <v>19</v>
      </c>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row>
    <row r="25" spans="1:313" ht="18" customHeight="1">
      <c r="A25"/>
      <c r="B25" s="56"/>
      <c r="C25" s="190"/>
      <c r="D25" s="58"/>
      <c r="E25" s="46"/>
      <c r="F25" s="46"/>
      <c r="G25" s="46"/>
      <c r="H25" s="46"/>
      <c r="I25" s="46"/>
      <c r="J25" s="46"/>
      <c r="K25" s="46"/>
      <c r="L25" s="46"/>
      <c r="M25" s="46"/>
      <c r="N25" s="46"/>
      <c r="O25" s="46"/>
      <c r="P25" s="46"/>
      <c r="Q25" s="46"/>
      <c r="R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row>
    <row r="26" spans="1:313" ht="18" customHeight="1">
      <c r="A26"/>
      <c r="B26" s="183"/>
      <c r="C26" s="190"/>
      <c r="D26" s="58"/>
      <c r="E26" s="46"/>
      <c r="G26" s="46"/>
      <c r="H26" s="46"/>
      <c r="I26" s="46"/>
      <c r="J26" s="46"/>
      <c r="K26" s="306" t="s">
        <v>43</v>
      </c>
      <c r="L26" s="306"/>
      <c r="M26" s="259">
        <f ca="1">M14</f>
        <v>5</v>
      </c>
      <c r="N26" s="259">
        <f ca="1">N24-M24</f>
        <v>4</v>
      </c>
      <c r="O26" s="259">
        <f t="shared" ref="O26:R26" ca="1" si="151">O24-N24</f>
        <v>6.8333333333333357</v>
      </c>
      <c r="P26" s="259">
        <f t="shared" ca="1" si="151"/>
        <v>4.5</v>
      </c>
      <c r="Q26" s="259">
        <f t="shared" ca="1" si="151"/>
        <v>4.9999999999999964</v>
      </c>
      <c r="R26" s="259">
        <f t="shared" ca="1" si="151"/>
        <v>5.4999999999999964</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306" t="s">
        <v>43</v>
      </c>
      <c r="CM26" s="306"/>
      <c r="CN26" s="259">
        <f>CN24</f>
        <v>4</v>
      </c>
      <c r="CO26" s="259">
        <f>CO24-CN24</f>
        <v>0</v>
      </c>
      <c r="CP26" s="259">
        <f t="shared" ref="CP26:FA26" si="152">CP24-CO24</f>
        <v>0</v>
      </c>
      <c r="CQ26" s="259">
        <f t="shared" si="152"/>
        <v>0</v>
      </c>
      <c r="CR26" s="259">
        <f t="shared" si="152"/>
        <v>0</v>
      </c>
      <c r="CS26" s="259">
        <f t="shared" si="152"/>
        <v>0</v>
      </c>
      <c r="CT26" s="259">
        <f t="shared" si="152"/>
        <v>2</v>
      </c>
      <c r="CU26" s="259">
        <f t="shared" si="152"/>
        <v>0</v>
      </c>
      <c r="CV26" s="259">
        <f t="shared" si="152"/>
        <v>0</v>
      </c>
      <c r="CW26" s="259">
        <f t="shared" si="152"/>
        <v>0</v>
      </c>
      <c r="CX26" s="259">
        <f t="shared" si="152"/>
        <v>0</v>
      </c>
      <c r="CY26" s="259">
        <f t="shared" si="152"/>
        <v>0</v>
      </c>
      <c r="CZ26" s="259">
        <f t="shared" si="152"/>
        <v>1</v>
      </c>
      <c r="DA26" s="259">
        <f t="shared" si="152"/>
        <v>0</v>
      </c>
      <c r="DB26" s="259">
        <f t="shared" si="152"/>
        <v>0</v>
      </c>
      <c r="DC26" s="259">
        <f t="shared" si="152"/>
        <v>0</v>
      </c>
      <c r="DD26" s="259">
        <f t="shared" si="152"/>
        <v>0</v>
      </c>
      <c r="DE26" s="259">
        <f t="shared" si="152"/>
        <v>0</v>
      </c>
      <c r="DF26" s="259">
        <f t="shared" si="152"/>
        <v>0</v>
      </c>
      <c r="DG26" s="259">
        <f t="shared" si="152"/>
        <v>0</v>
      </c>
      <c r="DH26" s="259">
        <f t="shared" si="152"/>
        <v>0</v>
      </c>
      <c r="DI26" s="259">
        <f t="shared" si="152"/>
        <v>0</v>
      </c>
      <c r="DJ26" s="259">
        <f t="shared" si="152"/>
        <v>0</v>
      </c>
      <c r="DK26" s="259">
        <f t="shared" si="152"/>
        <v>0</v>
      </c>
      <c r="DL26" s="259">
        <f t="shared" si="152"/>
        <v>3</v>
      </c>
      <c r="DM26" s="259">
        <f t="shared" si="152"/>
        <v>0</v>
      </c>
      <c r="DN26" s="259">
        <f t="shared" si="152"/>
        <v>0</v>
      </c>
      <c r="DO26" s="259">
        <f t="shared" si="152"/>
        <v>0</v>
      </c>
      <c r="DP26" s="259">
        <f t="shared" si="152"/>
        <v>0</v>
      </c>
      <c r="DQ26" s="259">
        <f t="shared" si="152"/>
        <v>0</v>
      </c>
      <c r="DR26" s="259">
        <f t="shared" si="152"/>
        <v>0</v>
      </c>
      <c r="DS26" s="259">
        <f t="shared" si="152"/>
        <v>1</v>
      </c>
      <c r="DT26" s="259">
        <f t="shared" si="152"/>
        <v>0</v>
      </c>
      <c r="DU26" s="259">
        <f t="shared" si="152"/>
        <v>0</v>
      </c>
      <c r="DV26" s="259">
        <f t="shared" si="152"/>
        <v>0</v>
      </c>
      <c r="DW26" s="259">
        <f t="shared" si="152"/>
        <v>0</v>
      </c>
      <c r="DX26" s="259">
        <f t="shared" si="152"/>
        <v>1</v>
      </c>
      <c r="DY26" s="259">
        <f t="shared" si="152"/>
        <v>0</v>
      </c>
      <c r="DZ26" s="259">
        <f t="shared" si="152"/>
        <v>0</v>
      </c>
      <c r="EA26" s="259">
        <f t="shared" si="152"/>
        <v>0</v>
      </c>
      <c r="EB26" s="259">
        <f t="shared" si="152"/>
        <v>0</v>
      </c>
      <c r="EC26" s="259">
        <f t="shared" si="152"/>
        <v>1</v>
      </c>
      <c r="ED26" s="259">
        <f t="shared" si="152"/>
        <v>0</v>
      </c>
      <c r="EE26" s="259">
        <f t="shared" si="152"/>
        <v>0</v>
      </c>
      <c r="EF26" s="259">
        <f t="shared" si="152"/>
        <v>0</v>
      </c>
      <c r="EG26" s="259">
        <f t="shared" si="152"/>
        <v>0</v>
      </c>
      <c r="EH26" s="259">
        <f t="shared" si="152"/>
        <v>0</v>
      </c>
      <c r="EI26" s="259">
        <f t="shared" si="152"/>
        <v>1</v>
      </c>
      <c r="EJ26" s="259">
        <f t="shared" si="152"/>
        <v>0</v>
      </c>
      <c r="EK26" s="259">
        <f t="shared" si="152"/>
        <v>0</v>
      </c>
      <c r="EL26" s="259">
        <f t="shared" si="152"/>
        <v>1</v>
      </c>
      <c r="EM26" s="259">
        <f t="shared" si="152"/>
        <v>0</v>
      </c>
      <c r="EN26" s="259">
        <f t="shared" si="152"/>
        <v>0</v>
      </c>
      <c r="EO26" s="259">
        <f t="shared" si="152"/>
        <v>0</v>
      </c>
      <c r="EP26" s="259">
        <f t="shared" si="152"/>
        <v>0</v>
      </c>
      <c r="EQ26" s="259">
        <f t="shared" si="152"/>
        <v>0</v>
      </c>
      <c r="ER26" s="259">
        <f t="shared" si="152"/>
        <v>1</v>
      </c>
      <c r="ES26" s="259">
        <f t="shared" si="152"/>
        <v>0</v>
      </c>
      <c r="ET26" s="259">
        <f t="shared" si="152"/>
        <v>0</v>
      </c>
      <c r="EU26" s="259">
        <f t="shared" si="152"/>
        <v>0</v>
      </c>
      <c r="EV26" s="259">
        <f t="shared" si="152"/>
        <v>1</v>
      </c>
      <c r="EW26" s="259">
        <f t="shared" si="152"/>
        <v>0</v>
      </c>
      <c r="EX26" s="259">
        <f t="shared" si="152"/>
        <v>0</v>
      </c>
      <c r="EY26" s="259">
        <f t="shared" si="152"/>
        <v>0</v>
      </c>
      <c r="EZ26" s="259">
        <f t="shared" si="152"/>
        <v>1</v>
      </c>
      <c r="FA26" s="259">
        <f t="shared" si="152"/>
        <v>0</v>
      </c>
      <c r="FB26" s="259">
        <f t="shared" ref="FB26:FG26" si="153">FB24-FA24</f>
        <v>0</v>
      </c>
      <c r="FC26" s="259">
        <f t="shared" si="153"/>
        <v>0</v>
      </c>
      <c r="FD26" s="259">
        <f t="shared" si="153"/>
        <v>0</v>
      </c>
      <c r="FE26" s="259">
        <f t="shared" si="153"/>
        <v>1</v>
      </c>
      <c r="FF26" s="259">
        <f t="shared" si="153"/>
        <v>0</v>
      </c>
      <c r="FG26" s="259">
        <f t="shared" si="153"/>
        <v>0</v>
      </c>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row>
    <row r="27" spans="1:313">
      <c r="A27"/>
      <c r="B27" s="183"/>
      <c r="C27" s="190"/>
      <c r="D27" s="58"/>
      <c r="E27" s="46"/>
      <c r="F27" s="46"/>
      <c r="G27" s="46"/>
      <c r="H27" s="46"/>
      <c r="I27" s="46"/>
      <c r="J27" s="46"/>
      <c r="K27" s="46"/>
      <c r="L27" s="46"/>
      <c r="M27" s="46"/>
      <c r="N27" s="46"/>
      <c r="O27" s="46"/>
      <c r="P27" s="46"/>
      <c r="Q27" s="46"/>
      <c r="R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row>
    <row r="28" spans="1:313">
      <c r="A28"/>
      <c r="B28" s="183"/>
      <c r="C28" s="190"/>
      <c r="D28" s="58"/>
    </row>
    <row r="29" spans="1:313">
      <c r="A29"/>
      <c r="B29" s="183"/>
      <c r="C29" s="190"/>
      <c r="D29" s="58"/>
      <c r="F29" s="301"/>
    </row>
    <row r="30" spans="1:313">
      <c r="A30"/>
      <c r="B30" s="183"/>
      <c r="C30" s="190"/>
      <c r="D30" s="58"/>
      <c r="G30" s="59"/>
      <c r="H30" s="59"/>
      <c r="I30" s="59"/>
      <c r="J30" s="59"/>
      <c r="K30" s="59"/>
      <c r="L30" s="59"/>
      <c r="T30" s="175">
        <v>0</v>
      </c>
      <c r="U30" s="175">
        <v>0</v>
      </c>
      <c r="V30" s="175">
        <v>0</v>
      </c>
      <c r="W30" s="175">
        <v>0</v>
      </c>
      <c r="X30" s="175">
        <v>0</v>
      </c>
      <c r="Y30" s="175">
        <v>0</v>
      </c>
      <c r="Z30" s="175">
        <v>0</v>
      </c>
      <c r="AA30" s="175">
        <v>0</v>
      </c>
      <c r="AB30" s="175">
        <v>0</v>
      </c>
      <c r="AC30" s="175">
        <v>0</v>
      </c>
      <c r="AD30" s="175">
        <v>0</v>
      </c>
      <c r="AE30" s="175">
        <v>0</v>
      </c>
      <c r="AF30" s="175">
        <f>T30+1</f>
        <v>1</v>
      </c>
      <c r="AG30" s="175">
        <f t="shared" ref="AG30:CM30" si="154">U30+1</f>
        <v>1</v>
      </c>
      <c r="AH30" s="175">
        <f t="shared" si="154"/>
        <v>1</v>
      </c>
      <c r="AI30" s="175">
        <f t="shared" si="154"/>
        <v>1</v>
      </c>
      <c r="AJ30" s="175">
        <f t="shared" si="154"/>
        <v>1</v>
      </c>
      <c r="AK30" s="175">
        <f t="shared" si="154"/>
        <v>1</v>
      </c>
      <c r="AL30" s="175">
        <f t="shared" si="154"/>
        <v>1</v>
      </c>
      <c r="AM30" s="175">
        <f t="shared" si="154"/>
        <v>1</v>
      </c>
      <c r="AN30" s="175">
        <f t="shared" si="154"/>
        <v>1</v>
      </c>
      <c r="AO30" s="175">
        <f t="shared" si="154"/>
        <v>1</v>
      </c>
      <c r="AP30" s="175">
        <f t="shared" si="154"/>
        <v>1</v>
      </c>
      <c r="AQ30" s="175">
        <f t="shared" si="154"/>
        <v>1</v>
      </c>
      <c r="AR30" s="175">
        <f t="shared" si="154"/>
        <v>2</v>
      </c>
      <c r="AS30" s="175">
        <f t="shared" si="154"/>
        <v>2</v>
      </c>
      <c r="AT30" s="175">
        <f t="shared" si="154"/>
        <v>2</v>
      </c>
      <c r="AU30" s="175">
        <f t="shared" si="154"/>
        <v>2</v>
      </c>
      <c r="AV30" s="175">
        <f t="shared" si="154"/>
        <v>2</v>
      </c>
      <c r="AW30" s="175">
        <f t="shared" si="154"/>
        <v>2</v>
      </c>
      <c r="AX30" s="175">
        <f t="shared" si="154"/>
        <v>2</v>
      </c>
      <c r="AY30" s="175">
        <f t="shared" si="154"/>
        <v>2</v>
      </c>
      <c r="AZ30" s="175">
        <f t="shared" si="154"/>
        <v>2</v>
      </c>
      <c r="BA30" s="175">
        <f t="shared" si="154"/>
        <v>2</v>
      </c>
      <c r="BB30" s="175">
        <f t="shared" si="154"/>
        <v>2</v>
      </c>
      <c r="BC30" s="175">
        <f t="shared" si="154"/>
        <v>2</v>
      </c>
      <c r="BD30" s="175">
        <f t="shared" si="154"/>
        <v>3</v>
      </c>
      <c r="BE30" s="175">
        <f t="shared" si="154"/>
        <v>3</v>
      </c>
      <c r="BF30" s="175">
        <f t="shared" si="154"/>
        <v>3</v>
      </c>
      <c r="BG30" s="175">
        <f t="shared" si="154"/>
        <v>3</v>
      </c>
      <c r="BH30" s="175">
        <f t="shared" si="154"/>
        <v>3</v>
      </c>
      <c r="BI30" s="175">
        <f t="shared" si="154"/>
        <v>3</v>
      </c>
      <c r="BJ30" s="175">
        <f t="shared" si="154"/>
        <v>3</v>
      </c>
      <c r="BK30" s="175">
        <f t="shared" si="154"/>
        <v>3</v>
      </c>
      <c r="BL30" s="175">
        <f t="shared" si="154"/>
        <v>3</v>
      </c>
      <c r="BM30" s="175">
        <f t="shared" si="154"/>
        <v>3</v>
      </c>
      <c r="BN30" s="175">
        <f t="shared" si="154"/>
        <v>3</v>
      </c>
      <c r="BO30" s="175">
        <f t="shared" si="154"/>
        <v>3</v>
      </c>
      <c r="BP30" s="175">
        <f t="shared" si="154"/>
        <v>4</v>
      </c>
      <c r="BQ30" s="175">
        <f t="shared" si="154"/>
        <v>4</v>
      </c>
      <c r="BR30" s="175">
        <f t="shared" si="154"/>
        <v>4</v>
      </c>
      <c r="BS30" s="175">
        <f t="shared" si="154"/>
        <v>4</v>
      </c>
      <c r="BT30" s="175">
        <f t="shared" si="154"/>
        <v>4</v>
      </c>
      <c r="BU30" s="175">
        <f t="shared" si="154"/>
        <v>4</v>
      </c>
      <c r="BV30" s="175">
        <f t="shared" si="154"/>
        <v>4</v>
      </c>
      <c r="BW30" s="175">
        <f t="shared" si="154"/>
        <v>4</v>
      </c>
      <c r="BX30" s="175">
        <f t="shared" si="154"/>
        <v>4</v>
      </c>
      <c r="BY30" s="175">
        <f t="shared" si="154"/>
        <v>4</v>
      </c>
      <c r="BZ30" s="175">
        <f t="shared" si="154"/>
        <v>4</v>
      </c>
      <c r="CA30" s="175">
        <f t="shared" si="154"/>
        <v>4</v>
      </c>
      <c r="CB30" s="175">
        <f t="shared" si="154"/>
        <v>5</v>
      </c>
      <c r="CC30" s="175">
        <f t="shared" si="154"/>
        <v>5</v>
      </c>
      <c r="CD30" s="175">
        <f t="shared" si="154"/>
        <v>5</v>
      </c>
      <c r="CE30" s="175">
        <f t="shared" si="154"/>
        <v>5</v>
      </c>
      <c r="CF30" s="175">
        <f t="shared" si="154"/>
        <v>5</v>
      </c>
      <c r="CG30" s="175">
        <f t="shared" si="154"/>
        <v>5</v>
      </c>
      <c r="CH30" s="175">
        <f t="shared" si="154"/>
        <v>5</v>
      </c>
      <c r="CI30" s="175">
        <f t="shared" si="154"/>
        <v>5</v>
      </c>
      <c r="CJ30" s="175">
        <f t="shared" si="154"/>
        <v>5</v>
      </c>
      <c r="CK30" s="175">
        <f t="shared" si="154"/>
        <v>5</v>
      </c>
      <c r="CL30" s="175">
        <f t="shared" si="154"/>
        <v>5</v>
      </c>
      <c r="CM30" s="175">
        <f t="shared" si="154"/>
        <v>5</v>
      </c>
    </row>
    <row r="31" spans="1:313">
      <c r="A31"/>
      <c r="B31" s="183"/>
    </row>
    <row r="32" spans="1:313">
      <c r="A32"/>
      <c r="C32" s="191"/>
      <c r="D32" s="60"/>
    </row>
    <row r="33" spans="1:3">
      <c r="A33"/>
      <c r="B33" s="184"/>
      <c r="C33" s="192"/>
    </row>
    <row r="34" spans="1:3">
      <c r="A34"/>
      <c r="B34" s="185"/>
      <c r="C34" s="192"/>
    </row>
    <row r="35" spans="1:3">
      <c r="A35"/>
      <c r="B35" s="185"/>
    </row>
    <row r="36" spans="1:3">
      <c r="A36"/>
    </row>
    <row r="37" spans="1:3">
      <c r="A37"/>
    </row>
    <row r="38" spans="1:3">
      <c r="A38"/>
    </row>
    <row r="39" spans="1:3">
      <c r="A39"/>
    </row>
    <row r="40" spans="1:3">
      <c r="A40"/>
    </row>
  </sheetData>
  <mergeCells count="10">
    <mergeCell ref="K26:L26"/>
    <mergeCell ref="CL26:CM26"/>
    <mergeCell ref="CN4:FG4"/>
    <mergeCell ref="M4:R4"/>
    <mergeCell ref="M17:R17"/>
    <mergeCell ref="G4:L4"/>
    <mergeCell ref="G17:L17"/>
    <mergeCell ref="T4:CM4"/>
    <mergeCell ref="T17:CM17"/>
    <mergeCell ref="CN17:FG17"/>
  </mergeCells>
  <conditionalFormatting sqref="S6:S8">
    <cfRule type="cellIs" dxfId="8" priority="2" stopIfTrue="1" operator="lessThan">
      <formula>0</formula>
    </cfRule>
  </conditionalFormatting>
  <hyperlinks>
    <hyperlink ref="A15" r:id="rId1"/>
    <hyperlink ref="L2"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B14"/>
  <sheetViews>
    <sheetView workbookViewId="0"/>
  </sheetViews>
  <sheetFormatPr defaultColWidth="11.42578125" defaultRowHeight="12.75"/>
  <cols>
    <col min="1" max="1" width="25.42578125" customWidth="1"/>
    <col min="2" max="8" width="12" customWidth="1"/>
    <col min="9" max="9" width="13.140625" bestFit="1" customWidth="1"/>
  </cols>
  <sheetData>
    <row r="1" spans="1:80" s="133" customFormat="1" ht="36" customHeight="1">
      <c r="A1" s="225" t="str">
        <f>VENTAS!A1</f>
        <v>PROYECCIONES FINANCIERAS</v>
      </c>
      <c r="B1" s="71"/>
      <c r="C1" s="71"/>
      <c r="D1" s="71"/>
      <c r="E1" s="71"/>
      <c r="F1" s="71"/>
      <c r="G1" s="71"/>
      <c r="H1" s="72"/>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226"/>
    </row>
    <row r="2" spans="1:80" s="19" customFormat="1" ht="24">
      <c r="A2" s="224" t="s">
        <v>83</v>
      </c>
      <c r="B2" s="18"/>
      <c r="C2" s="18"/>
      <c r="D2" s="18"/>
      <c r="E2" s="122"/>
      <c r="F2" s="122"/>
      <c r="G2" s="122"/>
      <c r="H2" s="33"/>
      <c r="I2" s="224"/>
      <c r="U2" s="224"/>
      <c r="Z2" s="21"/>
      <c r="AA2" s="21"/>
      <c r="AB2" s="21"/>
      <c r="AC2" s="22"/>
      <c r="AD2" s="22"/>
      <c r="AE2" s="22"/>
      <c r="AF2" s="22"/>
      <c r="AG2" s="224"/>
      <c r="AS2" s="224"/>
      <c r="AX2" s="21"/>
      <c r="AY2" s="21"/>
      <c r="AZ2" s="21"/>
      <c r="BA2" s="22"/>
      <c r="BB2" s="22"/>
      <c r="BC2" s="22"/>
      <c r="BD2" s="22"/>
      <c r="BE2" s="224"/>
      <c r="BQ2" s="224"/>
      <c r="BV2" s="21"/>
      <c r="BW2" s="21"/>
      <c r="BX2" s="21"/>
      <c r="BY2" s="22"/>
      <c r="BZ2" s="22"/>
      <c r="CA2" s="22"/>
      <c r="CB2" s="22"/>
    </row>
    <row r="3" spans="1:80" s="19" customFormat="1" ht="24">
      <c r="A3" s="224" t="str">
        <f>VENTAS!A3</f>
        <v>e-MODACOMMERCE</v>
      </c>
      <c r="B3" s="18"/>
      <c r="C3" s="18"/>
      <c r="D3" s="18"/>
      <c r="E3" s="122"/>
      <c r="F3" s="122"/>
      <c r="G3" s="122"/>
      <c r="H3" s="33"/>
      <c r="I3" s="224"/>
      <c r="U3" s="224"/>
      <c r="Z3" s="21"/>
      <c r="AA3" s="21"/>
      <c r="AB3" s="21"/>
      <c r="AC3" s="22"/>
      <c r="AD3" s="22"/>
      <c r="AE3" s="22"/>
      <c r="AF3" s="22"/>
      <c r="AG3" s="224"/>
      <c r="AS3" s="224"/>
      <c r="AX3" s="21"/>
      <c r="AY3" s="21"/>
      <c r="AZ3" s="21"/>
      <c r="BA3" s="22"/>
      <c r="BB3" s="22"/>
      <c r="BC3" s="22"/>
      <c r="BD3" s="22"/>
      <c r="BE3" s="224"/>
      <c r="BQ3" s="224"/>
      <c r="BV3" s="21"/>
      <c r="BW3" s="21"/>
      <c r="BX3" s="21"/>
      <c r="BY3" s="22"/>
      <c r="BZ3" s="22"/>
      <c r="CA3" s="22"/>
      <c r="CB3" s="22"/>
    </row>
    <row r="4" spans="1:80" ht="19.5" customHeight="1"/>
    <row r="5" spans="1:80" ht="15">
      <c r="A5" s="227" t="s">
        <v>83</v>
      </c>
      <c r="B5" s="228" t="s">
        <v>50</v>
      </c>
      <c r="C5" s="229"/>
      <c r="D5" s="229"/>
      <c r="E5" s="229"/>
      <c r="F5" s="229"/>
      <c r="G5" s="229"/>
      <c r="H5" s="229"/>
    </row>
    <row r="6" spans="1:80" ht="15">
      <c r="A6" s="228" t="s">
        <v>0</v>
      </c>
      <c r="B6" s="230" t="s">
        <v>218</v>
      </c>
      <c r="C6" s="230" t="s">
        <v>219</v>
      </c>
      <c r="D6" s="230" t="s">
        <v>220</v>
      </c>
      <c r="E6" s="230" t="s">
        <v>221</v>
      </c>
      <c r="F6" s="230">
        <v>2016</v>
      </c>
      <c r="G6" s="230">
        <v>2017</v>
      </c>
      <c r="H6" s="230" t="s">
        <v>42</v>
      </c>
    </row>
    <row r="7" spans="1:80" ht="15">
      <c r="A7" s="233" t="s">
        <v>95</v>
      </c>
      <c r="B7" s="234">
        <v>88965</v>
      </c>
      <c r="C7" s="234">
        <v>154738.6</v>
      </c>
      <c r="D7" s="234">
        <v>306620.87199999997</v>
      </c>
      <c r="E7" s="234">
        <v>308580.16443999996</v>
      </c>
      <c r="F7" s="234">
        <v>310619.98647879995</v>
      </c>
      <c r="G7" s="234">
        <v>312744.01589587599</v>
      </c>
      <c r="H7" s="234">
        <v>1482268.6388146761</v>
      </c>
    </row>
    <row r="8" spans="1:80" ht="15">
      <c r="A8" s="235" t="s">
        <v>100</v>
      </c>
      <c r="B8" s="236">
        <v>9300</v>
      </c>
      <c r="C8" s="236">
        <v>1550</v>
      </c>
      <c r="D8" s="236">
        <v>6200</v>
      </c>
      <c r="E8" s="236">
        <v>4650</v>
      </c>
      <c r="F8" s="236">
        <v>3100</v>
      </c>
      <c r="G8" s="236">
        <v>4650</v>
      </c>
      <c r="H8" s="236">
        <v>29450</v>
      </c>
    </row>
    <row r="9" spans="1:80" ht="15">
      <c r="A9" s="231" t="s">
        <v>42</v>
      </c>
      <c r="B9" s="232">
        <v>98265</v>
      </c>
      <c r="C9" s="232">
        <v>156288.6</v>
      </c>
      <c r="D9" s="232">
        <v>312820.87199999997</v>
      </c>
      <c r="E9" s="232">
        <v>313230.16443999996</v>
      </c>
      <c r="F9" s="232">
        <v>313719.98647879995</v>
      </c>
      <c r="G9" s="232">
        <v>317394.01589587599</v>
      </c>
      <c r="H9" s="232">
        <v>1511718.6388146761</v>
      </c>
    </row>
    <row r="14" spans="1:80" ht="20.25">
      <c r="C14" s="303" t="s">
        <v>266</v>
      </c>
    </row>
  </sheetData>
  <hyperlinks>
    <hyperlink ref="C14" r:id="rId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I114"/>
  <sheetViews>
    <sheetView workbookViewId="0"/>
  </sheetViews>
  <sheetFormatPr defaultColWidth="12.42578125" defaultRowHeight="19.5"/>
  <cols>
    <col min="1" max="1" width="8.5703125" style="93" customWidth="1"/>
    <col min="2" max="2" width="10.42578125" style="76" customWidth="1"/>
    <col min="3" max="3" width="11.28515625" style="76" customWidth="1"/>
    <col min="4" max="4" width="7.28515625" style="76" customWidth="1"/>
    <col min="5" max="5" width="8.7109375" style="77" customWidth="1"/>
    <col min="6" max="6" width="11.42578125" style="77" customWidth="1"/>
    <col min="7" max="7" width="13.85546875" style="77" customWidth="1"/>
    <col min="8" max="8" width="11.28515625" style="77" customWidth="1"/>
    <col min="9" max="9" width="10" style="77" customWidth="1"/>
    <col min="10" max="10" width="12.5703125" style="77" customWidth="1"/>
    <col min="11" max="11" width="10.85546875" style="76" customWidth="1"/>
    <col min="12" max="12" width="5.7109375" style="78" customWidth="1"/>
    <col min="13" max="13" width="12.42578125" style="78"/>
    <col min="14" max="14" width="12.42578125" style="93"/>
    <col min="15" max="15" width="18.42578125" style="76" customWidth="1"/>
    <col min="16" max="254" width="12.42578125" style="76"/>
    <col min="255" max="255" width="8.5703125" style="76" customWidth="1"/>
    <col min="256" max="256" width="10.42578125" style="76" customWidth="1"/>
    <col min="257" max="257" width="11.28515625" style="76" customWidth="1"/>
    <col min="258" max="258" width="7.28515625" style="76" customWidth="1"/>
    <col min="259" max="259" width="8.7109375" style="76" customWidth="1"/>
    <col min="260" max="260" width="11.42578125" style="76" customWidth="1"/>
    <col min="261" max="261" width="13.85546875" style="76" customWidth="1"/>
    <col min="262" max="262" width="11.28515625" style="76" customWidth="1"/>
    <col min="263" max="263" width="10" style="76" customWidth="1"/>
    <col min="264" max="264" width="12.5703125" style="76" customWidth="1"/>
    <col min="265" max="265" width="10.85546875" style="76" customWidth="1"/>
    <col min="266" max="267" width="12.42578125" style="76"/>
    <col min="268" max="268" width="18.42578125" style="76" customWidth="1"/>
    <col min="269" max="510" width="12.42578125" style="76"/>
    <col min="511" max="511" width="8.5703125" style="76" customWidth="1"/>
    <col min="512" max="512" width="10.42578125" style="76" customWidth="1"/>
    <col min="513" max="513" width="11.28515625" style="76" customWidth="1"/>
    <col min="514" max="514" width="7.28515625" style="76" customWidth="1"/>
    <col min="515" max="515" width="8.7109375" style="76" customWidth="1"/>
    <col min="516" max="516" width="11.42578125" style="76" customWidth="1"/>
    <col min="517" max="517" width="13.85546875" style="76" customWidth="1"/>
    <col min="518" max="518" width="11.28515625" style="76" customWidth="1"/>
    <col min="519" max="519" width="10" style="76" customWidth="1"/>
    <col min="520" max="520" width="12.5703125" style="76" customWidth="1"/>
    <col min="521" max="521" width="10.85546875" style="76" customWidth="1"/>
    <col min="522" max="523" width="12.42578125" style="76"/>
    <col min="524" max="524" width="18.42578125" style="76" customWidth="1"/>
    <col min="525" max="766" width="12.42578125" style="76"/>
    <col min="767" max="767" width="8.5703125" style="76" customWidth="1"/>
    <col min="768" max="768" width="10.42578125" style="76" customWidth="1"/>
    <col min="769" max="769" width="11.28515625" style="76" customWidth="1"/>
    <col min="770" max="770" width="7.28515625" style="76" customWidth="1"/>
    <col min="771" max="771" width="8.7109375" style="76" customWidth="1"/>
    <col min="772" max="772" width="11.42578125" style="76" customWidth="1"/>
    <col min="773" max="773" width="13.85546875" style="76" customWidth="1"/>
    <col min="774" max="774" width="11.28515625" style="76" customWidth="1"/>
    <col min="775" max="775" width="10" style="76" customWidth="1"/>
    <col min="776" max="776" width="12.5703125" style="76" customWidth="1"/>
    <col min="777" max="777" width="10.85546875" style="76" customWidth="1"/>
    <col min="778" max="779" width="12.42578125" style="76"/>
    <col min="780" max="780" width="18.42578125" style="76" customWidth="1"/>
    <col min="781" max="1022" width="12.42578125" style="76"/>
    <col min="1023" max="1023" width="8.5703125" style="76" customWidth="1"/>
    <col min="1024" max="1024" width="10.42578125" style="76" customWidth="1"/>
    <col min="1025" max="1025" width="11.28515625" style="76" customWidth="1"/>
    <col min="1026" max="1026" width="7.28515625" style="76" customWidth="1"/>
    <col min="1027" max="1027" width="8.7109375" style="76" customWidth="1"/>
    <col min="1028" max="1028" width="11.42578125" style="76" customWidth="1"/>
    <col min="1029" max="1029" width="13.85546875" style="76" customWidth="1"/>
    <col min="1030" max="1030" width="11.28515625" style="76" customWidth="1"/>
    <col min="1031" max="1031" width="10" style="76" customWidth="1"/>
    <col min="1032" max="1032" width="12.5703125" style="76" customWidth="1"/>
    <col min="1033" max="1033" width="10.85546875" style="76" customWidth="1"/>
    <col min="1034" max="1035" width="12.42578125" style="76"/>
    <col min="1036" max="1036" width="18.42578125" style="76" customWidth="1"/>
    <col min="1037" max="1278" width="12.42578125" style="76"/>
    <col min="1279" max="1279" width="8.5703125" style="76" customWidth="1"/>
    <col min="1280" max="1280" width="10.42578125" style="76" customWidth="1"/>
    <col min="1281" max="1281" width="11.28515625" style="76" customWidth="1"/>
    <col min="1282" max="1282" width="7.28515625" style="76" customWidth="1"/>
    <col min="1283" max="1283" width="8.7109375" style="76" customWidth="1"/>
    <col min="1284" max="1284" width="11.42578125" style="76" customWidth="1"/>
    <col min="1285" max="1285" width="13.85546875" style="76" customWidth="1"/>
    <col min="1286" max="1286" width="11.28515625" style="76" customWidth="1"/>
    <col min="1287" max="1287" width="10" style="76" customWidth="1"/>
    <col min="1288" max="1288" width="12.5703125" style="76" customWidth="1"/>
    <col min="1289" max="1289" width="10.85546875" style="76" customWidth="1"/>
    <col min="1290" max="1291" width="12.42578125" style="76"/>
    <col min="1292" max="1292" width="18.42578125" style="76" customWidth="1"/>
    <col min="1293" max="1534" width="12.42578125" style="76"/>
    <col min="1535" max="1535" width="8.5703125" style="76" customWidth="1"/>
    <col min="1536" max="1536" width="10.42578125" style="76" customWidth="1"/>
    <col min="1537" max="1537" width="11.28515625" style="76" customWidth="1"/>
    <col min="1538" max="1538" width="7.28515625" style="76" customWidth="1"/>
    <col min="1539" max="1539" width="8.7109375" style="76" customWidth="1"/>
    <col min="1540" max="1540" width="11.42578125" style="76" customWidth="1"/>
    <col min="1541" max="1541" width="13.85546875" style="76" customWidth="1"/>
    <col min="1542" max="1542" width="11.28515625" style="76" customWidth="1"/>
    <col min="1543" max="1543" width="10" style="76" customWidth="1"/>
    <col min="1544" max="1544" width="12.5703125" style="76" customWidth="1"/>
    <col min="1545" max="1545" width="10.85546875" style="76" customWidth="1"/>
    <col min="1546" max="1547" width="12.42578125" style="76"/>
    <col min="1548" max="1548" width="18.42578125" style="76" customWidth="1"/>
    <col min="1549" max="1790" width="12.42578125" style="76"/>
    <col min="1791" max="1791" width="8.5703125" style="76" customWidth="1"/>
    <col min="1792" max="1792" width="10.42578125" style="76" customWidth="1"/>
    <col min="1793" max="1793" width="11.28515625" style="76" customWidth="1"/>
    <col min="1794" max="1794" width="7.28515625" style="76" customWidth="1"/>
    <col min="1795" max="1795" width="8.7109375" style="76" customWidth="1"/>
    <col min="1796" max="1796" width="11.42578125" style="76" customWidth="1"/>
    <col min="1797" max="1797" width="13.85546875" style="76" customWidth="1"/>
    <col min="1798" max="1798" width="11.28515625" style="76" customWidth="1"/>
    <col min="1799" max="1799" width="10" style="76" customWidth="1"/>
    <col min="1800" max="1800" width="12.5703125" style="76" customWidth="1"/>
    <col min="1801" max="1801" width="10.85546875" style="76" customWidth="1"/>
    <col min="1802" max="1803" width="12.42578125" style="76"/>
    <col min="1804" max="1804" width="18.42578125" style="76" customWidth="1"/>
    <col min="1805" max="2046" width="12.42578125" style="76"/>
    <col min="2047" max="2047" width="8.5703125" style="76" customWidth="1"/>
    <col min="2048" max="2048" width="10.42578125" style="76" customWidth="1"/>
    <col min="2049" max="2049" width="11.28515625" style="76" customWidth="1"/>
    <col min="2050" max="2050" width="7.28515625" style="76" customWidth="1"/>
    <col min="2051" max="2051" width="8.7109375" style="76" customWidth="1"/>
    <col min="2052" max="2052" width="11.42578125" style="76" customWidth="1"/>
    <col min="2053" max="2053" width="13.85546875" style="76" customWidth="1"/>
    <col min="2054" max="2054" width="11.28515625" style="76" customWidth="1"/>
    <col min="2055" max="2055" width="10" style="76" customWidth="1"/>
    <col min="2056" max="2056" width="12.5703125" style="76" customWidth="1"/>
    <col min="2057" max="2057" width="10.85546875" style="76" customWidth="1"/>
    <col min="2058" max="2059" width="12.42578125" style="76"/>
    <col min="2060" max="2060" width="18.42578125" style="76" customWidth="1"/>
    <col min="2061" max="2302" width="12.42578125" style="76"/>
    <col min="2303" max="2303" width="8.5703125" style="76" customWidth="1"/>
    <col min="2304" max="2304" width="10.42578125" style="76" customWidth="1"/>
    <col min="2305" max="2305" width="11.28515625" style="76" customWidth="1"/>
    <col min="2306" max="2306" width="7.28515625" style="76" customWidth="1"/>
    <col min="2307" max="2307" width="8.7109375" style="76" customWidth="1"/>
    <col min="2308" max="2308" width="11.42578125" style="76" customWidth="1"/>
    <col min="2309" max="2309" width="13.85546875" style="76" customWidth="1"/>
    <col min="2310" max="2310" width="11.28515625" style="76" customWidth="1"/>
    <col min="2311" max="2311" width="10" style="76" customWidth="1"/>
    <col min="2312" max="2312" width="12.5703125" style="76" customWidth="1"/>
    <col min="2313" max="2313" width="10.85546875" style="76" customWidth="1"/>
    <col min="2314" max="2315" width="12.42578125" style="76"/>
    <col min="2316" max="2316" width="18.42578125" style="76" customWidth="1"/>
    <col min="2317" max="2558" width="12.42578125" style="76"/>
    <col min="2559" max="2559" width="8.5703125" style="76" customWidth="1"/>
    <col min="2560" max="2560" width="10.42578125" style="76" customWidth="1"/>
    <col min="2561" max="2561" width="11.28515625" style="76" customWidth="1"/>
    <col min="2562" max="2562" width="7.28515625" style="76" customWidth="1"/>
    <col min="2563" max="2563" width="8.7109375" style="76" customWidth="1"/>
    <col min="2564" max="2564" width="11.42578125" style="76" customWidth="1"/>
    <col min="2565" max="2565" width="13.85546875" style="76" customWidth="1"/>
    <col min="2566" max="2566" width="11.28515625" style="76" customWidth="1"/>
    <col min="2567" max="2567" width="10" style="76" customWidth="1"/>
    <col min="2568" max="2568" width="12.5703125" style="76" customWidth="1"/>
    <col min="2569" max="2569" width="10.85546875" style="76" customWidth="1"/>
    <col min="2570" max="2571" width="12.42578125" style="76"/>
    <col min="2572" max="2572" width="18.42578125" style="76" customWidth="1"/>
    <col min="2573" max="2814" width="12.42578125" style="76"/>
    <col min="2815" max="2815" width="8.5703125" style="76" customWidth="1"/>
    <col min="2816" max="2816" width="10.42578125" style="76" customWidth="1"/>
    <col min="2817" max="2817" width="11.28515625" style="76" customWidth="1"/>
    <col min="2818" max="2818" width="7.28515625" style="76" customWidth="1"/>
    <col min="2819" max="2819" width="8.7109375" style="76" customWidth="1"/>
    <col min="2820" max="2820" width="11.42578125" style="76" customWidth="1"/>
    <col min="2821" max="2821" width="13.85546875" style="76" customWidth="1"/>
    <col min="2822" max="2822" width="11.28515625" style="76" customWidth="1"/>
    <col min="2823" max="2823" width="10" style="76" customWidth="1"/>
    <col min="2824" max="2824" width="12.5703125" style="76" customWidth="1"/>
    <col min="2825" max="2825" width="10.85546875" style="76" customWidth="1"/>
    <col min="2826" max="2827" width="12.42578125" style="76"/>
    <col min="2828" max="2828" width="18.42578125" style="76" customWidth="1"/>
    <col min="2829" max="3070" width="12.42578125" style="76"/>
    <col min="3071" max="3071" width="8.5703125" style="76" customWidth="1"/>
    <col min="3072" max="3072" width="10.42578125" style="76" customWidth="1"/>
    <col min="3073" max="3073" width="11.28515625" style="76" customWidth="1"/>
    <col min="3074" max="3074" width="7.28515625" style="76" customWidth="1"/>
    <col min="3075" max="3075" width="8.7109375" style="76" customWidth="1"/>
    <col min="3076" max="3076" width="11.42578125" style="76" customWidth="1"/>
    <col min="3077" max="3077" width="13.85546875" style="76" customWidth="1"/>
    <col min="3078" max="3078" width="11.28515625" style="76" customWidth="1"/>
    <col min="3079" max="3079" width="10" style="76" customWidth="1"/>
    <col min="3080" max="3080" width="12.5703125" style="76" customWidth="1"/>
    <col min="3081" max="3081" width="10.85546875" style="76" customWidth="1"/>
    <col min="3082" max="3083" width="12.42578125" style="76"/>
    <col min="3084" max="3084" width="18.42578125" style="76" customWidth="1"/>
    <col min="3085" max="3326" width="12.42578125" style="76"/>
    <col min="3327" max="3327" width="8.5703125" style="76" customWidth="1"/>
    <col min="3328" max="3328" width="10.42578125" style="76" customWidth="1"/>
    <col min="3329" max="3329" width="11.28515625" style="76" customWidth="1"/>
    <col min="3330" max="3330" width="7.28515625" style="76" customWidth="1"/>
    <col min="3331" max="3331" width="8.7109375" style="76" customWidth="1"/>
    <col min="3332" max="3332" width="11.42578125" style="76" customWidth="1"/>
    <col min="3333" max="3333" width="13.85546875" style="76" customWidth="1"/>
    <col min="3334" max="3334" width="11.28515625" style="76" customWidth="1"/>
    <col min="3335" max="3335" width="10" style="76" customWidth="1"/>
    <col min="3336" max="3336" width="12.5703125" style="76" customWidth="1"/>
    <col min="3337" max="3337" width="10.85546875" style="76" customWidth="1"/>
    <col min="3338" max="3339" width="12.42578125" style="76"/>
    <col min="3340" max="3340" width="18.42578125" style="76" customWidth="1"/>
    <col min="3341" max="3582" width="12.42578125" style="76"/>
    <col min="3583" max="3583" width="8.5703125" style="76" customWidth="1"/>
    <col min="3584" max="3584" width="10.42578125" style="76" customWidth="1"/>
    <col min="3585" max="3585" width="11.28515625" style="76" customWidth="1"/>
    <col min="3586" max="3586" width="7.28515625" style="76" customWidth="1"/>
    <col min="3587" max="3587" width="8.7109375" style="76" customWidth="1"/>
    <col min="3588" max="3588" width="11.42578125" style="76" customWidth="1"/>
    <col min="3589" max="3589" width="13.85546875" style="76" customWidth="1"/>
    <col min="3590" max="3590" width="11.28515625" style="76" customWidth="1"/>
    <col min="3591" max="3591" width="10" style="76" customWidth="1"/>
    <col min="3592" max="3592" width="12.5703125" style="76" customWidth="1"/>
    <col min="3593" max="3593" width="10.85546875" style="76" customWidth="1"/>
    <col min="3594" max="3595" width="12.42578125" style="76"/>
    <col min="3596" max="3596" width="18.42578125" style="76" customWidth="1"/>
    <col min="3597" max="3838" width="12.42578125" style="76"/>
    <col min="3839" max="3839" width="8.5703125" style="76" customWidth="1"/>
    <col min="3840" max="3840" width="10.42578125" style="76" customWidth="1"/>
    <col min="3841" max="3841" width="11.28515625" style="76" customWidth="1"/>
    <col min="3842" max="3842" width="7.28515625" style="76" customWidth="1"/>
    <col min="3843" max="3843" width="8.7109375" style="76" customWidth="1"/>
    <col min="3844" max="3844" width="11.42578125" style="76" customWidth="1"/>
    <col min="3845" max="3845" width="13.85546875" style="76" customWidth="1"/>
    <col min="3846" max="3846" width="11.28515625" style="76" customWidth="1"/>
    <col min="3847" max="3847" width="10" style="76" customWidth="1"/>
    <col min="3848" max="3848" width="12.5703125" style="76" customWidth="1"/>
    <col min="3849" max="3849" width="10.85546875" style="76" customWidth="1"/>
    <col min="3850" max="3851" width="12.42578125" style="76"/>
    <col min="3852" max="3852" width="18.42578125" style="76" customWidth="1"/>
    <col min="3853" max="4094" width="12.42578125" style="76"/>
    <col min="4095" max="4095" width="8.5703125" style="76" customWidth="1"/>
    <col min="4096" max="4096" width="10.42578125" style="76" customWidth="1"/>
    <col min="4097" max="4097" width="11.28515625" style="76" customWidth="1"/>
    <col min="4098" max="4098" width="7.28515625" style="76" customWidth="1"/>
    <col min="4099" max="4099" width="8.7109375" style="76" customWidth="1"/>
    <col min="4100" max="4100" width="11.42578125" style="76" customWidth="1"/>
    <col min="4101" max="4101" width="13.85546875" style="76" customWidth="1"/>
    <col min="4102" max="4102" width="11.28515625" style="76" customWidth="1"/>
    <col min="4103" max="4103" width="10" style="76" customWidth="1"/>
    <col min="4104" max="4104" width="12.5703125" style="76" customWidth="1"/>
    <col min="4105" max="4105" width="10.85546875" style="76" customWidth="1"/>
    <col min="4106" max="4107" width="12.42578125" style="76"/>
    <col min="4108" max="4108" width="18.42578125" style="76" customWidth="1"/>
    <col min="4109" max="4350" width="12.42578125" style="76"/>
    <col min="4351" max="4351" width="8.5703125" style="76" customWidth="1"/>
    <col min="4352" max="4352" width="10.42578125" style="76" customWidth="1"/>
    <col min="4353" max="4353" width="11.28515625" style="76" customWidth="1"/>
    <col min="4354" max="4354" width="7.28515625" style="76" customWidth="1"/>
    <col min="4355" max="4355" width="8.7109375" style="76" customWidth="1"/>
    <col min="4356" max="4356" width="11.42578125" style="76" customWidth="1"/>
    <col min="4357" max="4357" width="13.85546875" style="76" customWidth="1"/>
    <col min="4358" max="4358" width="11.28515625" style="76" customWidth="1"/>
    <col min="4359" max="4359" width="10" style="76" customWidth="1"/>
    <col min="4360" max="4360" width="12.5703125" style="76" customWidth="1"/>
    <col min="4361" max="4361" width="10.85546875" style="76" customWidth="1"/>
    <col min="4362" max="4363" width="12.42578125" style="76"/>
    <col min="4364" max="4364" width="18.42578125" style="76" customWidth="1"/>
    <col min="4365" max="4606" width="12.42578125" style="76"/>
    <col min="4607" max="4607" width="8.5703125" style="76" customWidth="1"/>
    <col min="4608" max="4608" width="10.42578125" style="76" customWidth="1"/>
    <col min="4609" max="4609" width="11.28515625" style="76" customWidth="1"/>
    <col min="4610" max="4610" width="7.28515625" style="76" customWidth="1"/>
    <col min="4611" max="4611" width="8.7109375" style="76" customWidth="1"/>
    <col min="4612" max="4612" width="11.42578125" style="76" customWidth="1"/>
    <col min="4613" max="4613" width="13.85546875" style="76" customWidth="1"/>
    <col min="4614" max="4614" width="11.28515625" style="76" customWidth="1"/>
    <col min="4615" max="4615" width="10" style="76" customWidth="1"/>
    <col min="4616" max="4616" width="12.5703125" style="76" customWidth="1"/>
    <col min="4617" max="4617" width="10.85546875" style="76" customWidth="1"/>
    <col min="4618" max="4619" width="12.42578125" style="76"/>
    <col min="4620" max="4620" width="18.42578125" style="76" customWidth="1"/>
    <col min="4621" max="4862" width="12.42578125" style="76"/>
    <col min="4863" max="4863" width="8.5703125" style="76" customWidth="1"/>
    <col min="4864" max="4864" width="10.42578125" style="76" customWidth="1"/>
    <col min="4865" max="4865" width="11.28515625" style="76" customWidth="1"/>
    <col min="4866" max="4866" width="7.28515625" style="76" customWidth="1"/>
    <col min="4867" max="4867" width="8.7109375" style="76" customWidth="1"/>
    <col min="4868" max="4868" width="11.42578125" style="76" customWidth="1"/>
    <col min="4869" max="4869" width="13.85546875" style="76" customWidth="1"/>
    <col min="4870" max="4870" width="11.28515625" style="76" customWidth="1"/>
    <col min="4871" max="4871" width="10" style="76" customWidth="1"/>
    <col min="4872" max="4872" width="12.5703125" style="76" customWidth="1"/>
    <col min="4873" max="4873" width="10.85546875" style="76" customWidth="1"/>
    <col min="4874" max="4875" width="12.42578125" style="76"/>
    <col min="4876" max="4876" width="18.42578125" style="76" customWidth="1"/>
    <col min="4877" max="5118" width="12.42578125" style="76"/>
    <col min="5119" max="5119" width="8.5703125" style="76" customWidth="1"/>
    <col min="5120" max="5120" width="10.42578125" style="76" customWidth="1"/>
    <col min="5121" max="5121" width="11.28515625" style="76" customWidth="1"/>
    <col min="5122" max="5122" width="7.28515625" style="76" customWidth="1"/>
    <col min="5123" max="5123" width="8.7109375" style="76" customWidth="1"/>
    <col min="5124" max="5124" width="11.42578125" style="76" customWidth="1"/>
    <col min="5125" max="5125" width="13.85546875" style="76" customWidth="1"/>
    <col min="5126" max="5126" width="11.28515625" style="76" customWidth="1"/>
    <col min="5127" max="5127" width="10" style="76" customWidth="1"/>
    <col min="5128" max="5128" width="12.5703125" style="76" customWidth="1"/>
    <col min="5129" max="5129" width="10.85546875" style="76" customWidth="1"/>
    <col min="5130" max="5131" width="12.42578125" style="76"/>
    <col min="5132" max="5132" width="18.42578125" style="76" customWidth="1"/>
    <col min="5133" max="5374" width="12.42578125" style="76"/>
    <col min="5375" max="5375" width="8.5703125" style="76" customWidth="1"/>
    <col min="5376" max="5376" width="10.42578125" style="76" customWidth="1"/>
    <col min="5377" max="5377" width="11.28515625" style="76" customWidth="1"/>
    <col min="5378" max="5378" width="7.28515625" style="76" customWidth="1"/>
    <col min="5379" max="5379" width="8.7109375" style="76" customWidth="1"/>
    <col min="5380" max="5380" width="11.42578125" style="76" customWidth="1"/>
    <col min="5381" max="5381" width="13.85546875" style="76" customWidth="1"/>
    <col min="5382" max="5382" width="11.28515625" style="76" customWidth="1"/>
    <col min="5383" max="5383" width="10" style="76" customWidth="1"/>
    <col min="5384" max="5384" width="12.5703125" style="76" customWidth="1"/>
    <col min="5385" max="5385" width="10.85546875" style="76" customWidth="1"/>
    <col min="5386" max="5387" width="12.42578125" style="76"/>
    <col min="5388" max="5388" width="18.42578125" style="76" customWidth="1"/>
    <col min="5389" max="5630" width="12.42578125" style="76"/>
    <col min="5631" max="5631" width="8.5703125" style="76" customWidth="1"/>
    <col min="5632" max="5632" width="10.42578125" style="76" customWidth="1"/>
    <col min="5633" max="5633" width="11.28515625" style="76" customWidth="1"/>
    <col min="5634" max="5634" width="7.28515625" style="76" customWidth="1"/>
    <col min="5635" max="5635" width="8.7109375" style="76" customWidth="1"/>
    <col min="5636" max="5636" width="11.42578125" style="76" customWidth="1"/>
    <col min="5637" max="5637" width="13.85546875" style="76" customWidth="1"/>
    <col min="5638" max="5638" width="11.28515625" style="76" customWidth="1"/>
    <col min="5639" max="5639" width="10" style="76" customWidth="1"/>
    <col min="5640" max="5640" width="12.5703125" style="76" customWidth="1"/>
    <col min="5641" max="5641" width="10.85546875" style="76" customWidth="1"/>
    <col min="5642" max="5643" width="12.42578125" style="76"/>
    <col min="5644" max="5644" width="18.42578125" style="76" customWidth="1"/>
    <col min="5645" max="5886" width="12.42578125" style="76"/>
    <col min="5887" max="5887" width="8.5703125" style="76" customWidth="1"/>
    <col min="5888" max="5888" width="10.42578125" style="76" customWidth="1"/>
    <col min="5889" max="5889" width="11.28515625" style="76" customWidth="1"/>
    <col min="5890" max="5890" width="7.28515625" style="76" customWidth="1"/>
    <col min="5891" max="5891" width="8.7109375" style="76" customWidth="1"/>
    <col min="5892" max="5892" width="11.42578125" style="76" customWidth="1"/>
    <col min="5893" max="5893" width="13.85546875" style="76" customWidth="1"/>
    <col min="5894" max="5894" width="11.28515625" style="76" customWidth="1"/>
    <col min="5895" max="5895" width="10" style="76" customWidth="1"/>
    <col min="5896" max="5896" width="12.5703125" style="76" customWidth="1"/>
    <col min="5897" max="5897" width="10.85546875" style="76" customWidth="1"/>
    <col min="5898" max="5899" width="12.42578125" style="76"/>
    <col min="5900" max="5900" width="18.42578125" style="76" customWidth="1"/>
    <col min="5901" max="6142" width="12.42578125" style="76"/>
    <col min="6143" max="6143" width="8.5703125" style="76" customWidth="1"/>
    <col min="6144" max="6144" width="10.42578125" style="76" customWidth="1"/>
    <col min="6145" max="6145" width="11.28515625" style="76" customWidth="1"/>
    <col min="6146" max="6146" width="7.28515625" style="76" customWidth="1"/>
    <col min="6147" max="6147" width="8.7109375" style="76" customWidth="1"/>
    <col min="6148" max="6148" width="11.42578125" style="76" customWidth="1"/>
    <col min="6149" max="6149" width="13.85546875" style="76" customWidth="1"/>
    <col min="6150" max="6150" width="11.28515625" style="76" customWidth="1"/>
    <col min="6151" max="6151" width="10" style="76" customWidth="1"/>
    <col min="6152" max="6152" width="12.5703125" style="76" customWidth="1"/>
    <col min="6153" max="6153" width="10.85546875" style="76" customWidth="1"/>
    <col min="6154" max="6155" width="12.42578125" style="76"/>
    <col min="6156" max="6156" width="18.42578125" style="76" customWidth="1"/>
    <col min="6157" max="6398" width="12.42578125" style="76"/>
    <col min="6399" max="6399" width="8.5703125" style="76" customWidth="1"/>
    <col min="6400" max="6400" width="10.42578125" style="76" customWidth="1"/>
    <col min="6401" max="6401" width="11.28515625" style="76" customWidth="1"/>
    <col min="6402" max="6402" width="7.28515625" style="76" customWidth="1"/>
    <col min="6403" max="6403" width="8.7109375" style="76" customWidth="1"/>
    <col min="6404" max="6404" width="11.42578125" style="76" customWidth="1"/>
    <col min="6405" max="6405" width="13.85546875" style="76" customWidth="1"/>
    <col min="6406" max="6406" width="11.28515625" style="76" customWidth="1"/>
    <col min="6407" max="6407" width="10" style="76" customWidth="1"/>
    <col min="6408" max="6408" width="12.5703125" style="76" customWidth="1"/>
    <col min="6409" max="6409" width="10.85546875" style="76" customWidth="1"/>
    <col min="6410" max="6411" width="12.42578125" style="76"/>
    <col min="6412" max="6412" width="18.42578125" style="76" customWidth="1"/>
    <col min="6413" max="6654" width="12.42578125" style="76"/>
    <col min="6655" max="6655" width="8.5703125" style="76" customWidth="1"/>
    <col min="6656" max="6656" width="10.42578125" style="76" customWidth="1"/>
    <col min="6657" max="6657" width="11.28515625" style="76" customWidth="1"/>
    <col min="6658" max="6658" width="7.28515625" style="76" customWidth="1"/>
    <col min="6659" max="6659" width="8.7109375" style="76" customWidth="1"/>
    <col min="6660" max="6660" width="11.42578125" style="76" customWidth="1"/>
    <col min="6661" max="6661" width="13.85546875" style="76" customWidth="1"/>
    <col min="6662" max="6662" width="11.28515625" style="76" customWidth="1"/>
    <col min="6663" max="6663" width="10" style="76" customWidth="1"/>
    <col min="6664" max="6664" width="12.5703125" style="76" customWidth="1"/>
    <col min="6665" max="6665" width="10.85546875" style="76" customWidth="1"/>
    <col min="6666" max="6667" width="12.42578125" style="76"/>
    <col min="6668" max="6668" width="18.42578125" style="76" customWidth="1"/>
    <col min="6669" max="6910" width="12.42578125" style="76"/>
    <col min="6911" max="6911" width="8.5703125" style="76" customWidth="1"/>
    <col min="6912" max="6912" width="10.42578125" style="76" customWidth="1"/>
    <col min="6913" max="6913" width="11.28515625" style="76" customWidth="1"/>
    <col min="6914" max="6914" width="7.28515625" style="76" customWidth="1"/>
    <col min="6915" max="6915" width="8.7109375" style="76" customWidth="1"/>
    <col min="6916" max="6916" width="11.42578125" style="76" customWidth="1"/>
    <col min="6917" max="6917" width="13.85546875" style="76" customWidth="1"/>
    <col min="6918" max="6918" width="11.28515625" style="76" customWidth="1"/>
    <col min="6919" max="6919" width="10" style="76" customWidth="1"/>
    <col min="6920" max="6920" width="12.5703125" style="76" customWidth="1"/>
    <col min="6921" max="6921" width="10.85546875" style="76" customWidth="1"/>
    <col min="6922" max="6923" width="12.42578125" style="76"/>
    <col min="6924" max="6924" width="18.42578125" style="76" customWidth="1"/>
    <col min="6925" max="7166" width="12.42578125" style="76"/>
    <col min="7167" max="7167" width="8.5703125" style="76" customWidth="1"/>
    <col min="7168" max="7168" width="10.42578125" style="76" customWidth="1"/>
    <col min="7169" max="7169" width="11.28515625" style="76" customWidth="1"/>
    <col min="7170" max="7170" width="7.28515625" style="76" customWidth="1"/>
    <col min="7171" max="7171" width="8.7109375" style="76" customWidth="1"/>
    <col min="7172" max="7172" width="11.42578125" style="76" customWidth="1"/>
    <col min="7173" max="7173" width="13.85546875" style="76" customWidth="1"/>
    <col min="7174" max="7174" width="11.28515625" style="76" customWidth="1"/>
    <col min="7175" max="7175" width="10" style="76" customWidth="1"/>
    <col min="7176" max="7176" width="12.5703125" style="76" customWidth="1"/>
    <col min="7177" max="7177" width="10.85546875" style="76" customWidth="1"/>
    <col min="7178" max="7179" width="12.42578125" style="76"/>
    <col min="7180" max="7180" width="18.42578125" style="76" customWidth="1"/>
    <col min="7181" max="7422" width="12.42578125" style="76"/>
    <col min="7423" max="7423" width="8.5703125" style="76" customWidth="1"/>
    <col min="7424" max="7424" width="10.42578125" style="76" customWidth="1"/>
    <col min="7425" max="7425" width="11.28515625" style="76" customWidth="1"/>
    <col min="7426" max="7426" width="7.28515625" style="76" customWidth="1"/>
    <col min="7427" max="7427" width="8.7109375" style="76" customWidth="1"/>
    <col min="7428" max="7428" width="11.42578125" style="76" customWidth="1"/>
    <col min="7429" max="7429" width="13.85546875" style="76" customWidth="1"/>
    <col min="7430" max="7430" width="11.28515625" style="76" customWidth="1"/>
    <col min="7431" max="7431" width="10" style="76" customWidth="1"/>
    <col min="7432" max="7432" width="12.5703125" style="76" customWidth="1"/>
    <col min="7433" max="7433" width="10.85546875" style="76" customWidth="1"/>
    <col min="7434" max="7435" width="12.42578125" style="76"/>
    <col min="7436" max="7436" width="18.42578125" style="76" customWidth="1"/>
    <col min="7437" max="7678" width="12.42578125" style="76"/>
    <col min="7679" max="7679" width="8.5703125" style="76" customWidth="1"/>
    <col min="7680" max="7680" width="10.42578125" style="76" customWidth="1"/>
    <col min="7681" max="7681" width="11.28515625" style="76" customWidth="1"/>
    <col min="7682" max="7682" width="7.28515625" style="76" customWidth="1"/>
    <col min="7683" max="7683" width="8.7109375" style="76" customWidth="1"/>
    <col min="7684" max="7684" width="11.42578125" style="76" customWidth="1"/>
    <col min="7685" max="7685" width="13.85546875" style="76" customWidth="1"/>
    <col min="7686" max="7686" width="11.28515625" style="76" customWidth="1"/>
    <col min="7687" max="7687" width="10" style="76" customWidth="1"/>
    <col min="7688" max="7688" width="12.5703125" style="76" customWidth="1"/>
    <col min="7689" max="7689" width="10.85546875" style="76" customWidth="1"/>
    <col min="7690" max="7691" width="12.42578125" style="76"/>
    <col min="7692" max="7692" width="18.42578125" style="76" customWidth="1"/>
    <col min="7693" max="7934" width="12.42578125" style="76"/>
    <col min="7935" max="7935" width="8.5703125" style="76" customWidth="1"/>
    <col min="7936" max="7936" width="10.42578125" style="76" customWidth="1"/>
    <col min="7937" max="7937" width="11.28515625" style="76" customWidth="1"/>
    <col min="7938" max="7938" width="7.28515625" style="76" customWidth="1"/>
    <col min="7939" max="7939" width="8.7109375" style="76" customWidth="1"/>
    <col min="7940" max="7940" width="11.42578125" style="76" customWidth="1"/>
    <col min="7941" max="7941" width="13.85546875" style="76" customWidth="1"/>
    <col min="7942" max="7942" width="11.28515625" style="76" customWidth="1"/>
    <col min="7943" max="7943" width="10" style="76" customWidth="1"/>
    <col min="7944" max="7944" width="12.5703125" style="76" customWidth="1"/>
    <col min="7945" max="7945" width="10.85546875" style="76" customWidth="1"/>
    <col min="7946" max="7947" width="12.42578125" style="76"/>
    <col min="7948" max="7948" width="18.42578125" style="76" customWidth="1"/>
    <col min="7949" max="8190" width="12.42578125" style="76"/>
    <col min="8191" max="8191" width="8.5703125" style="76" customWidth="1"/>
    <col min="8192" max="8192" width="10.42578125" style="76" customWidth="1"/>
    <col min="8193" max="8193" width="11.28515625" style="76" customWidth="1"/>
    <col min="8194" max="8194" width="7.28515625" style="76" customWidth="1"/>
    <col min="8195" max="8195" width="8.7109375" style="76" customWidth="1"/>
    <col min="8196" max="8196" width="11.42578125" style="76" customWidth="1"/>
    <col min="8197" max="8197" width="13.85546875" style="76" customWidth="1"/>
    <col min="8198" max="8198" width="11.28515625" style="76" customWidth="1"/>
    <col min="8199" max="8199" width="10" style="76" customWidth="1"/>
    <col min="8200" max="8200" width="12.5703125" style="76" customWidth="1"/>
    <col min="8201" max="8201" width="10.85546875" style="76" customWidth="1"/>
    <col min="8202" max="8203" width="12.42578125" style="76"/>
    <col min="8204" max="8204" width="18.42578125" style="76" customWidth="1"/>
    <col min="8205" max="8446" width="12.42578125" style="76"/>
    <col min="8447" max="8447" width="8.5703125" style="76" customWidth="1"/>
    <col min="8448" max="8448" width="10.42578125" style="76" customWidth="1"/>
    <col min="8449" max="8449" width="11.28515625" style="76" customWidth="1"/>
    <col min="8450" max="8450" width="7.28515625" style="76" customWidth="1"/>
    <col min="8451" max="8451" width="8.7109375" style="76" customWidth="1"/>
    <col min="8452" max="8452" width="11.42578125" style="76" customWidth="1"/>
    <col min="8453" max="8453" width="13.85546875" style="76" customWidth="1"/>
    <col min="8454" max="8454" width="11.28515625" style="76" customWidth="1"/>
    <col min="8455" max="8455" width="10" style="76" customWidth="1"/>
    <col min="8456" max="8456" width="12.5703125" style="76" customWidth="1"/>
    <col min="8457" max="8457" width="10.85546875" style="76" customWidth="1"/>
    <col min="8458" max="8459" width="12.42578125" style="76"/>
    <col min="8460" max="8460" width="18.42578125" style="76" customWidth="1"/>
    <col min="8461" max="8702" width="12.42578125" style="76"/>
    <col min="8703" max="8703" width="8.5703125" style="76" customWidth="1"/>
    <col min="8704" max="8704" width="10.42578125" style="76" customWidth="1"/>
    <col min="8705" max="8705" width="11.28515625" style="76" customWidth="1"/>
    <col min="8706" max="8706" width="7.28515625" style="76" customWidth="1"/>
    <col min="8707" max="8707" width="8.7109375" style="76" customWidth="1"/>
    <col min="8708" max="8708" width="11.42578125" style="76" customWidth="1"/>
    <col min="8709" max="8709" width="13.85546875" style="76" customWidth="1"/>
    <col min="8710" max="8710" width="11.28515625" style="76" customWidth="1"/>
    <col min="8711" max="8711" width="10" style="76" customWidth="1"/>
    <col min="8712" max="8712" width="12.5703125" style="76" customWidth="1"/>
    <col min="8713" max="8713" width="10.85546875" style="76" customWidth="1"/>
    <col min="8714" max="8715" width="12.42578125" style="76"/>
    <col min="8716" max="8716" width="18.42578125" style="76" customWidth="1"/>
    <col min="8717" max="8958" width="12.42578125" style="76"/>
    <col min="8959" max="8959" width="8.5703125" style="76" customWidth="1"/>
    <col min="8960" max="8960" width="10.42578125" style="76" customWidth="1"/>
    <col min="8961" max="8961" width="11.28515625" style="76" customWidth="1"/>
    <col min="8962" max="8962" width="7.28515625" style="76" customWidth="1"/>
    <col min="8963" max="8963" width="8.7109375" style="76" customWidth="1"/>
    <col min="8964" max="8964" width="11.42578125" style="76" customWidth="1"/>
    <col min="8965" max="8965" width="13.85546875" style="76" customWidth="1"/>
    <col min="8966" max="8966" width="11.28515625" style="76" customWidth="1"/>
    <col min="8967" max="8967" width="10" style="76" customWidth="1"/>
    <col min="8968" max="8968" width="12.5703125" style="76" customWidth="1"/>
    <col min="8969" max="8969" width="10.85546875" style="76" customWidth="1"/>
    <col min="8970" max="8971" width="12.42578125" style="76"/>
    <col min="8972" max="8972" width="18.42578125" style="76" customWidth="1"/>
    <col min="8973" max="9214" width="12.42578125" style="76"/>
    <col min="9215" max="9215" width="8.5703125" style="76" customWidth="1"/>
    <col min="9216" max="9216" width="10.42578125" style="76" customWidth="1"/>
    <col min="9217" max="9217" width="11.28515625" style="76" customWidth="1"/>
    <col min="9218" max="9218" width="7.28515625" style="76" customWidth="1"/>
    <col min="9219" max="9219" width="8.7109375" style="76" customWidth="1"/>
    <col min="9220" max="9220" width="11.42578125" style="76" customWidth="1"/>
    <col min="9221" max="9221" width="13.85546875" style="76" customWidth="1"/>
    <col min="9222" max="9222" width="11.28515625" style="76" customWidth="1"/>
    <col min="9223" max="9223" width="10" style="76" customWidth="1"/>
    <col min="9224" max="9224" width="12.5703125" style="76" customWidth="1"/>
    <col min="9225" max="9225" width="10.85546875" style="76" customWidth="1"/>
    <col min="9226" max="9227" width="12.42578125" style="76"/>
    <col min="9228" max="9228" width="18.42578125" style="76" customWidth="1"/>
    <col min="9229" max="9470" width="12.42578125" style="76"/>
    <col min="9471" max="9471" width="8.5703125" style="76" customWidth="1"/>
    <col min="9472" max="9472" width="10.42578125" style="76" customWidth="1"/>
    <col min="9473" max="9473" width="11.28515625" style="76" customWidth="1"/>
    <col min="9474" max="9474" width="7.28515625" style="76" customWidth="1"/>
    <col min="9475" max="9475" width="8.7109375" style="76" customWidth="1"/>
    <col min="9476" max="9476" width="11.42578125" style="76" customWidth="1"/>
    <col min="9477" max="9477" width="13.85546875" style="76" customWidth="1"/>
    <col min="9478" max="9478" width="11.28515625" style="76" customWidth="1"/>
    <col min="9479" max="9479" width="10" style="76" customWidth="1"/>
    <col min="9480" max="9480" width="12.5703125" style="76" customWidth="1"/>
    <col min="9481" max="9481" width="10.85546875" style="76" customWidth="1"/>
    <col min="9482" max="9483" width="12.42578125" style="76"/>
    <col min="9484" max="9484" width="18.42578125" style="76" customWidth="1"/>
    <col min="9485" max="9726" width="12.42578125" style="76"/>
    <col min="9727" max="9727" width="8.5703125" style="76" customWidth="1"/>
    <col min="9728" max="9728" width="10.42578125" style="76" customWidth="1"/>
    <col min="9729" max="9729" width="11.28515625" style="76" customWidth="1"/>
    <col min="9730" max="9730" width="7.28515625" style="76" customWidth="1"/>
    <col min="9731" max="9731" width="8.7109375" style="76" customWidth="1"/>
    <col min="9732" max="9732" width="11.42578125" style="76" customWidth="1"/>
    <col min="9733" max="9733" width="13.85546875" style="76" customWidth="1"/>
    <col min="9734" max="9734" width="11.28515625" style="76" customWidth="1"/>
    <col min="9735" max="9735" width="10" style="76" customWidth="1"/>
    <col min="9736" max="9736" width="12.5703125" style="76" customWidth="1"/>
    <col min="9737" max="9737" width="10.85546875" style="76" customWidth="1"/>
    <col min="9738" max="9739" width="12.42578125" style="76"/>
    <col min="9740" max="9740" width="18.42578125" style="76" customWidth="1"/>
    <col min="9741" max="9982" width="12.42578125" style="76"/>
    <col min="9983" max="9983" width="8.5703125" style="76" customWidth="1"/>
    <col min="9984" max="9984" width="10.42578125" style="76" customWidth="1"/>
    <col min="9985" max="9985" width="11.28515625" style="76" customWidth="1"/>
    <col min="9986" max="9986" width="7.28515625" style="76" customWidth="1"/>
    <col min="9987" max="9987" width="8.7109375" style="76" customWidth="1"/>
    <col min="9988" max="9988" width="11.42578125" style="76" customWidth="1"/>
    <col min="9989" max="9989" width="13.85546875" style="76" customWidth="1"/>
    <col min="9990" max="9990" width="11.28515625" style="76" customWidth="1"/>
    <col min="9991" max="9991" width="10" style="76" customWidth="1"/>
    <col min="9992" max="9992" width="12.5703125" style="76" customWidth="1"/>
    <col min="9993" max="9993" width="10.85546875" style="76" customWidth="1"/>
    <col min="9994" max="9995" width="12.42578125" style="76"/>
    <col min="9996" max="9996" width="18.42578125" style="76" customWidth="1"/>
    <col min="9997" max="10238" width="12.42578125" style="76"/>
    <col min="10239" max="10239" width="8.5703125" style="76" customWidth="1"/>
    <col min="10240" max="10240" width="10.42578125" style="76" customWidth="1"/>
    <col min="10241" max="10241" width="11.28515625" style="76" customWidth="1"/>
    <col min="10242" max="10242" width="7.28515625" style="76" customWidth="1"/>
    <col min="10243" max="10243" width="8.7109375" style="76" customWidth="1"/>
    <col min="10244" max="10244" width="11.42578125" style="76" customWidth="1"/>
    <col min="10245" max="10245" width="13.85546875" style="76" customWidth="1"/>
    <col min="10246" max="10246" width="11.28515625" style="76" customWidth="1"/>
    <col min="10247" max="10247" width="10" style="76" customWidth="1"/>
    <col min="10248" max="10248" width="12.5703125" style="76" customWidth="1"/>
    <col min="10249" max="10249" width="10.85546875" style="76" customWidth="1"/>
    <col min="10250" max="10251" width="12.42578125" style="76"/>
    <col min="10252" max="10252" width="18.42578125" style="76" customWidth="1"/>
    <col min="10253" max="10494" width="12.42578125" style="76"/>
    <col min="10495" max="10495" width="8.5703125" style="76" customWidth="1"/>
    <col min="10496" max="10496" width="10.42578125" style="76" customWidth="1"/>
    <col min="10497" max="10497" width="11.28515625" style="76" customWidth="1"/>
    <col min="10498" max="10498" width="7.28515625" style="76" customWidth="1"/>
    <col min="10499" max="10499" width="8.7109375" style="76" customWidth="1"/>
    <col min="10500" max="10500" width="11.42578125" style="76" customWidth="1"/>
    <col min="10501" max="10501" width="13.85546875" style="76" customWidth="1"/>
    <col min="10502" max="10502" width="11.28515625" style="76" customWidth="1"/>
    <col min="10503" max="10503" width="10" style="76" customWidth="1"/>
    <col min="10504" max="10504" width="12.5703125" style="76" customWidth="1"/>
    <col min="10505" max="10505" width="10.85546875" style="76" customWidth="1"/>
    <col min="10506" max="10507" width="12.42578125" style="76"/>
    <col min="10508" max="10508" width="18.42578125" style="76" customWidth="1"/>
    <col min="10509" max="10750" width="12.42578125" style="76"/>
    <col min="10751" max="10751" width="8.5703125" style="76" customWidth="1"/>
    <col min="10752" max="10752" width="10.42578125" style="76" customWidth="1"/>
    <col min="10753" max="10753" width="11.28515625" style="76" customWidth="1"/>
    <col min="10754" max="10754" width="7.28515625" style="76" customWidth="1"/>
    <col min="10755" max="10755" width="8.7109375" style="76" customWidth="1"/>
    <col min="10756" max="10756" width="11.42578125" style="76" customWidth="1"/>
    <col min="10757" max="10757" width="13.85546875" style="76" customWidth="1"/>
    <col min="10758" max="10758" width="11.28515625" style="76" customWidth="1"/>
    <col min="10759" max="10759" width="10" style="76" customWidth="1"/>
    <col min="10760" max="10760" width="12.5703125" style="76" customWidth="1"/>
    <col min="10761" max="10761" width="10.85546875" style="76" customWidth="1"/>
    <col min="10762" max="10763" width="12.42578125" style="76"/>
    <col min="10764" max="10764" width="18.42578125" style="76" customWidth="1"/>
    <col min="10765" max="11006" width="12.42578125" style="76"/>
    <col min="11007" max="11007" width="8.5703125" style="76" customWidth="1"/>
    <col min="11008" max="11008" width="10.42578125" style="76" customWidth="1"/>
    <col min="11009" max="11009" width="11.28515625" style="76" customWidth="1"/>
    <col min="11010" max="11010" width="7.28515625" style="76" customWidth="1"/>
    <col min="11011" max="11011" width="8.7109375" style="76" customWidth="1"/>
    <col min="11012" max="11012" width="11.42578125" style="76" customWidth="1"/>
    <col min="11013" max="11013" width="13.85546875" style="76" customWidth="1"/>
    <col min="11014" max="11014" width="11.28515625" style="76" customWidth="1"/>
    <col min="11015" max="11015" width="10" style="76" customWidth="1"/>
    <col min="11016" max="11016" width="12.5703125" style="76" customWidth="1"/>
    <col min="11017" max="11017" width="10.85546875" style="76" customWidth="1"/>
    <col min="11018" max="11019" width="12.42578125" style="76"/>
    <col min="11020" max="11020" width="18.42578125" style="76" customWidth="1"/>
    <col min="11021" max="11262" width="12.42578125" style="76"/>
    <col min="11263" max="11263" width="8.5703125" style="76" customWidth="1"/>
    <col min="11264" max="11264" width="10.42578125" style="76" customWidth="1"/>
    <col min="11265" max="11265" width="11.28515625" style="76" customWidth="1"/>
    <col min="11266" max="11266" width="7.28515625" style="76" customWidth="1"/>
    <col min="11267" max="11267" width="8.7109375" style="76" customWidth="1"/>
    <col min="11268" max="11268" width="11.42578125" style="76" customWidth="1"/>
    <col min="11269" max="11269" width="13.85546875" style="76" customWidth="1"/>
    <col min="11270" max="11270" width="11.28515625" style="76" customWidth="1"/>
    <col min="11271" max="11271" width="10" style="76" customWidth="1"/>
    <col min="11272" max="11272" width="12.5703125" style="76" customWidth="1"/>
    <col min="11273" max="11273" width="10.85546875" style="76" customWidth="1"/>
    <col min="11274" max="11275" width="12.42578125" style="76"/>
    <col min="11276" max="11276" width="18.42578125" style="76" customWidth="1"/>
    <col min="11277" max="11518" width="12.42578125" style="76"/>
    <col min="11519" max="11519" width="8.5703125" style="76" customWidth="1"/>
    <col min="11520" max="11520" width="10.42578125" style="76" customWidth="1"/>
    <col min="11521" max="11521" width="11.28515625" style="76" customWidth="1"/>
    <col min="11522" max="11522" width="7.28515625" style="76" customWidth="1"/>
    <col min="11523" max="11523" width="8.7109375" style="76" customWidth="1"/>
    <col min="11524" max="11524" width="11.42578125" style="76" customWidth="1"/>
    <col min="11525" max="11525" width="13.85546875" style="76" customWidth="1"/>
    <col min="11526" max="11526" width="11.28515625" style="76" customWidth="1"/>
    <col min="11527" max="11527" width="10" style="76" customWidth="1"/>
    <col min="11528" max="11528" width="12.5703125" style="76" customWidth="1"/>
    <col min="11529" max="11529" width="10.85546875" style="76" customWidth="1"/>
    <col min="11530" max="11531" width="12.42578125" style="76"/>
    <col min="11532" max="11532" width="18.42578125" style="76" customWidth="1"/>
    <col min="11533" max="11774" width="12.42578125" style="76"/>
    <col min="11775" max="11775" width="8.5703125" style="76" customWidth="1"/>
    <col min="11776" max="11776" width="10.42578125" style="76" customWidth="1"/>
    <col min="11777" max="11777" width="11.28515625" style="76" customWidth="1"/>
    <col min="11778" max="11778" width="7.28515625" style="76" customWidth="1"/>
    <col min="11779" max="11779" width="8.7109375" style="76" customWidth="1"/>
    <col min="11780" max="11780" width="11.42578125" style="76" customWidth="1"/>
    <col min="11781" max="11781" width="13.85546875" style="76" customWidth="1"/>
    <col min="11782" max="11782" width="11.28515625" style="76" customWidth="1"/>
    <col min="11783" max="11783" width="10" style="76" customWidth="1"/>
    <col min="11784" max="11784" width="12.5703125" style="76" customWidth="1"/>
    <col min="11785" max="11785" width="10.85546875" style="76" customWidth="1"/>
    <col min="11786" max="11787" width="12.42578125" style="76"/>
    <col min="11788" max="11788" width="18.42578125" style="76" customWidth="1"/>
    <col min="11789" max="12030" width="12.42578125" style="76"/>
    <col min="12031" max="12031" width="8.5703125" style="76" customWidth="1"/>
    <col min="12032" max="12032" width="10.42578125" style="76" customWidth="1"/>
    <col min="12033" max="12033" width="11.28515625" style="76" customWidth="1"/>
    <col min="12034" max="12034" width="7.28515625" style="76" customWidth="1"/>
    <col min="12035" max="12035" width="8.7109375" style="76" customWidth="1"/>
    <col min="12036" max="12036" width="11.42578125" style="76" customWidth="1"/>
    <col min="12037" max="12037" width="13.85546875" style="76" customWidth="1"/>
    <col min="12038" max="12038" width="11.28515625" style="76" customWidth="1"/>
    <col min="12039" max="12039" width="10" style="76" customWidth="1"/>
    <col min="12040" max="12040" width="12.5703125" style="76" customWidth="1"/>
    <col min="12041" max="12041" width="10.85546875" style="76" customWidth="1"/>
    <col min="12042" max="12043" width="12.42578125" style="76"/>
    <col min="12044" max="12044" width="18.42578125" style="76" customWidth="1"/>
    <col min="12045" max="12286" width="12.42578125" style="76"/>
    <col min="12287" max="12287" width="8.5703125" style="76" customWidth="1"/>
    <col min="12288" max="12288" width="10.42578125" style="76" customWidth="1"/>
    <col min="12289" max="12289" width="11.28515625" style="76" customWidth="1"/>
    <col min="12290" max="12290" width="7.28515625" style="76" customWidth="1"/>
    <col min="12291" max="12291" width="8.7109375" style="76" customWidth="1"/>
    <col min="12292" max="12292" width="11.42578125" style="76" customWidth="1"/>
    <col min="12293" max="12293" width="13.85546875" style="76" customWidth="1"/>
    <col min="12294" max="12294" width="11.28515625" style="76" customWidth="1"/>
    <col min="12295" max="12295" width="10" style="76" customWidth="1"/>
    <col min="12296" max="12296" width="12.5703125" style="76" customWidth="1"/>
    <col min="12297" max="12297" width="10.85546875" style="76" customWidth="1"/>
    <col min="12298" max="12299" width="12.42578125" style="76"/>
    <col min="12300" max="12300" width="18.42578125" style="76" customWidth="1"/>
    <col min="12301" max="12542" width="12.42578125" style="76"/>
    <col min="12543" max="12543" width="8.5703125" style="76" customWidth="1"/>
    <col min="12544" max="12544" width="10.42578125" style="76" customWidth="1"/>
    <col min="12545" max="12545" width="11.28515625" style="76" customWidth="1"/>
    <col min="12546" max="12546" width="7.28515625" style="76" customWidth="1"/>
    <col min="12547" max="12547" width="8.7109375" style="76" customWidth="1"/>
    <col min="12548" max="12548" width="11.42578125" style="76" customWidth="1"/>
    <col min="12549" max="12549" width="13.85546875" style="76" customWidth="1"/>
    <col min="12550" max="12550" width="11.28515625" style="76" customWidth="1"/>
    <col min="12551" max="12551" width="10" style="76" customWidth="1"/>
    <col min="12552" max="12552" width="12.5703125" style="76" customWidth="1"/>
    <col min="12553" max="12553" width="10.85546875" style="76" customWidth="1"/>
    <col min="12554" max="12555" width="12.42578125" style="76"/>
    <col min="12556" max="12556" width="18.42578125" style="76" customWidth="1"/>
    <col min="12557" max="12798" width="12.42578125" style="76"/>
    <col min="12799" max="12799" width="8.5703125" style="76" customWidth="1"/>
    <col min="12800" max="12800" width="10.42578125" style="76" customWidth="1"/>
    <col min="12801" max="12801" width="11.28515625" style="76" customWidth="1"/>
    <col min="12802" max="12802" width="7.28515625" style="76" customWidth="1"/>
    <col min="12803" max="12803" width="8.7109375" style="76" customWidth="1"/>
    <col min="12804" max="12804" width="11.42578125" style="76" customWidth="1"/>
    <col min="12805" max="12805" width="13.85546875" style="76" customWidth="1"/>
    <col min="12806" max="12806" width="11.28515625" style="76" customWidth="1"/>
    <col min="12807" max="12807" width="10" style="76" customWidth="1"/>
    <col min="12808" max="12808" width="12.5703125" style="76" customWidth="1"/>
    <col min="12809" max="12809" width="10.85546875" style="76" customWidth="1"/>
    <col min="12810" max="12811" width="12.42578125" style="76"/>
    <col min="12812" max="12812" width="18.42578125" style="76" customWidth="1"/>
    <col min="12813" max="13054" width="12.42578125" style="76"/>
    <col min="13055" max="13055" width="8.5703125" style="76" customWidth="1"/>
    <col min="13056" max="13056" width="10.42578125" style="76" customWidth="1"/>
    <col min="13057" max="13057" width="11.28515625" style="76" customWidth="1"/>
    <col min="13058" max="13058" width="7.28515625" style="76" customWidth="1"/>
    <col min="13059" max="13059" width="8.7109375" style="76" customWidth="1"/>
    <col min="13060" max="13060" width="11.42578125" style="76" customWidth="1"/>
    <col min="13061" max="13061" width="13.85546875" style="76" customWidth="1"/>
    <col min="13062" max="13062" width="11.28515625" style="76" customWidth="1"/>
    <col min="13063" max="13063" width="10" style="76" customWidth="1"/>
    <col min="13064" max="13064" width="12.5703125" style="76" customWidth="1"/>
    <col min="13065" max="13065" width="10.85546875" style="76" customWidth="1"/>
    <col min="13066" max="13067" width="12.42578125" style="76"/>
    <col min="13068" max="13068" width="18.42578125" style="76" customWidth="1"/>
    <col min="13069" max="13310" width="12.42578125" style="76"/>
    <col min="13311" max="13311" width="8.5703125" style="76" customWidth="1"/>
    <col min="13312" max="13312" width="10.42578125" style="76" customWidth="1"/>
    <col min="13313" max="13313" width="11.28515625" style="76" customWidth="1"/>
    <col min="13314" max="13314" width="7.28515625" style="76" customWidth="1"/>
    <col min="13315" max="13315" width="8.7109375" style="76" customWidth="1"/>
    <col min="13316" max="13316" width="11.42578125" style="76" customWidth="1"/>
    <col min="13317" max="13317" width="13.85546875" style="76" customWidth="1"/>
    <col min="13318" max="13318" width="11.28515625" style="76" customWidth="1"/>
    <col min="13319" max="13319" width="10" style="76" customWidth="1"/>
    <col min="13320" max="13320" width="12.5703125" style="76" customWidth="1"/>
    <col min="13321" max="13321" width="10.85546875" style="76" customWidth="1"/>
    <col min="13322" max="13323" width="12.42578125" style="76"/>
    <col min="13324" max="13324" width="18.42578125" style="76" customWidth="1"/>
    <col min="13325" max="13566" width="12.42578125" style="76"/>
    <col min="13567" max="13567" width="8.5703125" style="76" customWidth="1"/>
    <col min="13568" max="13568" width="10.42578125" style="76" customWidth="1"/>
    <col min="13569" max="13569" width="11.28515625" style="76" customWidth="1"/>
    <col min="13570" max="13570" width="7.28515625" style="76" customWidth="1"/>
    <col min="13571" max="13571" width="8.7109375" style="76" customWidth="1"/>
    <col min="13572" max="13572" width="11.42578125" style="76" customWidth="1"/>
    <col min="13573" max="13573" width="13.85546875" style="76" customWidth="1"/>
    <col min="13574" max="13574" width="11.28515625" style="76" customWidth="1"/>
    <col min="13575" max="13575" width="10" style="76" customWidth="1"/>
    <col min="13576" max="13576" width="12.5703125" style="76" customWidth="1"/>
    <col min="13577" max="13577" width="10.85546875" style="76" customWidth="1"/>
    <col min="13578" max="13579" width="12.42578125" style="76"/>
    <col min="13580" max="13580" width="18.42578125" style="76" customWidth="1"/>
    <col min="13581" max="13822" width="12.42578125" style="76"/>
    <col min="13823" max="13823" width="8.5703125" style="76" customWidth="1"/>
    <col min="13824" max="13824" width="10.42578125" style="76" customWidth="1"/>
    <col min="13825" max="13825" width="11.28515625" style="76" customWidth="1"/>
    <col min="13826" max="13826" width="7.28515625" style="76" customWidth="1"/>
    <col min="13827" max="13827" width="8.7109375" style="76" customWidth="1"/>
    <col min="13828" max="13828" width="11.42578125" style="76" customWidth="1"/>
    <col min="13829" max="13829" width="13.85546875" style="76" customWidth="1"/>
    <col min="13830" max="13830" width="11.28515625" style="76" customWidth="1"/>
    <col min="13831" max="13831" width="10" style="76" customWidth="1"/>
    <col min="13832" max="13832" width="12.5703125" style="76" customWidth="1"/>
    <col min="13833" max="13833" width="10.85546875" style="76" customWidth="1"/>
    <col min="13834" max="13835" width="12.42578125" style="76"/>
    <col min="13836" max="13836" width="18.42578125" style="76" customWidth="1"/>
    <col min="13837" max="14078" width="12.42578125" style="76"/>
    <col min="14079" max="14079" width="8.5703125" style="76" customWidth="1"/>
    <col min="14080" max="14080" width="10.42578125" style="76" customWidth="1"/>
    <col min="14081" max="14081" width="11.28515625" style="76" customWidth="1"/>
    <col min="14082" max="14082" width="7.28515625" style="76" customWidth="1"/>
    <col min="14083" max="14083" width="8.7109375" style="76" customWidth="1"/>
    <col min="14084" max="14084" width="11.42578125" style="76" customWidth="1"/>
    <col min="14085" max="14085" width="13.85546875" style="76" customWidth="1"/>
    <col min="14086" max="14086" width="11.28515625" style="76" customWidth="1"/>
    <col min="14087" max="14087" width="10" style="76" customWidth="1"/>
    <col min="14088" max="14088" width="12.5703125" style="76" customWidth="1"/>
    <col min="14089" max="14089" width="10.85546875" style="76" customWidth="1"/>
    <col min="14090" max="14091" width="12.42578125" style="76"/>
    <col min="14092" max="14092" width="18.42578125" style="76" customWidth="1"/>
    <col min="14093" max="14334" width="12.42578125" style="76"/>
    <col min="14335" max="14335" width="8.5703125" style="76" customWidth="1"/>
    <col min="14336" max="14336" width="10.42578125" style="76" customWidth="1"/>
    <col min="14337" max="14337" width="11.28515625" style="76" customWidth="1"/>
    <col min="14338" max="14338" width="7.28515625" style="76" customWidth="1"/>
    <col min="14339" max="14339" width="8.7109375" style="76" customWidth="1"/>
    <col min="14340" max="14340" width="11.42578125" style="76" customWidth="1"/>
    <col min="14341" max="14341" width="13.85546875" style="76" customWidth="1"/>
    <col min="14342" max="14342" width="11.28515625" style="76" customWidth="1"/>
    <col min="14343" max="14343" width="10" style="76" customWidth="1"/>
    <col min="14344" max="14344" width="12.5703125" style="76" customWidth="1"/>
    <col min="14345" max="14345" width="10.85546875" style="76" customWidth="1"/>
    <col min="14346" max="14347" width="12.42578125" style="76"/>
    <col min="14348" max="14348" width="18.42578125" style="76" customWidth="1"/>
    <col min="14349" max="14590" width="12.42578125" style="76"/>
    <col min="14591" max="14591" width="8.5703125" style="76" customWidth="1"/>
    <col min="14592" max="14592" width="10.42578125" style="76" customWidth="1"/>
    <col min="14593" max="14593" width="11.28515625" style="76" customWidth="1"/>
    <col min="14594" max="14594" width="7.28515625" style="76" customWidth="1"/>
    <col min="14595" max="14595" width="8.7109375" style="76" customWidth="1"/>
    <col min="14596" max="14596" width="11.42578125" style="76" customWidth="1"/>
    <col min="14597" max="14597" width="13.85546875" style="76" customWidth="1"/>
    <col min="14598" max="14598" width="11.28515625" style="76" customWidth="1"/>
    <col min="14599" max="14599" width="10" style="76" customWidth="1"/>
    <col min="14600" max="14600" width="12.5703125" style="76" customWidth="1"/>
    <col min="14601" max="14601" width="10.85546875" style="76" customWidth="1"/>
    <col min="14602" max="14603" width="12.42578125" style="76"/>
    <col min="14604" max="14604" width="18.42578125" style="76" customWidth="1"/>
    <col min="14605" max="14846" width="12.42578125" style="76"/>
    <col min="14847" max="14847" width="8.5703125" style="76" customWidth="1"/>
    <col min="14848" max="14848" width="10.42578125" style="76" customWidth="1"/>
    <col min="14849" max="14849" width="11.28515625" style="76" customWidth="1"/>
    <col min="14850" max="14850" width="7.28515625" style="76" customWidth="1"/>
    <col min="14851" max="14851" width="8.7109375" style="76" customWidth="1"/>
    <col min="14852" max="14852" width="11.42578125" style="76" customWidth="1"/>
    <col min="14853" max="14853" width="13.85546875" style="76" customWidth="1"/>
    <col min="14854" max="14854" width="11.28515625" style="76" customWidth="1"/>
    <col min="14855" max="14855" width="10" style="76" customWidth="1"/>
    <col min="14856" max="14856" width="12.5703125" style="76" customWidth="1"/>
    <col min="14857" max="14857" width="10.85546875" style="76" customWidth="1"/>
    <col min="14858" max="14859" width="12.42578125" style="76"/>
    <col min="14860" max="14860" width="18.42578125" style="76" customWidth="1"/>
    <col min="14861" max="15102" width="12.42578125" style="76"/>
    <col min="15103" max="15103" width="8.5703125" style="76" customWidth="1"/>
    <col min="15104" max="15104" width="10.42578125" style="76" customWidth="1"/>
    <col min="15105" max="15105" width="11.28515625" style="76" customWidth="1"/>
    <col min="15106" max="15106" width="7.28515625" style="76" customWidth="1"/>
    <col min="15107" max="15107" width="8.7109375" style="76" customWidth="1"/>
    <col min="15108" max="15108" width="11.42578125" style="76" customWidth="1"/>
    <col min="15109" max="15109" width="13.85546875" style="76" customWidth="1"/>
    <col min="15110" max="15110" width="11.28515625" style="76" customWidth="1"/>
    <col min="15111" max="15111" width="10" style="76" customWidth="1"/>
    <col min="15112" max="15112" width="12.5703125" style="76" customWidth="1"/>
    <col min="15113" max="15113" width="10.85546875" style="76" customWidth="1"/>
    <col min="15114" max="15115" width="12.42578125" style="76"/>
    <col min="15116" max="15116" width="18.42578125" style="76" customWidth="1"/>
    <col min="15117" max="15358" width="12.42578125" style="76"/>
    <col min="15359" max="15359" width="8.5703125" style="76" customWidth="1"/>
    <col min="15360" max="15360" width="10.42578125" style="76" customWidth="1"/>
    <col min="15361" max="15361" width="11.28515625" style="76" customWidth="1"/>
    <col min="15362" max="15362" width="7.28515625" style="76" customWidth="1"/>
    <col min="15363" max="15363" width="8.7109375" style="76" customWidth="1"/>
    <col min="15364" max="15364" width="11.42578125" style="76" customWidth="1"/>
    <col min="15365" max="15365" width="13.85546875" style="76" customWidth="1"/>
    <col min="15366" max="15366" width="11.28515625" style="76" customWidth="1"/>
    <col min="15367" max="15367" width="10" style="76" customWidth="1"/>
    <col min="15368" max="15368" width="12.5703125" style="76" customWidth="1"/>
    <col min="15369" max="15369" width="10.85546875" style="76" customWidth="1"/>
    <col min="15370" max="15371" width="12.42578125" style="76"/>
    <col min="15372" max="15372" width="18.42578125" style="76" customWidth="1"/>
    <col min="15373" max="15614" width="12.42578125" style="76"/>
    <col min="15615" max="15615" width="8.5703125" style="76" customWidth="1"/>
    <col min="15616" max="15616" width="10.42578125" style="76" customWidth="1"/>
    <col min="15617" max="15617" width="11.28515625" style="76" customWidth="1"/>
    <col min="15618" max="15618" width="7.28515625" style="76" customWidth="1"/>
    <col min="15619" max="15619" width="8.7109375" style="76" customWidth="1"/>
    <col min="15620" max="15620" width="11.42578125" style="76" customWidth="1"/>
    <col min="15621" max="15621" width="13.85546875" style="76" customWidth="1"/>
    <col min="15622" max="15622" width="11.28515625" style="76" customWidth="1"/>
    <col min="15623" max="15623" width="10" style="76" customWidth="1"/>
    <col min="15624" max="15624" width="12.5703125" style="76" customWidth="1"/>
    <col min="15625" max="15625" width="10.85546875" style="76" customWidth="1"/>
    <col min="15626" max="15627" width="12.42578125" style="76"/>
    <col min="15628" max="15628" width="18.42578125" style="76" customWidth="1"/>
    <col min="15629" max="15870" width="12.42578125" style="76"/>
    <col min="15871" max="15871" width="8.5703125" style="76" customWidth="1"/>
    <col min="15872" max="15872" width="10.42578125" style="76" customWidth="1"/>
    <col min="15873" max="15873" width="11.28515625" style="76" customWidth="1"/>
    <col min="15874" max="15874" width="7.28515625" style="76" customWidth="1"/>
    <col min="15875" max="15875" width="8.7109375" style="76" customWidth="1"/>
    <col min="15876" max="15876" width="11.42578125" style="76" customWidth="1"/>
    <col min="15877" max="15877" width="13.85546875" style="76" customWidth="1"/>
    <col min="15878" max="15878" width="11.28515625" style="76" customWidth="1"/>
    <col min="15879" max="15879" width="10" style="76" customWidth="1"/>
    <col min="15880" max="15880" width="12.5703125" style="76" customWidth="1"/>
    <col min="15881" max="15881" width="10.85546875" style="76" customWidth="1"/>
    <col min="15882" max="15883" width="12.42578125" style="76"/>
    <col min="15884" max="15884" width="18.42578125" style="76" customWidth="1"/>
    <col min="15885" max="16126" width="12.42578125" style="76"/>
    <col min="16127" max="16127" width="8.5703125" style="76" customWidth="1"/>
    <col min="16128" max="16128" width="10.42578125" style="76" customWidth="1"/>
    <col min="16129" max="16129" width="11.28515625" style="76" customWidth="1"/>
    <col min="16130" max="16130" width="7.28515625" style="76" customWidth="1"/>
    <col min="16131" max="16131" width="8.7109375" style="76" customWidth="1"/>
    <col min="16132" max="16132" width="11.42578125" style="76" customWidth="1"/>
    <col min="16133" max="16133" width="13.85546875" style="76" customWidth="1"/>
    <col min="16134" max="16134" width="11.28515625" style="76" customWidth="1"/>
    <col min="16135" max="16135" width="10" style="76" customWidth="1"/>
    <col min="16136" max="16136" width="12.5703125" style="76" customWidth="1"/>
    <col min="16137" max="16137" width="10.85546875" style="76" customWidth="1"/>
    <col min="16138" max="16139" width="12.42578125" style="76"/>
    <col min="16140" max="16140" width="18.42578125" style="76" customWidth="1"/>
    <col min="16141" max="16384" width="12.42578125" style="76"/>
  </cols>
  <sheetData>
    <row r="1" spans="1:80" s="133" customFormat="1" ht="36" customHeight="1">
      <c r="A1" s="225" t="str">
        <f>VENTAS!A1</f>
        <v>PROYECCIONES FINANCIERAS</v>
      </c>
      <c r="B1" s="71"/>
      <c r="C1" s="71"/>
      <c r="D1" s="71"/>
      <c r="E1" s="71"/>
      <c r="F1" s="71"/>
      <c r="G1" s="71"/>
      <c r="H1" s="72"/>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226"/>
    </row>
    <row r="2" spans="1:80" s="19" customFormat="1" ht="24">
      <c r="A2" s="224" t="s">
        <v>251</v>
      </c>
      <c r="B2" s="18"/>
      <c r="C2" s="18"/>
      <c r="D2" s="18"/>
      <c r="E2" s="122"/>
      <c r="F2" s="122"/>
      <c r="G2" s="122"/>
      <c r="H2" s="33"/>
      <c r="I2" s="224"/>
      <c r="U2" s="224"/>
      <c r="Z2" s="21"/>
      <c r="AA2" s="21"/>
      <c r="AB2" s="21"/>
      <c r="AC2" s="22"/>
      <c r="AD2" s="22"/>
      <c r="AE2" s="22"/>
      <c r="AF2" s="22"/>
      <c r="AG2" s="224"/>
      <c r="AS2" s="224"/>
      <c r="AX2" s="21"/>
      <c r="AY2" s="21"/>
      <c r="AZ2" s="21"/>
      <c r="BA2" s="22"/>
      <c r="BB2" s="22"/>
      <c r="BC2" s="22"/>
      <c r="BD2" s="22"/>
      <c r="BE2" s="224"/>
      <c r="BQ2" s="224"/>
      <c r="BV2" s="21"/>
      <c r="BW2" s="21"/>
      <c r="BX2" s="21"/>
      <c r="BY2" s="22"/>
      <c r="BZ2" s="22"/>
      <c r="CA2" s="22"/>
      <c r="CB2" s="22"/>
    </row>
    <row r="3" spans="1:80" s="19" customFormat="1" ht="24">
      <c r="A3" s="224" t="str">
        <f>VENTAS!A3</f>
        <v>e-MODACOMMERCE</v>
      </c>
      <c r="B3" s="18"/>
      <c r="C3" s="18"/>
      <c r="D3" s="18"/>
      <c r="E3" s="303" t="s">
        <v>266</v>
      </c>
      <c r="F3" s="122"/>
      <c r="G3" s="122"/>
      <c r="H3" s="33"/>
      <c r="I3" s="224"/>
      <c r="U3" s="224"/>
      <c r="Z3" s="21"/>
      <c r="AA3" s="21"/>
      <c r="AB3" s="21"/>
      <c r="AC3" s="22"/>
      <c r="AD3" s="22"/>
      <c r="AE3" s="22"/>
      <c r="AF3" s="22"/>
      <c r="AG3" s="224"/>
      <c r="AS3" s="224"/>
      <c r="AX3" s="21"/>
      <c r="AY3" s="21"/>
      <c r="AZ3" s="21"/>
      <c r="BA3" s="22"/>
      <c r="BB3" s="22"/>
      <c r="BC3" s="22"/>
      <c r="BD3" s="22"/>
      <c r="BE3" s="224"/>
      <c r="BQ3" s="224"/>
      <c r="BV3" s="21"/>
      <c r="BW3" s="21"/>
      <c r="BX3" s="21"/>
      <c r="BY3" s="22"/>
      <c r="BZ3" s="22"/>
      <c r="CA3" s="22"/>
      <c r="CB3" s="22"/>
    </row>
    <row r="4" spans="1:80" ht="20.25" thickBot="1"/>
    <row r="5" spans="1:80" ht="25.5" thickTop="1">
      <c r="B5" s="282" t="s">
        <v>55</v>
      </c>
      <c r="C5" s="283"/>
      <c r="D5" s="283"/>
      <c r="E5" s="284"/>
      <c r="F5" s="284"/>
      <c r="G5" s="284"/>
      <c r="H5" s="284"/>
      <c r="I5" s="284"/>
      <c r="J5" s="285"/>
      <c r="K5" s="79"/>
      <c r="L5" s="240"/>
    </row>
    <row r="6" spans="1:80">
      <c r="B6" s="286" t="s">
        <v>56</v>
      </c>
      <c r="C6" s="80"/>
      <c r="D6" s="80"/>
      <c r="E6" s="81"/>
      <c r="F6" s="81"/>
      <c r="G6" s="81"/>
      <c r="H6" s="81"/>
      <c r="I6" s="81"/>
      <c r="J6" s="82"/>
    </row>
    <row r="7" spans="1:80">
      <c r="B7" s="287" t="s">
        <v>57</v>
      </c>
      <c r="J7" s="83"/>
    </row>
    <row r="8" spans="1:80">
      <c r="B8" s="84"/>
      <c r="J8" s="83"/>
    </row>
    <row r="9" spans="1:80">
      <c r="B9" s="85"/>
      <c r="C9" s="278" t="s">
        <v>58</v>
      </c>
      <c r="D9" s="279"/>
      <c r="E9" s="280"/>
      <c r="F9" s="280"/>
      <c r="G9" s="280"/>
      <c r="H9" s="280"/>
      <c r="I9" s="281"/>
      <c r="J9" s="83"/>
    </row>
    <row r="10" spans="1:80" ht="20.25" thickBot="1">
      <c r="B10" s="85"/>
      <c r="C10" s="86"/>
      <c r="D10" s="309"/>
      <c r="E10" s="309"/>
      <c r="J10" s="83"/>
    </row>
    <row r="11" spans="1:80" ht="20.25" thickTop="1">
      <c r="B11" s="85"/>
      <c r="C11" s="87">
        <v>50000</v>
      </c>
      <c r="D11" s="269" t="s">
        <v>59</v>
      </c>
      <c r="E11" s="270"/>
      <c r="F11" s="270"/>
      <c r="G11" s="270"/>
      <c r="H11" s="270"/>
      <c r="I11" s="271"/>
      <c r="J11" s="83"/>
      <c r="P11" s="116"/>
    </row>
    <row r="12" spans="1:80">
      <c r="B12" s="85"/>
      <c r="C12" s="88">
        <v>4</v>
      </c>
      <c r="D12" s="272" t="s">
        <v>60</v>
      </c>
      <c r="E12" s="273"/>
      <c r="F12" s="273"/>
      <c r="G12" s="273"/>
      <c r="H12" s="273"/>
      <c r="I12" s="274"/>
      <c r="J12" s="89"/>
    </row>
    <row r="13" spans="1:80">
      <c r="B13" s="85"/>
      <c r="C13" s="90">
        <v>3</v>
      </c>
      <c r="D13" s="272" t="s">
        <v>61</v>
      </c>
      <c r="E13" s="273"/>
      <c r="F13" s="273"/>
      <c r="G13" s="273"/>
      <c r="H13" s="273"/>
      <c r="I13" s="274"/>
      <c r="J13" s="83"/>
    </row>
    <row r="14" spans="1:80">
      <c r="B14" s="85"/>
      <c r="C14" s="90">
        <v>6</v>
      </c>
      <c r="D14" s="272" t="s">
        <v>62</v>
      </c>
      <c r="E14" s="273"/>
      <c r="F14" s="273"/>
      <c r="G14" s="273"/>
      <c r="H14" s="273"/>
      <c r="I14" s="274"/>
      <c r="J14" s="83"/>
    </row>
    <row r="15" spans="1:80">
      <c r="B15" s="85"/>
      <c r="C15" s="131">
        <v>5.0000000000000001E-3</v>
      </c>
      <c r="D15" s="272" t="s">
        <v>97</v>
      </c>
      <c r="E15" s="273"/>
      <c r="F15" s="273"/>
      <c r="G15" s="273"/>
      <c r="H15" s="273"/>
      <c r="I15" s="274"/>
      <c r="J15" s="83"/>
    </row>
    <row r="16" spans="1:80" ht="20.25" thickBot="1">
      <c r="B16" s="85"/>
      <c r="C16" s="91">
        <v>12</v>
      </c>
      <c r="D16" s="275" t="s">
        <v>63</v>
      </c>
      <c r="E16" s="276"/>
      <c r="F16" s="276"/>
      <c r="G16" s="276"/>
      <c r="H16" s="276"/>
      <c r="I16" s="277"/>
      <c r="J16" s="89"/>
      <c r="K16" s="92"/>
      <c r="L16" s="241"/>
    </row>
    <row r="17" spans="1:87" ht="20.25" thickTop="1">
      <c r="B17" s="85"/>
      <c r="C17" s="79"/>
      <c r="D17" s="94"/>
      <c r="E17" s="95"/>
      <c r="F17" s="95"/>
      <c r="G17" s="95"/>
      <c r="H17" s="95"/>
      <c r="I17" s="95"/>
      <c r="J17" s="83"/>
    </row>
    <row r="18" spans="1:87" ht="29.25" thickBot="1">
      <c r="B18" s="260" t="s">
        <v>64</v>
      </c>
      <c r="C18" s="261" t="s">
        <v>65</v>
      </c>
      <c r="D18" s="261" t="s">
        <v>66</v>
      </c>
      <c r="E18" s="262" t="s">
        <v>67</v>
      </c>
      <c r="F18" s="262" t="s">
        <v>68</v>
      </c>
      <c r="G18" s="262" t="s">
        <v>69</v>
      </c>
      <c r="H18" s="262" t="s">
        <v>70</v>
      </c>
      <c r="I18" s="262" t="s">
        <v>71</v>
      </c>
      <c r="J18" s="263" t="s">
        <v>72</v>
      </c>
      <c r="M18" s="96"/>
      <c r="N18" s="97"/>
      <c r="O18" s="98"/>
      <c r="P18" s="305" t="str">
        <f>CONCATENATE("AÑO ",YEAR(P19))</f>
        <v>AÑO 2012</v>
      </c>
      <c r="Q18" s="305"/>
      <c r="R18" s="305"/>
      <c r="S18" s="305"/>
      <c r="T18" s="305"/>
      <c r="U18" s="305"/>
      <c r="V18" s="305"/>
      <c r="W18" s="305"/>
      <c r="X18" s="305"/>
      <c r="Y18" s="305"/>
      <c r="Z18" s="305"/>
      <c r="AA18" s="305"/>
      <c r="AB18" s="304" t="str">
        <f>CONCATENATE("AÑO ",YEAR(AB19))</f>
        <v>AÑO 2013</v>
      </c>
      <c r="AC18" s="304"/>
      <c r="AD18" s="304"/>
      <c r="AE18" s="304"/>
      <c r="AF18" s="304"/>
      <c r="AG18" s="304"/>
      <c r="AH18" s="304"/>
      <c r="AI18" s="304"/>
      <c r="AJ18" s="304"/>
      <c r="AK18" s="304"/>
      <c r="AL18" s="304"/>
      <c r="AM18" s="304"/>
      <c r="AN18" s="305" t="str">
        <f>CONCATENATE("AÑO ",YEAR(AN19))</f>
        <v>AÑO 2014</v>
      </c>
      <c r="AO18" s="305"/>
      <c r="AP18" s="305"/>
      <c r="AQ18" s="305"/>
      <c r="AR18" s="305"/>
      <c r="AS18" s="305"/>
      <c r="AT18" s="305"/>
      <c r="AU18" s="305"/>
      <c r="AV18" s="305"/>
      <c r="AW18" s="305"/>
      <c r="AX18" s="305"/>
      <c r="AY18" s="305"/>
      <c r="AZ18" s="304" t="str">
        <f>CONCATENATE("AÑO ",YEAR(AZ19))</f>
        <v>AÑO 2015</v>
      </c>
      <c r="BA18" s="304"/>
      <c r="BB18" s="304"/>
      <c r="BC18" s="304"/>
      <c r="BD18" s="304"/>
      <c r="BE18" s="304"/>
      <c r="BF18" s="304"/>
      <c r="BG18" s="304"/>
      <c r="BH18" s="304"/>
      <c r="BI18" s="304"/>
      <c r="BJ18" s="304"/>
      <c r="BK18" s="304"/>
      <c r="BL18" s="305" t="str">
        <f>CONCATENATE("AÑO ",YEAR(BL19))</f>
        <v>AÑO 2016</v>
      </c>
      <c r="BM18" s="305"/>
      <c r="BN18" s="305"/>
      <c r="BO18" s="305"/>
      <c r="BP18" s="305"/>
      <c r="BQ18" s="305"/>
      <c r="BR18" s="305"/>
      <c r="BS18" s="305"/>
      <c r="BT18" s="305"/>
      <c r="BU18" s="305"/>
      <c r="BV18" s="305"/>
      <c r="BW18" s="305"/>
      <c r="BX18" s="304" t="str">
        <f>CONCATENATE("AÑO ",YEAR(BX19))</f>
        <v>AÑO 2017</v>
      </c>
      <c r="BY18" s="304"/>
      <c r="BZ18" s="304"/>
      <c r="CA18" s="304"/>
      <c r="CB18" s="304"/>
      <c r="CC18" s="304"/>
      <c r="CD18" s="304"/>
      <c r="CE18" s="304"/>
      <c r="CF18" s="304"/>
      <c r="CG18" s="304"/>
      <c r="CH18" s="304"/>
      <c r="CI18" s="304"/>
    </row>
    <row r="19" spans="1:87" ht="30" thickTop="1" thickBot="1">
      <c r="B19" s="264" t="s">
        <v>73</v>
      </c>
      <c r="C19" s="265" t="s">
        <v>74</v>
      </c>
      <c r="D19" s="266" t="s">
        <v>75</v>
      </c>
      <c r="E19" s="267" t="s">
        <v>76</v>
      </c>
      <c r="F19" s="267" t="s">
        <v>77</v>
      </c>
      <c r="G19" s="267" t="s">
        <v>78</v>
      </c>
      <c r="H19" s="267" t="s">
        <v>79</v>
      </c>
      <c r="I19" s="267" t="s">
        <v>67</v>
      </c>
      <c r="J19" s="268" t="s">
        <v>80</v>
      </c>
      <c r="M19" s="291" t="s">
        <v>81</v>
      </c>
      <c r="N19" s="97"/>
      <c r="O19" s="98"/>
      <c r="P19" s="138">
        <f>VENTAS!I5</f>
        <v>40909</v>
      </c>
      <c r="Q19" s="138">
        <f>VENTAS!J5</f>
        <v>40940</v>
      </c>
      <c r="R19" s="138">
        <f>VENTAS!K5</f>
        <v>40969</v>
      </c>
      <c r="S19" s="138">
        <f>VENTAS!L5</f>
        <v>41000</v>
      </c>
      <c r="T19" s="138">
        <f>VENTAS!M5</f>
        <v>41030</v>
      </c>
      <c r="U19" s="138">
        <f>VENTAS!N5</f>
        <v>41061</v>
      </c>
      <c r="V19" s="138">
        <f>VENTAS!O5</f>
        <v>41091</v>
      </c>
      <c r="W19" s="138">
        <f>VENTAS!P5</f>
        <v>41122</v>
      </c>
      <c r="X19" s="138">
        <f>VENTAS!Q5</f>
        <v>41153</v>
      </c>
      <c r="Y19" s="138">
        <f>VENTAS!R5</f>
        <v>41183</v>
      </c>
      <c r="Z19" s="138">
        <f>VENTAS!S5</f>
        <v>41214</v>
      </c>
      <c r="AA19" s="138">
        <f>VENTAS!T5</f>
        <v>41244</v>
      </c>
      <c r="AB19" s="138">
        <f>VENTAS!U5</f>
        <v>41275</v>
      </c>
      <c r="AC19" s="138">
        <f>VENTAS!V5</f>
        <v>41306</v>
      </c>
      <c r="AD19" s="138">
        <f>VENTAS!W5</f>
        <v>41334</v>
      </c>
      <c r="AE19" s="138">
        <f>VENTAS!X5</f>
        <v>41365</v>
      </c>
      <c r="AF19" s="138">
        <f>VENTAS!Y5</f>
        <v>41395</v>
      </c>
      <c r="AG19" s="138">
        <f>VENTAS!Z5</f>
        <v>41426</v>
      </c>
      <c r="AH19" s="138">
        <f>VENTAS!AA5</f>
        <v>41456</v>
      </c>
      <c r="AI19" s="138">
        <f>VENTAS!AB5</f>
        <v>41487</v>
      </c>
      <c r="AJ19" s="138">
        <f>VENTAS!AC5</f>
        <v>41518</v>
      </c>
      <c r="AK19" s="138">
        <f>VENTAS!AD5</f>
        <v>41548</v>
      </c>
      <c r="AL19" s="138">
        <f>VENTAS!AE5</f>
        <v>41579</v>
      </c>
      <c r="AM19" s="138">
        <f>VENTAS!AF5</f>
        <v>41609</v>
      </c>
      <c r="AN19" s="138">
        <f>VENTAS!AG5</f>
        <v>41640</v>
      </c>
      <c r="AO19" s="138">
        <f>VENTAS!AH5</f>
        <v>41671</v>
      </c>
      <c r="AP19" s="138">
        <f>VENTAS!AI5</f>
        <v>41699</v>
      </c>
      <c r="AQ19" s="138">
        <f>VENTAS!AJ5</f>
        <v>41730</v>
      </c>
      <c r="AR19" s="138">
        <f>VENTAS!AK5</f>
        <v>41760</v>
      </c>
      <c r="AS19" s="138">
        <f>VENTAS!AL5</f>
        <v>41791</v>
      </c>
      <c r="AT19" s="138">
        <f>VENTAS!AM5</f>
        <v>41821</v>
      </c>
      <c r="AU19" s="138">
        <f>VENTAS!AN5</f>
        <v>41852</v>
      </c>
      <c r="AV19" s="138">
        <f>VENTAS!AO5</f>
        <v>41883</v>
      </c>
      <c r="AW19" s="138">
        <f>VENTAS!AP5</f>
        <v>41913</v>
      </c>
      <c r="AX19" s="138">
        <f>VENTAS!AQ5</f>
        <v>41944</v>
      </c>
      <c r="AY19" s="138">
        <f>VENTAS!AR5</f>
        <v>41974</v>
      </c>
      <c r="AZ19" s="138">
        <f>VENTAS!AS5</f>
        <v>42005</v>
      </c>
      <c r="BA19" s="138">
        <f>VENTAS!AT5</f>
        <v>42036</v>
      </c>
      <c r="BB19" s="138">
        <f>VENTAS!AU5</f>
        <v>42064</v>
      </c>
      <c r="BC19" s="138">
        <f>VENTAS!AV5</f>
        <v>42095</v>
      </c>
      <c r="BD19" s="138">
        <f>VENTAS!AW5</f>
        <v>42125</v>
      </c>
      <c r="BE19" s="138">
        <f>VENTAS!AX5</f>
        <v>42156</v>
      </c>
      <c r="BF19" s="138">
        <f>VENTAS!AY5</f>
        <v>42186</v>
      </c>
      <c r="BG19" s="138">
        <f>VENTAS!AZ5</f>
        <v>42217</v>
      </c>
      <c r="BH19" s="138">
        <f>VENTAS!BA5</f>
        <v>42248</v>
      </c>
      <c r="BI19" s="138">
        <f>VENTAS!BB5</f>
        <v>42278</v>
      </c>
      <c r="BJ19" s="138">
        <f>VENTAS!BC5</f>
        <v>42309</v>
      </c>
      <c r="BK19" s="138">
        <f>VENTAS!BD5</f>
        <v>42339</v>
      </c>
      <c r="BL19" s="138">
        <f>VENTAS!BE5</f>
        <v>42370</v>
      </c>
      <c r="BM19" s="138">
        <f>VENTAS!BF5</f>
        <v>42401</v>
      </c>
      <c r="BN19" s="138">
        <f>VENTAS!BG5</f>
        <v>42430</v>
      </c>
      <c r="BO19" s="138">
        <f>VENTAS!BH5</f>
        <v>42461</v>
      </c>
      <c r="BP19" s="138">
        <f>VENTAS!BI5</f>
        <v>42491</v>
      </c>
      <c r="BQ19" s="138">
        <f>VENTAS!BJ5</f>
        <v>42522</v>
      </c>
      <c r="BR19" s="138">
        <f>VENTAS!BK5</f>
        <v>42552</v>
      </c>
      <c r="BS19" s="138">
        <f>VENTAS!BL5</f>
        <v>42583</v>
      </c>
      <c r="BT19" s="138">
        <f>VENTAS!BM5</f>
        <v>42614</v>
      </c>
      <c r="BU19" s="138">
        <f>VENTAS!BN5</f>
        <v>42644</v>
      </c>
      <c r="BV19" s="138">
        <f>VENTAS!BO5</f>
        <v>42675</v>
      </c>
      <c r="BW19" s="138">
        <f>VENTAS!BP5</f>
        <v>42705</v>
      </c>
      <c r="BX19" s="138">
        <f>VENTAS!BQ5</f>
        <v>42736</v>
      </c>
      <c r="BY19" s="138">
        <f>VENTAS!BR5</f>
        <v>42767</v>
      </c>
      <c r="BZ19" s="138">
        <f>VENTAS!BS5</f>
        <v>42795</v>
      </c>
      <c r="CA19" s="138">
        <f>VENTAS!BT5</f>
        <v>42826</v>
      </c>
      <c r="CB19" s="138">
        <f>VENTAS!BU5</f>
        <v>42856</v>
      </c>
      <c r="CC19" s="138">
        <f>VENTAS!BV5</f>
        <v>42887</v>
      </c>
      <c r="CD19" s="138">
        <f>VENTAS!BW5</f>
        <v>42917</v>
      </c>
      <c r="CE19" s="138">
        <f>VENTAS!BX5</f>
        <v>42948</v>
      </c>
      <c r="CF19" s="138">
        <f>VENTAS!BY5</f>
        <v>42979</v>
      </c>
      <c r="CG19" s="138">
        <f>VENTAS!BZ5</f>
        <v>43009</v>
      </c>
      <c r="CH19" s="138">
        <f>VENTAS!CA5</f>
        <v>43040</v>
      </c>
      <c r="CI19" s="138">
        <f>VENTAS!CB5</f>
        <v>43070</v>
      </c>
    </row>
    <row r="20" spans="1:87" ht="20.25" thickTop="1">
      <c r="A20" s="99"/>
      <c r="B20" s="100">
        <f>C12</f>
        <v>4</v>
      </c>
      <c r="C20" s="101"/>
      <c r="D20" s="102">
        <v>0</v>
      </c>
      <c r="E20" s="292">
        <v>0</v>
      </c>
      <c r="F20" s="292">
        <f>C16*C13</f>
        <v>36</v>
      </c>
      <c r="G20" s="292">
        <f>C11</f>
        <v>50000</v>
      </c>
      <c r="H20" s="292">
        <f>PMT(B20/100/$C$16,F20,-G20)</f>
        <v>1476.1992503421841</v>
      </c>
      <c r="I20" s="292">
        <f>IF(ISERR(+G20*B20/$C$16/100)=1,0,G20*B20/$C$16/100)</f>
        <v>166.66666666666669</v>
      </c>
      <c r="J20" s="293">
        <f t="shared" ref="J20:J26" si="0">IF(M20="si",0,IF(ISERR(+H20-I20)=1,0,H20-I20))</f>
        <v>0</v>
      </c>
      <c r="K20" s="288">
        <v>40909</v>
      </c>
      <c r="L20" s="242">
        <v>1</v>
      </c>
      <c r="M20" s="103" t="str">
        <f>IF($C$14&gt;L20,"si","no")</f>
        <v>si</v>
      </c>
      <c r="N20" s="93">
        <v>1</v>
      </c>
      <c r="O20" s="104" t="s">
        <v>82</v>
      </c>
      <c r="P20" s="104">
        <f>SUMIF($K$20:$K$111,P19,$J$20:$J$111)</f>
        <v>0</v>
      </c>
      <c r="Q20" s="104">
        <f>IF(ROUND(P22,0)=0,0,SUMIF($K$20:$K$111,Q19,$J$20:$J$111))</f>
        <v>0</v>
      </c>
      <c r="R20" s="104">
        <f t="shared" ref="R20" si="1">IF(ROUND(Q22,0)=0,0,SUMIF($K$20:$K$111,R19,$J$20:$J$111))</f>
        <v>0</v>
      </c>
      <c r="S20" s="104">
        <f t="shared" ref="S20" si="2">IF(ROUND(R22,0)=0,0,SUMIF($K$20:$K$111,S19,$J$20:$J$111))</f>
        <v>0</v>
      </c>
      <c r="T20" s="104">
        <f t="shared" ref="T20" si="3">IF(ROUND(S22,0)=0,0,SUMIF($K$20:$K$111,T19,$J$20:$J$111))</f>
        <v>0</v>
      </c>
      <c r="U20" s="104">
        <f t="shared" ref="U20" si="4">IF(ROUND(T22,0)=0,0,SUMIF($K$20:$K$111,U19,$J$20:$J$111))</f>
        <v>1533.6891180098169</v>
      </c>
      <c r="V20" s="104">
        <f>IF(ROUND(U22,0)=0,0,SUMIF($K$20:$K$111,V19,$J$20:$J$111))</f>
        <v>1538.8014150698496</v>
      </c>
      <c r="W20" s="104">
        <f>IF(ROUND(V22,0)=0,0,SUMIF($K$20:$K$111,W19,$J$20:$J$111))</f>
        <v>1543.9307531200825</v>
      </c>
      <c r="X20" s="104">
        <f t="shared" ref="X20:AB20" si="5">IF(ROUND(W22,0)=0,0,SUMIF($K$20:$K$111,X19,$J$20:$J$111))</f>
        <v>1549.0771889638161</v>
      </c>
      <c r="Y20" s="104">
        <f t="shared" si="5"/>
        <v>1554.2407795936956</v>
      </c>
      <c r="Z20" s="104">
        <f t="shared" si="5"/>
        <v>1559.4215821923408</v>
      </c>
      <c r="AA20" s="104">
        <f t="shared" si="5"/>
        <v>1564.6196541329819</v>
      </c>
      <c r="AB20" s="104">
        <f t="shared" si="5"/>
        <v>1569.8350529800919</v>
      </c>
      <c r="AC20" s="104">
        <f>IF(ROUND(AB22,0)=0,0,SUMIF($K$20:$K$111,AC19,$J$20:$J$111))</f>
        <v>1575.0678364900259</v>
      </c>
      <c r="AD20" s="104">
        <f t="shared" ref="AD20" si="6">IF(ROUND(AC22,0)=0,0,SUMIF($K$20:$K$111,AD19,$J$20:$J$111))</f>
        <v>1580.3180626116593</v>
      </c>
      <c r="AE20" s="104">
        <f t="shared" ref="AE20" si="7">IF(ROUND(AD22,0)=0,0,SUMIF($K$20:$K$111,AE19,$J$20:$J$111))</f>
        <v>1585.5857894870314</v>
      </c>
      <c r="AF20" s="104">
        <f t="shared" ref="AF20" si="8">IF(ROUND(AE22,0)=0,0,SUMIF($K$20:$K$111,AF19,$J$20:$J$111))</f>
        <v>1590.8710754519877</v>
      </c>
      <c r="AG20" s="104">
        <f t="shared" ref="AG20" si="9">IF(ROUND(AF22,0)=0,0,SUMIF($K$20:$K$111,AG19,$J$20:$J$111))</f>
        <v>1596.1739790368283</v>
      </c>
      <c r="AH20" s="104">
        <f t="shared" ref="AH20" si="10">IF(ROUND(AG22,0)=0,0,SUMIF($K$20:$K$111,AH19,$J$20:$J$111))</f>
        <v>1601.494558966951</v>
      </c>
      <c r="AI20" s="104">
        <f t="shared" ref="AI20" si="11">IF(ROUND(AH22,0)=0,0,SUMIF($K$20:$K$111,AI19,$J$20:$J$111))</f>
        <v>1606.8328741635071</v>
      </c>
      <c r="AJ20" s="104">
        <f t="shared" ref="AJ20" si="12">IF(ROUND(AI22,0)=0,0,SUMIF($K$20:$K$111,AJ19,$J$20:$J$111))</f>
        <v>1612.1889837440522</v>
      </c>
      <c r="AK20" s="104">
        <f t="shared" ref="AK20" si="13">IF(ROUND(AJ22,0)=0,0,SUMIF($K$20:$K$111,AK19,$J$20:$J$111))</f>
        <v>1617.5629470231988</v>
      </c>
      <c r="AL20" s="104">
        <f t="shared" ref="AL20" si="14">IF(ROUND(AK22,0)=0,0,SUMIF($K$20:$K$111,AL19,$J$20:$J$111))</f>
        <v>1622.9548235132766</v>
      </c>
      <c r="AM20" s="104">
        <f t="shared" ref="AM20" si="15">IF(ROUND(AL22,0)=0,0,SUMIF($K$20:$K$111,AM19,$J$20:$J$111))</f>
        <v>1628.3646729249874</v>
      </c>
      <c r="AN20" s="104">
        <f t="shared" ref="AN20" si="16">IF(ROUND(AM22,0)=0,0,SUMIF($K$20:$K$111,AN19,$J$20:$J$111))</f>
        <v>1633.792555168071</v>
      </c>
      <c r="AO20" s="104">
        <f t="shared" ref="AO20" si="17">IF(ROUND(AN22,0)=0,0,SUMIF($K$20:$K$111,AO19,$J$20:$J$111))</f>
        <v>1639.2385303519643</v>
      </c>
      <c r="AP20" s="104">
        <f t="shared" ref="AP20" si="18">IF(ROUND(AO22,0)=0,0,SUMIF($K$20:$K$111,AP19,$J$20:$J$111))</f>
        <v>1644.7026587864709</v>
      </c>
      <c r="AQ20" s="104">
        <f t="shared" ref="AQ20" si="19">IF(ROUND(AP22,0)=0,0,SUMIF($K$20:$K$111,AQ19,$J$20:$J$111))</f>
        <v>1650.1850009824257</v>
      </c>
      <c r="AR20" s="104">
        <f t="shared" ref="AR20" si="20">IF(ROUND(AQ22,0)=0,0,SUMIF($K$20:$K$111,AR19,$J$20:$J$111))</f>
        <v>1655.6856176523665</v>
      </c>
      <c r="AS20" s="104">
        <f t="shared" ref="AS20" si="21">IF(ROUND(AR22,0)=0,0,SUMIF($K$20:$K$111,AS19,$J$20:$J$111))</f>
        <v>1661.2045697112078</v>
      </c>
      <c r="AT20" s="104">
        <f t="shared" ref="AT20" si="22">IF(ROUND(AS22,0)=0,0,SUMIF($K$20:$K$111,AT19,$J$20:$J$111))</f>
        <v>1666.7419182769117</v>
      </c>
      <c r="AU20" s="104">
        <f t="shared" ref="AU20" si="23">IF(ROUND(AT22,0)=0,0,SUMIF($K$20:$K$111,AU19,$J$20:$J$111))</f>
        <v>1672.2977246711685</v>
      </c>
      <c r="AV20" s="104">
        <f t="shared" ref="AV20" si="24">IF(ROUND(AU22,0)=0,0,SUMIF($K$20:$K$111,AV19,$J$20:$J$111))</f>
        <v>1677.8720504200721</v>
      </c>
      <c r="AW20" s="104">
        <f t="shared" ref="AW20" si="25">IF(ROUND(AV22,0)=0,0,SUMIF($K$20:$K$111,AW19,$J$20:$J$111))</f>
        <v>1683.464957254806</v>
      </c>
      <c r="AX20" s="104">
        <f t="shared" ref="AX20" si="26">IF(ROUND(AW22,0)=0,0,SUMIF($K$20:$K$111,AX19,$J$20:$J$111))</f>
        <v>1689.0765071123217</v>
      </c>
      <c r="AY20" s="104">
        <f t="shared" ref="AY20" si="27">IF(ROUND(AX22,0)=0,0,SUMIF($K$20:$K$111,AY19,$J$20:$J$111))</f>
        <v>1694.70676213603</v>
      </c>
      <c r="AZ20" s="104">
        <f t="shared" ref="AZ20" si="28">IF(ROUND(AY22,0)=0,0,SUMIF($K$20:$K$111,AZ19,$J$20:$J$111))</f>
        <v>0</v>
      </c>
      <c r="BA20" s="104">
        <f t="shared" ref="BA20" si="29">IF(ROUND(AZ22,0)=0,0,SUMIF($K$20:$K$111,BA19,$J$20:$J$111))</f>
        <v>0</v>
      </c>
      <c r="BB20" s="104">
        <f t="shared" ref="BB20" si="30">IF(ROUND(BA22,0)=0,0,SUMIF($K$20:$K$111,BB19,$J$20:$J$111))</f>
        <v>0</v>
      </c>
      <c r="BC20" s="104">
        <f t="shared" ref="BC20" si="31">IF(ROUND(BB22,0)=0,0,SUMIF($K$20:$K$111,BC19,$J$20:$J$111))</f>
        <v>0</v>
      </c>
      <c r="BD20" s="104">
        <f t="shared" ref="BD20" si="32">IF(ROUND(BC22,0)=0,0,SUMIF($K$20:$K$111,BD19,$J$20:$J$111))</f>
        <v>0</v>
      </c>
      <c r="BE20" s="104">
        <f t="shared" ref="BE20" si="33">IF(ROUND(BD22,0)=0,0,SUMIF($K$20:$K$111,BE19,$J$20:$J$111))</f>
        <v>0</v>
      </c>
      <c r="BF20" s="104">
        <f t="shared" ref="BF20" si="34">IF(ROUND(BE22,0)=0,0,SUMIF($K$20:$K$111,BF19,$J$20:$J$111))</f>
        <v>0</v>
      </c>
      <c r="BG20" s="104">
        <f t="shared" ref="BG20" si="35">IF(ROUND(BF22,0)=0,0,SUMIF($K$20:$K$111,BG19,$J$20:$J$111))</f>
        <v>0</v>
      </c>
      <c r="BH20" s="104">
        <f t="shared" ref="BH20" si="36">IF(ROUND(BG22,0)=0,0,SUMIF($K$20:$K$111,BH19,$J$20:$J$111))</f>
        <v>0</v>
      </c>
      <c r="BI20" s="104">
        <f t="shared" ref="BI20" si="37">IF(ROUND(BH22,0)=0,0,SUMIF($K$20:$K$111,BI19,$J$20:$J$111))</f>
        <v>0</v>
      </c>
      <c r="BJ20" s="104">
        <f t="shared" ref="BJ20" si="38">IF(ROUND(BI22,0)=0,0,SUMIF($K$20:$K$111,BJ19,$J$20:$J$111))</f>
        <v>0</v>
      </c>
      <c r="BK20" s="104">
        <f t="shared" ref="BK20" si="39">IF(ROUND(BJ22,0)=0,0,SUMIF($K$20:$K$111,BK19,$J$20:$J$111))</f>
        <v>0</v>
      </c>
      <c r="BL20" s="104">
        <f t="shared" ref="BL20" si="40">IF(ROUND(BK22,0)=0,0,SUMIF($K$20:$K$111,BL19,$J$20:$J$111))</f>
        <v>0</v>
      </c>
      <c r="BM20" s="104">
        <f t="shared" ref="BM20" si="41">IF(ROUND(BL22,0)=0,0,SUMIF($K$20:$K$111,BM19,$J$20:$J$111))</f>
        <v>0</v>
      </c>
      <c r="BN20" s="104">
        <f t="shared" ref="BN20" si="42">IF(ROUND(BM22,0)=0,0,SUMIF($K$20:$K$111,BN19,$J$20:$J$111))</f>
        <v>0</v>
      </c>
      <c r="BO20" s="104">
        <f t="shared" ref="BO20" si="43">IF(ROUND(BN22,0)=0,0,SUMIF($K$20:$K$111,BO19,$J$20:$J$111))</f>
        <v>0</v>
      </c>
      <c r="BP20" s="104">
        <f t="shared" ref="BP20" si="44">IF(ROUND(BO22,0)=0,0,SUMIF($K$20:$K$111,BP19,$J$20:$J$111))</f>
        <v>0</v>
      </c>
      <c r="BQ20" s="104">
        <f t="shared" ref="BQ20" si="45">IF(ROUND(BP22,0)=0,0,SUMIF($K$20:$K$111,BQ19,$J$20:$J$111))</f>
        <v>0</v>
      </c>
      <c r="BR20" s="104">
        <f t="shared" ref="BR20" si="46">IF(ROUND(BQ22,0)=0,0,SUMIF($K$20:$K$111,BR19,$J$20:$J$111))</f>
        <v>0</v>
      </c>
      <c r="BS20" s="104">
        <f t="shared" ref="BS20" si="47">IF(ROUND(BR22,0)=0,0,SUMIF($K$20:$K$111,BS19,$J$20:$J$111))</f>
        <v>0</v>
      </c>
      <c r="BT20" s="104">
        <f t="shared" ref="BT20" si="48">IF(ROUND(BS22,0)=0,0,SUMIF($K$20:$K$111,BT19,$J$20:$J$111))</f>
        <v>0</v>
      </c>
      <c r="BU20" s="104">
        <f t="shared" ref="BU20" si="49">IF(ROUND(BT22,0)=0,0,SUMIF($K$20:$K$111,BU19,$J$20:$J$111))</f>
        <v>0</v>
      </c>
      <c r="BV20" s="104">
        <f t="shared" ref="BV20" si="50">IF(ROUND(BU22,0)=0,0,SUMIF($K$20:$K$111,BV19,$J$20:$J$111))</f>
        <v>0</v>
      </c>
      <c r="BW20" s="104">
        <f t="shared" ref="BW20" si="51">IF(ROUND(BV22,0)=0,0,SUMIF($K$20:$K$111,BW19,$J$20:$J$111))</f>
        <v>0</v>
      </c>
      <c r="BX20" s="104">
        <f t="shared" ref="BX20" si="52">IF(ROUND(BW22,0)=0,0,SUMIF($K$20:$K$111,BX19,$J$20:$J$111))</f>
        <v>0</v>
      </c>
      <c r="BY20" s="104">
        <f t="shared" ref="BY20" si="53">IF(ROUND(BX22,0)=0,0,SUMIF($K$20:$K$111,BY19,$J$20:$J$111))</f>
        <v>0</v>
      </c>
      <c r="BZ20" s="104">
        <f t="shared" ref="BZ20" si="54">IF(ROUND(BY22,0)=0,0,SUMIF($K$20:$K$111,BZ19,$J$20:$J$111))</f>
        <v>0</v>
      </c>
      <c r="CA20" s="104">
        <f t="shared" ref="CA20" si="55">IF(ROUND(BZ22,0)=0,0,SUMIF($K$20:$K$111,CA19,$J$20:$J$111))</f>
        <v>0</v>
      </c>
      <c r="CB20" s="104">
        <f t="shared" ref="CB20" si="56">IF(ROUND(CA22,0)=0,0,SUMIF($K$20:$K$111,CB19,$J$20:$J$111))</f>
        <v>0</v>
      </c>
      <c r="CC20" s="104">
        <f t="shared" ref="CC20" si="57">IF(ROUND(CB22,0)=0,0,SUMIF($K$20:$K$111,CC19,$J$20:$J$111))</f>
        <v>0</v>
      </c>
      <c r="CD20" s="104">
        <f t="shared" ref="CD20" si="58">IF(ROUND(CC22,0)=0,0,SUMIF($K$20:$K$111,CD19,$J$20:$J$111))</f>
        <v>0</v>
      </c>
      <c r="CE20" s="104">
        <f t="shared" ref="CE20" si="59">IF(ROUND(CD22,0)=0,0,SUMIF($K$20:$K$111,CE19,$J$20:$J$111))</f>
        <v>0</v>
      </c>
      <c r="CF20" s="104">
        <f t="shared" ref="CF20" si="60">IF(ROUND(CE22,0)=0,0,SUMIF($K$20:$K$111,CF19,$J$20:$J$111))</f>
        <v>0</v>
      </c>
      <c r="CG20" s="104">
        <f t="shared" ref="CG20" si="61">IF(ROUND(CF22,0)=0,0,SUMIF($K$20:$K$111,CG19,$J$20:$J$111))</f>
        <v>0</v>
      </c>
      <c r="CH20" s="104">
        <f t="shared" ref="CH20" si="62">IF(ROUND(CG22,0)=0,0,SUMIF($K$20:$K$111,CH19,$J$20:$J$111))</f>
        <v>0</v>
      </c>
      <c r="CI20" s="104">
        <f t="shared" ref="CI20" si="63">IF(ROUND(CH22,0)=0,0,SUMIF($K$20:$K$111,CI19,$J$20:$J$111))</f>
        <v>0</v>
      </c>
    </row>
    <row r="21" spans="1:87">
      <c r="A21" s="99"/>
      <c r="B21" s="105">
        <f t="shared" ref="B21:B56" si="64">B20</f>
        <v>4</v>
      </c>
      <c r="C21" s="106"/>
      <c r="D21" s="107">
        <f>+D20</f>
        <v>0</v>
      </c>
      <c r="E21" s="294">
        <v>1</v>
      </c>
      <c r="F21" s="294">
        <f t="shared" ref="F21:F26" si="65">(-LOG(1-((G21-C21)*B21/100/$C$16/H20))/(LOG(1+(B21/$C$16/100)))*(D21&lt;&gt;0))+(F20-1)*(D21=0)</f>
        <v>35</v>
      </c>
      <c r="G21" s="294">
        <f t="shared" ref="G21:G26" si="66">(G20-J20-C20)*(F20&gt;1)</f>
        <v>50000</v>
      </c>
      <c r="H21" s="294">
        <f t="shared" ref="H21:H26" si="67">PMT(B21/100/$C$16,F21,-G21)*(D21=0)+H20*(D21&lt;&gt;0)</f>
        <v>1515.9017038387046</v>
      </c>
      <c r="I21" s="294">
        <f t="shared" ref="I21:I26" si="68">IF(ISERR(+G21*B21/$C$16/100)=1,0,G21*B21/$C$16/100)</f>
        <v>166.66666666666669</v>
      </c>
      <c r="J21" s="295">
        <f t="shared" si="0"/>
        <v>0</v>
      </c>
      <c r="K21" s="289">
        <v>40940</v>
      </c>
      <c r="L21" s="243">
        <f>L20+1</f>
        <v>2</v>
      </c>
      <c r="M21" s="103" t="str">
        <f>IF($C$14&gt;L21,"si","no")</f>
        <v>si</v>
      </c>
      <c r="N21" s="93">
        <f>N20+3</f>
        <v>4</v>
      </c>
      <c r="O21" s="104" t="s">
        <v>88</v>
      </c>
      <c r="P21" s="104">
        <f>IF((P20+P22)=0,0,SUMIF($K$20:$K$111,P19,$I$20:$I$111))+P25</f>
        <v>250</v>
      </c>
      <c r="Q21" s="104">
        <f t="shared" ref="Q21:S21" si="69">IF((Q20+Q22)=0,0,SUMIF($K$20:$K$111,Q19,$I$20:$I$111))</f>
        <v>0</v>
      </c>
      <c r="R21" s="104">
        <f t="shared" si="69"/>
        <v>0</v>
      </c>
      <c r="S21" s="104">
        <f t="shared" si="69"/>
        <v>0</v>
      </c>
      <c r="T21" s="104">
        <f>IF((T20+T22)=0,0,SUMIF($K$20:$K$111,T19,$I$20:$I$111))</f>
        <v>166.66666666666669</v>
      </c>
      <c r="U21" s="104">
        <f t="shared" ref="U21" si="70">IF((U20+U22)=0,0,SUMIF($K$20:$K$111,U19,$I$20:$I$111))</f>
        <v>166.66666666666669</v>
      </c>
      <c r="V21" s="104">
        <f t="shared" ref="V21" si="71">IF((V20+V22)=0,0,SUMIF($K$20:$K$111,V19,$I$20:$I$111))</f>
        <v>161.55436960663394</v>
      </c>
      <c r="W21" s="104">
        <f t="shared" ref="W21" si="72">IF((W20+W22)=0,0,SUMIF($K$20:$K$111,W19,$I$20:$I$111))</f>
        <v>156.42503155640111</v>
      </c>
      <c r="X21" s="104">
        <f t="shared" ref="X21:Y21" si="73">IF((X20+X22)=0,0,SUMIF($K$20:$K$111,X19,$I$20:$I$111))</f>
        <v>151.27859571266751</v>
      </c>
      <c r="Y21" s="104">
        <f t="shared" si="73"/>
        <v>146.11500508278812</v>
      </c>
      <c r="Z21" s="104">
        <f t="shared" ref="Z21" si="74">IF((Z20+Z22)=0,0,SUMIF($K$20:$K$111,Z19,$I$20:$I$111))</f>
        <v>140.93420248414247</v>
      </c>
      <c r="AA21" s="104">
        <f t="shared" ref="AA21" si="75">IF((AA20+AA22)=0,0,SUMIF($K$20:$K$111,AA19,$I$20:$I$111))</f>
        <v>135.73613054350133</v>
      </c>
      <c r="AB21" s="104">
        <f t="shared" ref="AB21" si="76">IF((AB20+AB22)=0,0,SUMIF($K$20:$K$111,AB19,$I$20:$I$111))</f>
        <v>130.52073169639138</v>
      </c>
      <c r="AC21" s="104">
        <f t="shared" ref="AC21:AD21" si="77">IF((AC20+AC22)=0,0,SUMIF($K$20:$K$111,AC19,$I$20:$I$111))</f>
        <v>125.28794818645774</v>
      </c>
      <c r="AD21" s="104">
        <f t="shared" si="77"/>
        <v>120.03772206482434</v>
      </c>
      <c r="AE21" s="104">
        <f t="shared" ref="AE21" si="78">IF((AE20+AE22)=0,0,SUMIF($K$20:$K$111,AE19,$I$20:$I$111))</f>
        <v>114.76999518945215</v>
      </c>
      <c r="AF21" s="104">
        <f t="shared" ref="AF21" si="79">IF((AF20+AF22)=0,0,SUMIF($K$20:$K$111,AF19,$I$20:$I$111))</f>
        <v>109.48470922449536</v>
      </c>
      <c r="AG21" s="104">
        <f t="shared" ref="AG21" si="80">IF((AG20+AG22)=0,0,SUMIF($K$20:$K$111,AG19,$I$20:$I$111))</f>
        <v>104.18180563965539</v>
      </c>
      <c r="AH21" s="104">
        <f t="shared" ref="AH21" si="81">IF((AH20+AH22)=0,0,SUMIF($K$20:$K$111,AH19,$I$20:$I$111))</f>
        <v>98.861225709532647</v>
      </c>
      <c r="AI21" s="104">
        <f t="shared" ref="AI21" si="82">IF((AI20+AI22)=0,0,SUMIF($K$20:$K$111,AI19,$I$20:$I$111))</f>
        <v>93.522910512976139</v>
      </c>
      <c r="AJ21" s="104">
        <f t="shared" ref="AJ21" si="83">IF((AJ20+AJ22)=0,0,SUMIF($K$20:$K$111,AJ19,$I$20:$I$111))</f>
        <v>88.166800932431102</v>
      </c>
      <c r="AK21" s="104">
        <f t="shared" ref="AK21" si="84">IF((AK20+AK22)=0,0,SUMIF($K$20:$K$111,AK19,$I$20:$I$111))</f>
        <v>82.79283765328428</v>
      </c>
      <c r="AL21" s="104">
        <f t="shared" ref="AL21" si="85">IF((AL20+AL22)=0,0,SUMIF($K$20:$K$111,AL19,$I$20:$I$111))</f>
        <v>77.400961163206944</v>
      </c>
      <c r="AM21" s="104">
        <f t="shared" ref="AM21" si="86">IF((AM20+AM22)=0,0,SUMIF($K$20:$K$111,AM19,$I$20:$I$111))</f>
        <v>71.991111751496021</v>
      </c>
      <c r="AN21" s="104">
        <f t="shared" ref="AN21" si="87">IF((AN20+AN22)=0,0,SUMIF($K$20:$K$111,AN19,$I$20:$I$111))</f>
        <v>66.563229508412732</v>
      </c>
      <c r="AO21" s="104">
        <f t="shared" ref="AO21" si="88">IF((AO20+AO22)=0,0,SUMIF($K$20:$K$111,AO19,$I$20:$I$111))</f>
        <v>61.117254324519166</v>
      </c>
      <c r="AP21" s="104">
        <f t="shared" ref="AP21" si="89">IF((AP20+AP22)=0,0,SUMIF($K$20:$K$111,AP19,$I$20:$I$111))</f>
        <v>55.653125890012603</v>
      </c>
      <c r="AQ21" s="104">
        <f t="shared" ref="AQ21" si="90">IF((AQ20+AQ22)=0,0,SUMIF($K$20:$K$111,AQ19,$I$20:$I$111))</f>
        <v>50.170783694057711</v>
      </c>
      <c r="AR21" s="104">
        <f t="shared" ref="AR21" si="91">IF((AR20+AR22)=0,0,SUMIF($K$20:$K$111,AR19,$I$20:$I$111))</f>
        <v>44.670167024116282</v>
      </c>
      <c r="AS21" s="104">
        <f t="shared" ref="AS21" si="92">IF((AS20+AS22)=0,0,SUMIF($K$20:$K$111,AS19,$I$20:$I$111))</f>
        <v>39.151214965275059</v>
      </c>
      <c r="AT21" s="104">
        <f t="shared" ref="AT21" si="93">IF((AT20+AT22)=0,0,SUMIF($K$20:$K$111,AT19,$I$20:$I$111))</f>
        <v>33.613866399571037</v>
      </c>
      <c r="AU21" s="104">
        <f t="shared" ref="AU21" si="94">IF((AU20+AU22)=0,0,SUMIF($K$20:$K$111,AU19,$I$20:$I$111))</f>
        <v>28.058060005314658</v>
      </c>
      <c r="AV21" s="104">
        <f t="shared" ref="AV21" si="95">IF((AV20+AV22)=0,0,SUMIF($K$20:$K$111,AV19,$I$20:$I$111))</f>
        <v>22.483734256410767</v>
      </c>
      <c r="AW21" s="104">
        <f t="shared" ref="AW21" si="96">IF((AW20+AW22)=0,0,SUMIF($K$20:$K$111,AW19,$I$20:$I$111))</f>
        <v>16.890827421677194</v>
      </c>
      <c r="AX21" s="104">
        <f t="shared" ref="AX21" si="97">IF((AX20+AX22)=0,0,SUMIF($K$20:$K$111,AX19,$I$20:$I$111))</f>
        <v>11.279277564161173</v>
      </c>
      <c r="AY21" s="104">
        <f t="shared" ref="AY21" si="98">IF((AY20+AY22)=0,0,SUMIF($K$20:$K$111,AY19,$I$20:$I$111))</f>
        <v>5.6490225404534327</v>
      </c>
      <c r="AZ21" s="104">
        <f t="shared" ref="AZ21" si="99">IF((AZ20+AZ22)=0,0,SUMIF($K$20:$K$111,AZ19,$I$20:$I$111))</f>
        <v>0</v>
      </c>
      <c r="BA21" s="104">
        <f>IF((BA20+BA22)=0,0,SUMIF($K$20:$K$111,BA19,$I$20:$I$111))</f>
        <v>0</v>
      </c>
      <c r="BB21" s="104">
        <f t="shared" ref="BB21" si="100">IF((BB20+BB22)=0,0,SUMIF($K$20:$K$111,BB19,$I$20:$I$111))</f>
        <v>0</v>
      </c>
      <c r="BC21" s="104">
        <f t="shared" ref="BC21" si="101">IF((BC20+BC22)=0,0,SUMIF($K$20:$K$111,BC19,$I$20:$I$111))</f>
        <v>0</v>
      </c>
      <c r="BD21" s="104">
        <f t="shared" ref="BD21" si="102">IF((BD20+BD22)=0,0,SUMIF($K$20:$K$111,BD19,$I$20:$I$111))</f>
        <v>0</v>
      </c>
      <c r="BE21" s="104">
        <f t="shared" ref="BE21" si="103">IF((BE20+BE22)=0,0,SUMIF($K$20:$K$111,BE19,$I$20:$I$111))</f>
        <v>0</v>
      </c>
      <c r="BF21" s="104">
        <f t="shared" ref="BF21" si="104">IF((BF20+BF22)=0,0,SUMIF($K$20:$K$111,BF19,$I$20:$I$111))</f>
        <v>0</v>
      </c>
      <c r="BG21" s="104">
        <f t="shared" ref="BG21" si="105">IF((BG20+BG22)=0,0,SUMIF($K$20:$K$111,BG19,$I$20:$I$111))</f>
        <v>0</v>
      </c>
      <c r="BH21" s="104">
        <f t="shared" ref="BH21" si="106">IF((BH20+BH22)=0,0,SUMIF($K$20:$K$111,BH19,$I$20:$I$111))</f>
        <v>0</v>
      </c>
      <c r="BI21" s="104">
        <f t="shared" ref="BI21" si="107">IF((BI20+BI22)=0,0,SUMIF($K$20:$K$111,BI19,$I$20:$I$111))</f>
        <v>0</v>
      </c>
      <c r="BJ21" s="104">
        <f t="shared" ref="BJ21" si="108">IF((BJ20+BJ22)=0,0,SUMIF($K$20:$K$111,BJ19,$I$20:$I$111))</f>
        <v>0</v>
      </c>
      <c r="BK21" s="104">
        <f t="shared" ref="BK21" si="109">IF((BK20+BK22)=0,0,SUMIF($K$20:$K$111,BK19,$I$20:$I$111))</f>
        <v>0</v>
      </c>
      <c r="BL21" s="104">
        <f t="shared" ref="BL21" si="110">IF((BL20+BL22)=0,0,SUMIF($K$20:$K$111,BL19,$I$20:$I$111))</f>
        <v>0</v>
      </c>
      <c r="BM21" s="104">
        <f t="shared" ref="BM21" si="111">IF((BM20+BM22)=0,0,SUMIF($K$20:$K$111,BM19,$I$20:$I$111))</f>
        <v>0</v>
      </c>
      <c r="BN21" s="104">
        <f t="shared" ref="BN21" si="112">IF((BN20+BN22)=0,0,SUMIF($K$20:$K$111,BN19,$I$20:$I$111))</f>
        <v>0</v>
      </c>
      <c r="BO21" s="104">
        <f t="shared" ref="BO21" si="113">IF((BO20+BO22)=0,0,SUMIF($K$20:$K$111,BO19,$I$20:$I$111))</f>
        <v>0</v>
      </c>
      <c r="BP21" s="104">
        <f t="shared" ref="BP21" si="114">IF((BP20+BP22)=0,0,SUMIF($K$20:$K$111,BP19,$I$20:$I$111))</f>
        <v>0</v>
      </c>
      <c r="BQ21" s="104">
        <f t="shared" ref="BQ21" si="115">IF((BQ20+BQ22)=0,0,SUMIF($K$20:$K$111,BQ19,$I$20:$I$111))</f>
        <v>0</v>
      </c>
      <c r="BR21" s="104">
        <f t="shared" ref="BR21" si="116">IF((BR20+BR22)=0,0,SUMIF($K$20:$K$111,BR19,$I$20:$I$111))</f>
        <v>0</v>
      </c>
      <c r="BS21" s="104">
        <f t="shared" ref="BS21" si="117">IF((BS20+BS22)=0,0,SUMIF($K$20:$K$111,BS19,$I$20:$I$111))</f>
        <v>0</v>
      </c>
      <c r="BT21" s="104">
        <f t="shared" ref="BT21" si="118">IF((BT20+BT22)=0,0,SUMIF($K$20:$K$111,BT19,$I$20:$I$111))</f>
        <v>0</v>
      </c>
      <c r="BU21" s="104">
        <f t="shared" ref="BU21" si="119">IF((BU20+BU22)=0,0,SUMIF($K$20:$K$111,BU19,$I$20:$I$111))</f>
        <v>0</v>
      </c>
      <c r="BV21" s="104">
        <f t="shared" ref="BV21" si="120">IF((BV20+BV22)=0,0,SUMIF($K$20:$K$111,BV19,$I$20:$I$111))</f>
        <v>0</v>
      </c>
      <c r="BW21" s="104">
        <f t="shared" ref="BW21" si="121">IF((BW20+BW22)=0,0,SUMIF($K$20:$K$111,BW19,$I$20:$I$111))</f>
        <v>0</v>
      </c>
      <c r="BX21" s="104">
        <f t="shared" ref="BX21" si="122">IF((BX20+BX22)=0,0,SUMIF($K$20:$K$111,BX19,$I$20:$I$111))</f>
        <v>0</v>
      </c>
      <c r="BY21" s="104">
        <f t="shared" ref="BY21" si="123">IF((BY20+BY22)=0,0,SUMIF($K$20:$K$111,BY19,$I$20:$I$111))</f>
        <v>0</v>
      </c>
      <c r="BZ21" s="104">
        <f t="shared" ref="BZ21" si="124">IF((BZ20+BZ22)=0,0,SUMIF($K$20:$K$111,BZ19,$I$20:$I$111))</f>
        <v>0</v>
      </c>
      <c r="CA21" s="104">
        <f t="shared" ref="CA21" si="125">IF((CA20+CA22)=0,0,SUMIF($K$20:$K$111,CA19,$I$20:$I$111))</f>
        <v>0</v>
      </c>
      <c r="CB21" s="104">
        <f t="shared" ref="CB21" si="126">IF((CB20+CB22)=0,0,SUMIF($K$20:$K$111,CB19,$I$20:$I$111))</f>
        <v>0</v>
      </c>
      <c r="CC21" s="104">
        <f t="shared" ref="CC21" si="127">IF((CC20+CC22)=0,0,SUMIF($K$20:$K$111,CC19,$I$20:$I$111))</f>
        <v>0</v>
      </c>
      <c r="CD21" s="104">
        <f t="shared" ref="CD21" si="128">IF((CD20+CD22)=0,0,SUMIF($K$20:$K$111,CD19,$I$20:$I$111))</f>
        <v>0</v>
      </c>
      <c r="CE21" s="104">
        <f t="shared" ref="CE21" si="129">IF((CE20+CE22)=0,0,SUMIF($K$20:$K$111,CE19,$I$20:$I$111))</f>
        <v>0</v>
      </c>
      <c r="CF21" s="104">
        <f t="shared" ref="CF21" si="130">IF((CF20+CF22)=0,0,SUMIF($K$20:$K$111,CF19,$I$20:$I$111))</f>
        <v>0</v>
      </c>
      <c r="CG21" s="104">
        <f t="shared" ref="CG21" si="131">IF((CG20+CG22)=0,0,SUMIF($K$20:$K$111,CG19,$I$20:$I$111))</f>
        <v>0</v>
      </c>
      <c r="CH21" s="104">
        <f t="shared" ref="CH21" si="132">IF((CH20+CH22)=0,0,SUMIF($K$20:$K$111,CH19,$I$20:$I$111))</f>
        <v>0</v>
      </c>
      <c r="CI21" s="104">
        <f t="shared" ref="CI21" si="133">IF((CI20+CI22)=0,0,SUMIF($K$20:$K$111,CI19,$I$20:$I$111))</f>
        <v>0</v>
      </c>
    </row>
    <row r="22" spans="1:87">
      <c r="A22" s="99"/>
      <c r="B22" s="105">
        <f t="shared" si="64"/>
        <v>4</v>
      </c>
      <c r="C22" s="106"/>
      <c r="D22" s="107">
        <f t="shared" ref="D22:D25" si="134">+D21</f>
        <v>0</v>
      </c>
      <c r="E22" s="294">
        <v>2</v>
      </c>
      <c r="F22" s="294">
        <f t="shared" si="65"/>
        <v>34</v>
      </c>
      <c r="G22" s="294">
        <f t="shared" si="66"/>
        <v>50000</v>
      </c>
      <c r="H22" s="294">
        <f t="shared" si="67"/>
        <v>1557.9423108731614</v>
      </c>
      <c r="I22" s="294">
        <f t="shared" si="68"/>
        <v>166.66666666666669</v>
      </c>
      <c r="J22" s="295">
        <f t="shared" si="0"/>
        <v>0</v>
      </c>
      <c r="K22" s="289">
        <v>40969</v>
      </c>
      <c r="L22" s="243">
        <f t="shared" ref="L22:L26" si="135">L21+1</f>
        <v>3</v>
      </c>
      <c r="M22" s="103" t="str">
        <f t="shared" ref="M22:M100" si="136">IF($C$14&gt;L22,"si","no")</f>
        <v>si</v>
      </c>
      <c r="N22" s="93">
        <f t="shared" ref="N22:N110" si="137">N21+3</f>
        <v>7</v>
      </c>
      <c r="O22" s="104" t="s">
        <v>96</v>
      </c>
      <c r="P22" s="104">
        <v>0</v>
      </c>
      <c r="Q22" s="104">
        <v>0</v>
      </c>
      <c r="R22" s="104">
        <v>0</v>
      </c>
      <c r="S22" s="104">
        <v>0</v>
      </c>
      <c r="T22" s="104">
        <f>C11-T20</f>
        <v>50000</v>
      </c>
      <c r="U22" s="104">
        <f t="shared" ref="U22:AF22" si="138">T22-U20</f>
        <v>48466.310881990183</v>
      </c>
      <c r="V22" s="104">
        <f t="shared" si="138"/>
        <v>46927.509466920332</v>
      </c>
      <c r="W22" s="104">
        <f t="shared" si="138"/>
        <v>45383.578713800249</v>
      </c>
      <c r="X22" s="104">
        <f t="shared" si="138"/>
        <v>43834.501524836436</v>
      </c>
      <c r="Y22" s="104">
        <f t="shared" si="138"/>
        <v>42280.26074524274</v>
      </c>
      <c r="Z22" s="104">
        <f t="shared" si="138"/>
        <v>40720.839163050397</v>
      </c>
      <c r="AA22" s="104">
        <f t="shared" si="138"/>
        <v>39156.219508917413</v>
      </c>
      <c r="AB22" s="104">
        <f t="shared" si="138"/>
        <v>37586.384455937325</v>
      </c>
      <c r="AC22" s="104">
        <f t="shared" si="138"/>
        <v>36011.316619447301</v>
      </c>
      <c r="AD22" s="104">
        <f t="shared" si="138"/>
        <v>34430.998556835642</v>
      </c>
      <c r="AE22" s="104">
        <f t="shared" si="138"/>
        <v>32845.412767348607</v>
      </c>
      <c r="AF22" s="104">
        <f t="shared" si="138"/>
        <v>31254.541691896618</v>
      </c>
      <c r="AG22" s="104">
        <f t="shared" ref="AG22" si="139">AF22-AG20</f>
        <v>29658.367712859792</v>
      </c>
      <c r="AH22" s="104">
        <f t="shared" ref="AH22" si="140">AG22-AH20</f>
        <v>28056.87315389284</v>
      </c>
      <c r="AI22" s="104">
        <f t="shared" ref="AI22" si="141">AH22-AI20</f>
        <v>26450.040279729332</v>
      </c>
      <c r="AJ22" s="104">
        <f t="shared" ref="AJ22" si="142">AI22-AJ20</f>
        <v>24837.851295985281</v>
      </c>
      <c r="AK22" s="104">
        <f t="shared" ref="AK22" si="143">AJ22-AK20</f>
        <v>23220.288348962084</v>
      </c>
      <c r="AL22" s="104">
        <f t="shared" ref="AL22" si="144">AK22-AL20</f>
        <v>21597.333525448808</v>
      </c>
      <c r="AM22" s="104">
        <f t="shared" ref="AM22" si="145">AL22-AM20</f>
        <v>19968.96885252382</v>
      </c>
      <c r="AN22" s="104">
        <f t="shared" ref="AN22" si="146">AM22-AN20</f>
        <v>18335.176297355749</v>
      </c>
      <c r="AO22" s="104">
        <f t="shared" ref="AO22" si="147">AN22-AO20</f>
        <v>16695.937767003783</v>
      </c>
      <c r="AP22" s="104">
        <f t="shared" ref="AP22" si="148">AO22-AP20</f>
        <v>15051.235108217312</v>
      </c>
      <c r="AQ22" s="104">
        <f t="shared" ref="AQ22" si="149">AP22-AQ20</f>
        <v>13401.050107234885</v>
      </c>
      <c r="AR22" s="104">
        <f t="shared" ref="AR22" si="150">AQ22-AR20</f>
        <v>11745.364489582518</v>
      </c>
      <c r="AS22" s="104">
        <f t="shared" ref="AS22" si="151">AR22-AS20</f>
        <v>10084.15991987131</v>
      </c>
      <c r="AT22" s="104">
        <f t="shared" ref="AT22" si="152">AS22-AT20</f>
        <v>8417.4180015943984</v>
      </c>
      <c r="AU22" s="104">
        <f t="shared" ref="AU22" si="153">AT22-AU20</f>
        <v>6745.1202769232295</v>
      </c>
      <c r="AV22" s="104">
        <f t="shared" ref="AV22" si="154">AU22-AV20</f>
        <v>5067.2482265031576</v>
      </c>
      <c r="AW22" s="104">
        <f t="shared" ref="AW22" si="155">AV22-AW20</f>
        <v>3383.7832692483516</v>
      </c>
      <c r="AX22" s="104">
        <f t="shared" ref="AX22" si="156">AW22-AX20</f>
        <v>1694.70676213603</v>
      </c>
      <c r="AY22" s="104">
        <f t="shared" ref="AY22" si="157">AX22-AY20</f>
        <v>0</v>
      </c>
      <c r="AZ22" s="104">
        <f t="shared" ref="AZ22" si="158">AY22-AZ20</f>
        <v>0</v>
      </c>
      <c r="BA22" s="104">
        <f t="shared" ref="BA22" si="159">AZ22-BA20</f>
        <v>0</v>
      </c>
      <c r="BB22" s="104">
        <f t="shared" ref="BB22" si="160">BA22-BB20</f>
        <v>0</v>
      </c>
      <c r="BC22" s="104">
        <f t="shared" ref="BC22" si="161">BB22-BC20</f>
        <v>0</v>
      </c>
      <c r="BD22" s="104">
        <f t="shared" ref="BD22" si="162">BC22-BD20</f>
        <v>0</v>
      </c>
      <c r="BE22" s="104">
        <f t="shared" ref="BE22" si="163">BD22-BE20</f>
        <v>0</v>
      </c>
      <c r="BF22" s="104">
        <f t="shared" ref="BF22" si="164">BE22-BF20</f>
        <v>0</v>
      </c>
      <c r="BG22" s="104">
        <f t="shared" ref="BG22" si="165">BF22-BG20</f>
        <v>0</v>
      </c>
      <c r="BH22" s="104">
        <f t="shared" ref="BH22" si="166">BG22-BH20</f>
        <v>0</v>
      </c>
      <c r="BI22" s="104">
        <f t="shared" ref="BI22" si="167">BH22-BI20</f>
        <v>0</v>
      </c>
      <c r="BJ22" s="104">
        <f t="shared" ref="BJ22" si="168">BI22-BJ20</f>
        <v>0</v>
      </c>
      <c r="BK22" s="104">
        <f t="shared" ref="BK22" si="169">BJ22-BK20</f>
        <v>0</v>
      </c>
      <c r="BL22" s="104">
        <f t="shared" ref="BL22" si="170">BK22-BL20</f>
        <v>0</v>
      </c>
      <c r="BM22" s="104">
        <f t="shared" ref="BM22" si="171">BL22-BM20</f>
        <v>0</v>
      </c>
      <c r="BN22" s="104">
        <f t="shared" ref="BN22" si="172">BM22-BN20</f>
        <v>0</v>
      </c>
      <c r="BO22" s="104">
        <f t="shared" ref="BO22" si="173">BN22-BO20</f>
        <v>0</v>
      </c>
      <c r="BP22" s="104">
        <f t="shared" ref="BP22" si="174">BO22-BP20</f>
        <v>0</v>
      </c>
      <c r="BQ22" s="104">
        <f t="shared" ref="BQ22" si="175">BP22-BQ20</f>
        <v>0</v>
      </c>
      <c r="BR22" s="104">
        <f t="shared" ref="BR22" si="176">BQ22-BR20</f>
        <v>0</v>
      </c>
      <c r="BS22" s="104">
        <f t="shared" ref="BS22" si="177">BR22-BS20</f>
        <v>0</v>
      </c>
      <c r="BT22" s="104">
        <f t="shared" ref="BT22" si="178">BS22-BT20</f>
        <v>0</v>
      </c>
      <c r="BU22" s="104">
        <f t="shared" ref="BU22" si="179">BT22-BU20</f>
        <v>0</v>
      </c>
      <c r="BV22" s="104">
        <f t="shared" ref="BV22" si="180">BU22-BV20</f>
        <v>0</v>
      </c>
      <c r="BW22" s="104">
        <f t="shared" ref="BW22" si="181">BV22-BW20</f>
        <v>0</v>
      </c>
      <c r="BX22" s="104">
        <f t="shared" ref="BX22" si="182">BW22-BX20</f>
        <v>0</v>
      </c>
      <c r="BY22" s="104">
        <f t="shared" ref="BY22" si="183">BX22-BY20</f>
        <v>0</v>
      </c>
      <c r="BZ22" s="104">
        <f t="shared" ref="BZ22" si="184">BY22-BZ20</f>
        <v>0</v>
      </c>
      <c r="CA22" s="104">
        <f t="shared" ref="CA22" si="185">BZ22-CA20</f>
        <v>0</v>
      </c>
      <c r="CB22" s="104">
        <f t="shared" ref="CB22" si="186">CA22-CB20</f>
        <v>0</v>
      </c>
      <c r="CC22" s="104">
        <f t="shared" ref="CC22" si="187">CB22-CC20</f>
        <v>0</v>
      </c>
      <c r="CD22" s="104">
        <f t="shared" ref="CD22" si="188">CC22-CD20</f>
        <v>0</v>
      </c>
      <c r="CE22" s="104">
        <f t="shared" ref="CE22" si="189">CD22-CE20</f>
        <v>0</v>
      </c>
      <c r="CF22" s="104">
        <f t="shared" ref="CF22" si="190">CE22-CF20</f>
        <v>0</v>
      </c>
      <c r="CG22" s="104">
        <f t="shared" ref="CG22" si="191">CF22-CG20</f>
        <v>0</v>
      </c>
      <c r="CH22" s="104">
        <f t="shared" ref="CH22" si="192">CG22-CH20</f>
        <v>0</v>
      </c>
      <c r="CI22" s="104">
        <f t="shared" ref="CI22" si="193">CH22-CI20</f>
        <v>0</v>
      </c>
    </row>
    <row r="23" spans="1:87">
      <c r="A23" s="99"/>
      <c r="B23" s="105">
        <f t="shared" si="64"/>
        <v>4</v>
      </c>
      <c r="C23" s="106"/>
      <c r="D23" s="107">
        <f t="shared" si="134"/>
        <v>0</v>
      </c>
      <c r="E23" s="294">
        <v>3</v>
      </c>
      <c r="F23" s="294">
        <f t="shared" si="65"/>
        <v>33</v>
      </c>
      <c r="G23" s="294">
        <f t="shared" si="66"/>
        <v>50000</v>
      </c>
      <c r="H23" s="294">
        <f t="shared" si="67"/>
        <v>1602.5336310718014</v>
      </c>
      <c r="I23" s="294">
        <f t="shared" si="68"/>
        <v>166.66666666666669</v>
      </c>
      <c r="J23" s="295">
        <f t="shared" si="0"/>
        <v>0</v>
      </c>
      <c r="K23" s="289">
        <v>41000</v>
      </c>
      <c r="L23" s="243">
        <f t="shared" si="135"/>
        <v>4</v>
      </c>
      <c r="M23" s="103" t="str">
        <f t="shared" si="136"/>
        <v>si</v>
      </c>
      <c r="N23" s="93">
        <f t="shared" si="137"/>
        <v>10</v>
      </c>
    </row>
    <row r="24" spans="1:87">
      <c r="A24" s="99"/>
      <c r="B24" s="105">
        <f t="shared" si="64"/>
        <v>4</v>
      </c>
      <c r="C24" s="106"/>
      <c r="D24" s="107">
        <f t="shared" si="134"/>
        <v>0</v>
      </c>
      <c r="E24" s="294">
        <v>4</v>
      </c>
      <c r="F24" s="294">
        <f t="shared" si="65"/>
        <v>32</v>
      </c>
      <c r="G24" s="294">
        <f t="shared" si="66"/>
        <v>50000</v>
      </c>
      <c r="H24" s="294">
        <f t="shared" si="67"/>
        <v>1649.914794007783</v>
      </c>
      <c r="I24" s="294">
        <f t="shared" si="68"/>
        <v>166.66666666666669</v>
      </c>
      <c r="J24" s="295">
        <f t="shared" si="0"/>
        <v>0</v>
      </c>
      <c r="K24" s="289">
        <v>41030</v>
      </c>
      <c r="L24" s="243">
        <f t="shared" si="135"/>
        <v>5</v>
      </c>
      <c r="M24" s="103" t="str">
        <f t="shared" si="136"/>
        <v>si</v>
      </c>
      <c r="N24" s="93">
        <f t="shared" si="137"/>
        <v>13</v>
      </c>
    </row>
    <row r="25" spans="1:87">
      <c r="A25" s="99"/>
      <c r="B25" s="105">
        <f t="shared" si="64"/>
        <v>4</v>
      </c>
      <c r="C25" s="106"/>
      <c r="D25" s="107">
        <f t="shared" si="134"/>
        <v>0</v>
      </c>
      <c r="E25" s="294">
        <v>5</v>
      </c>
      <c r="F25" s="294">
        <f t="shared" si="65"/>
        <v>31</v>
      </c>
      <c r="G25" s="294">
        <f t="shared" si="66"/>
        <v>50000</v>
      </c>
      <c r="H25" s="294">
        <f t="shared" si="67"/>
        <v>1700.3557846764836</v>
      </c>
      <c r="I25" s="294">
        <f t="shared" si="68"/>
        <v>166.66666666666669</v>
      </c>
      <c r="J25" s="295">
        <f t="shared" si="0"/>
        <v>1533.6891180098169</v>
      </c>
      <c r="K25" s="289">
        <v>41061</v>
      </c>
      <c r="L25" s="243">
        <f t="shared" si="135"/>
        <v>6</v>
      </c>
      <c r="M25" s="103" t="str">
        <f t="shared" si="136"/>
        <v>no</v>
      </c>
      <c r="N25" s="93">
        <f t="shared" si="137"/>
        <v>16</v>
      </c>
      <c r="O25" s="104" t="s">
        <v>87</v>
      </c>
      <c r="P25" s="104">
        <f>C11*C15</f>
        <v>250</v>
      </c>
    </row>
    <row r="26" spans="1:87">
      <c r="A26" s="99"/>
      <c r="B26" s="105">
        <f t="shared" si="64"/>
        <v>4</v>
      </c>
      <c r="C26" s="106"/>
      <c r="D26" s="107">
        <v>0</v>
      </c>
      <c r="E26" s="294">
        <v>6</v>
      </c>
      <c r="F26" s="294">
        <f t="shared" si="65"/>
        <v>30</v>
      </c>
      <c r="G26" s="294">
        <f t="shared" si="66"/>
        <v>48466.310881990183</v>
      </c>
      <c r="H26" s="294">
        <f t="shared" si="67"/>
        <v>1700.3557846764834</v>
      </c>
      <c r="I26" s="294">
        <f t="shared" si="68"/>
        <v>161.55436960663394</v>
      </c>
      <c r="J26" s="295">
        <f t="shared" si="0"/>
        <v>1538.8014150698496</v>
      </c>
      <c r="K26" s="289">
        <v>41091</v>
      </c>
      <c r="L26" s="243">
        <f t="shared" si="135"/>
        <v>7</v>
      </c>
      <c r="M26" s="103" t="str">
        <f t="shared" si="136"/>
        <v>no</v>
      </c>
      <c r="N26" s="93">
        <f t="shared" si="137"/>
        <v>19</v>
      </c>
    </row>
    <row r="27" spans="1:87">
      <c r="A27" s="99"/>
      <c r="B27" s="105">
        <f t="shared" si="64"/>
        <v>4</v>
      </c>
      <c r="C27" s="106"/>
      <c r="D27" s="107">
        <v>0</v>
      </c>
      <c r="E27" s="294">
        <v>6</v>
      </c>
      <c r="F27" s="294">
        <f t="shared" ref="F27:F56" si="194">(-LOG(1-((G27-C27)*B27/100/$C$16/H26))/(LOG(1+(B27/$C$16/100)))*(D27&lt;&gt;0))+(F26-1)*(D27=0)</f>
        <v>29</v>
      </c>
      <c r="G27" s="294">
        <f t="shared" ref="G27:G56" si="195">(G26-J26-C26)*(F26&gt;1)</f>
        <v>46927.509466920332</v>
      </c>
      <c r="H27" s="294">
        <f t="shared" ref="H27:H55" si="196">PMT(B27/100/$C$16,F27,-G27)*(D27=0)+H26*(D27&lt;&gt;0)</f>
        <v>1700.3557846764836</v>
      </c>
      <c r="I27" s="294">
        <f t="shared" ref="I27:I56" si="197">IF(ISERR(+G27*B27/$C$16/100)=1,0,G27*B27/$C$16/100)</f>
        <v>156.42503155640111</v>
      </c>
      <c r="J27" s="295">
        <f t="shared" ref="J27:J56" si="198">IF(M27="si",0,IF(ISERR(+H27-I27)=1,0,H27-I27))</f>
        <v>1543.9307531200825</v>
      </c>
      <c r="K27" s="289">
        <v>41122</v>
      </c>
      <c r="L27" s="243">
        <f t="shared" ref="L27:L90" si="199">L26+1</f>
        <v>8</v>
      </c>
      <c r="M27" s="103" t="str">
        <f t="shared" si="136"/>
        <v>no</v>
      </c>
      <c r="N27" s="93">
        <f t="shared" si="137"/>
        <v>22</v>
      </c>
    </row>
    <row r="28" spans="1:87" ht="21.75">
      <c r="A28" s="99"/>
      <c r="B28" s="105">
        <f t="shared" si="64"/>
        <v>4</v>
      </c>
      <c r="C28" s="106"/>
      <c r="D28" s="107">
        <v>0</v>
      </c>
      <c r="E28" s="294">
        <v>6</v>
      </c>
      <c r="F28" s="294">
        <f t="shared" si="194"/>
        <v>28</v>
      </c>
      <c r="G28" s="294">
        <f t="shared" si="195"/>
        <v>45383.578713800249</v>
      </c>
      <c r="H28" s="294">
        <f t="shared" si="196"/>
        <v>1700.3557846764836</v>
      </c>
      <c r="I28" s="294">
        <f t="shared" si="197"/>
        <v>151.27859571266751</v>
      </c>
      <c r="J28" s="295">
        <f t="shared" si="198"/>
        <v>1549.0771889638161</v>
      </c>
      <c r="K28" s="289">
        <v>41153</v>
      </c>
      <c r="L28" s="243">
        <f t="shared" si="199"/>
        <v>9</v>
      </c>
      <c r="M28" s="103" t="str">
        <f t="shared" si="136"/>
        <v>no</v>
      </c>
      <c r="O28" s="303" t="s">
        <v>266</v>
      </c>
    </row>
    <row r="29" spans="1:87">
      <c r="A29" s="99"/>
      <c r="B29" s="105">
        <f t="shared" si="64"/>
        <v>4</v>
      </c>
      <c r="C29" s="106"/>
      <c r="D29" s="107">
        <v>0</v>
      </c>
      <c r="E29" s="294">
        <v>6</v>
      </c>
      <c r="F29" s="294">
        <f t="shared" si="194"/>
        <v>27</v>
      </c>
      <c r="G29" s="294">
        <f t="shared" si="195"/>
        <v>43834.501524836436</v>
      </c>
      <c r="H29" s="294">
        <f t="shared" si="196"/>
        <v>1700.3557846764836</v>
      </c>
      <c r="I29" s="294">
        <f t="shared" si="197"/>
        <v>146.11500508278812</v>
      </c>
      <c r="J29" s="295">
        <f t="shared" si="198"/>
        <v>1554.2407795936956</v>
      </c>
      <c r="K29" s="289">
        <v>41183</v>
      </c>
      <c r="L29" s="243">
        <f t="shared" si="199"/>
        <v>10</v>
      </c>
      <c r="M29" s="103" t="str">
        <f t="shared" si="136"/>
        <v>no</v>
      </c>
    </row>
    <row r="30" spans="1:87">
      <c r="A30" s="99"/>
      <c r="B30" s="105">
        <f t="shared" si="64"/>
        <v>4</v>
      </c>
      <c r="C30" s="106"/>
      <c r="D30" s="107">
        <v>0</v>
      </c>
      <c r="E30" s="294">
        <v>6</v>
      </c>
      <c r="F30" s="294">
        <f t="shared" si="194"/>
        <v>26</v>
      </c>
      <c r="G30" s="294">
        <f t="shared" si="195"/>
        <v>42280.26074524274</v>
      </c>
      <c r="H30" s="294">
        <f t="shared" si="196"/>
        <v>1700.3557846764834</v>
      </c>
      <c r="I30" s="294">
        <f t="shared" si="197"/>
        <v>140.93420248414247</v>
      </c>
      <c r="J30" s="295">
        <f t="shared" si="198"/>
        <v>1559.4215821923408</v>
      </c>
      <c r="K30" s="289">
        <v>41214</v>
      </c>
      <c r="L30" s="243">
        <f t="shared" si="199"/>
        <v>11</v>
      </c>
      <c r="M30" s="103" t="str">
        <f t="shared" si="136"/>
        <v>no</v>
      </c>
    </row>
    <row r="31" spans="1:87">
      <c r="A31" s="99"/>
      <c r="B31" s="105">
        <f t="shared" si="64"/>
        <v>4</v>
      </c>
      <c r="C31" s="106"/>
      <c r="D31" s="107">
        <v>0</v>
      </c>
      <c r="E31" s="294">
        <v>6</v>
      </c>
      <c r="F31" s="294">
        <f t="shared" si="194"/>
        <v>25</v>
      </c>
      <c r="G31" s="294">
        <f t="shared" si="195"/>
        <v>40720.839163050397</v>
      </c>
      <c r="H31" s="294">
        <f t="shared" si="196"/>
        <v>1700.3557846764832</v>
      </c>
      <c r="I31" s="294">
        <f t="shared" si="197"/>
        <v>135.73613054350133</v>
      </c>
      <c r="J31" s="295">
        <f t="shared" si="198"/>
        <v>1564.6196541329819</v>
      </c>
      <c r="K31" s="289">
        <v>41244</v>
      </c>
      <c r="L31" s="243">
        <f t="shared" si="199"/>
        <v>12</v>
      </c>
      <c r="M31" s="103" t="str">
        <f t="shared" si="136"/>
        <v>no</v>
      </c>
    </row>
    <row r="32" spans="1:87">
      <c r="A32" s="99"/>
      <c r="B32" s="105">
        <f t="shared" si="64"/>
        <v>4</v>
      </c>
      <c r="C32" s="106"/>
      <c r="D32" s="107">
        <v>0</v>
      </c>
      <c r="E32" s="294">
        <v>6</v>
      </c>
      <c r="F32" s="294">
        <f t="shared" si="194"/>
        <v>24</v>
      </c>
      <c r="G32" s="294">
        <f t="shared" si="195"/>
        <v>39156.219508917413</v>
      </c>
      <c r="H32" s="294">
        <f t="shared" si="196"/>
        <v>1700.3557846764832</v>
      </c>
      <c r="I32" s="294">
        <f t="shared" si="197"/>
        <v>130.52073169639138</v>
      </c>
      <c r="J32" s="295">
        <f t="shared" si="198"/>
        <v>1569.8350529800919</v>
      </c>
      <c r="K32" s="289">
        <v>41275</v>
      </c>
      <c r="L32" s="243">
        <f t="shared" si="199"/>
        <v>13</v>
      </c>
      <c r="M32" s="103" t="str">
        <f t="shared" si="136"/>
        <v>no</v>
      </c>
    </row>
    <row r="33" spans="1:13">
      <c r="A33" s="99"/>
      <c r="B33" s="105">
        <f t="shared" si="64"/>
        <v>4</v>
      </c>
      <c r="C33" s="106"/>
      <c r="D33" s="107">
        <v>0</v>
      </c>
      <c r="E33" s="294">
        <v>6</v>
      </c>
      <c r="F33" s="294">
        <f t="shared" si="194"/>
        <v>23</v>
      </c>
      <c r="G33" s="294">
        <f t="shared" si="195"/>
        <v>37586.384455937325</v>
      </c>
      <c r="H33" s="294">
        <f t="shared" si="196"/>
        <v>1700.3557846764836</v>
      </c>
      <c r="I33" s="294">
        <f t="shared" si="197"/>
        <v>125.28794818645774</v>
      </c>
      <c r="J33" s="295">
        <f t="shared" si="198"/>
        <v>1575.0678364900259</v>
      </c>
      <c r="K33" s="289">
        <v>41306</v>
      </c>
      <c r="L33" s="243">
        <f t="shared" si="199"/>
        <v>14</v>
      </c>
      <c r="M33" s="103" t="str">
        <f t="shared" si="136"/>
        <v>no</v>
      </c>
    </row>
    <row r="34" spans="1:13">
      <c r="A34" s="99"/>
      <c r="B34" s="105">
        <f t="shared" si="64"/>
        <v>4</v>
      </c>
      <c r="C34" s="106"/>
      <c r="D34" s="107">
        <v>0</v>
      </c>
      <c r="E34" s="294">
        <v>6</v>
      </c>
      <c r="F34" s="294">
        <f t="shared" si="194"/>
        <v>22</v>
      </c>
      <c r="G34" s="294">
        <f t="shared" si="195"/>
        <v>36011.316619447301</v>
      </c>
      <c r="H34" s="294">
        <f t="shared" si="196"/>
        <v>1700.3557846764836</v>
      </c>
      <c r="I34" s="294">
        <f t="shared" si="197"/>
        <v>120.03772206482434</v>
      </c>
      <c r="J34" s="295">
        <f t="shared" si="198"/>
        <v>1580.3180626116593</v>
      </c>
      <c r="K34" s="289">
        <v>41334</v>
      </c>
      <c r="L34" s="243">
        <f t="shared" si="199"/>
        <v>15</v>
      </c>
      <c r="M34" s="103" t="str">
        <f t="shared" si="136"/>
        <v>no</v>
      </c>
    </row>
    <row r="35" spans="1:13">
      <c r="A35" s="99"/>
      <c r="B35" s="105">
        <f t="shared" si="64"/>
        <v>4</v>
      </c>
      <c r="C35" s="106"/>
      <c r="D35" s="107">
        <v>0</v>
      </c>
      <c r="E35" s="294">
        <v>6</v>
      </c>
      <c r="F35" s="294">
        <f t="shared" si="194"/>
        <v>21</v>
      </c>
      <c r="G35" s="294">
        <f t="shared" si="195"/>
        <v>34430.998556835642</v>
      </c>
      <c r="H35" s="294">
        <f t="shared" si="196"/>
        <v>1700.3557846764836</v>
      </c>
      <c r="I35" s="294">
        <f t="shared" si="197"/>
        <v>114.76999518945215</v>
      </c>
      <c r="J35" s="295">
        <f t="shared" si="198"/>
        <v>1585.5857894870314</v>
      </c>
      <c r="K35" s="289">
        <v>41365</v>
      </c>
      <c r="L35" s="243">
        <f t="shared" si="199"/>
        <v>16</v>
      </c>
      <c r="M35" s="103" t="str">
        <f t="shared" si="136"/>
        <v>no</v>
      </c>
    </row>
    <row r="36" spans="1:13">
      <c r="A36" s="99"/>
      <c r="B36" s="105">
        <f t="shared" si="64"/>
        <v>4</v>
      </c>
      <c r="C36" s="106"/>
      <c r="D36" s="107">
        <v>0</v>
      </c>
      <c r="E36" s="294">
        <v>6</v>
      </c>
      <c r="F36" s="294">
        <f t="shared" si="194"/>
        <v>20</v>
      </c>
      <c r="G36" s="294">
        <f t="shared" si="195"/>
        <v>32845.412767348607</v>
      </c>
      <c r="H36" s="294">
        <f t="shared" si="196"/>
        <v>1700.3557846764832</v>
      </c>
      <c r="I36" s="294">
        <f t="shared" si="197"/>
        <v>109.48470922449536</v>
      </c>
      <c r="J36" s="295">
        <f t="shared" si="198"/>
        <v>1590.8710754519877</v>
      </c>
      <c r="K36" s="289">
        <v>41395</v>
      </c>
      <c r="L36" s="243">
        <f t="shared" si="199"/>
        <v>17</v>
      </c>
      <c r="M36" s="103" t="str">
        <f t="shared" si="136"/>
        <v>no</v>
      </c>
    </row>
    <row r="37" spans="1:13">
      <c r="A37" s="99"/>
      <c r="B37" s="105">
        <f t="shared" si="64"/>
        <v>4</v>
      </c>
      <c r="C37" s="106"/>
      <c r="D37" s="107">
        <v>0</v>
      </c>
      <c r="E37" s="294">
        <v>6</v>
      </c>
      <c r="F37" s="294">
        <f t="shared" si="194"/>
        <v>19</v>
      </c>
      <c r="G37" s="294">
        <f t="shared" si="195"/>
        <v>31254.541691896618</v>
      </c>
      <c r="H37" s="294">
        <f t="shared" si="196"/>
        <v>1700.3557846764836</v>
      </c>
      <c r="I37" s="294">
        <f t="shared" si="197"/>
        <v>104.18180563965539</v>
      </c>
      <c r="J37" s="295">
        <f t="shared" si="198"/>
        <v>1596.1739790368283</v>
      </c>
      <c r="K37" s="289">
        <v>41426</v>
      </c>
      <c r="L37" s="243">
        <f t="shared" si="199"/>
        <v>18</v>
      </c>
      <c r="M37" s="103" t="str">
        <f t="shared" si="136"/>
        <v>no</v>
      </c>
    </row>
    <row r="38" spans="1:13">
      <c r="A38" s="99"/>
      <c r="B38" s="105">
        <f t="shared" si="64"/>
        <v>4</v>
      </c>
      <c r="C38" s="106"/>
      <c r="D38" s="107">
        <v>0</v>
      </c>
      <c r="E38" s="294">
        <v>6</v>
      </c>
      <c r="F38" s="294">
        <f t="shared" si="194"/>
        <v>18</v>
      </c>
      <c r="G38" s="294">
        <f t="shared" si="195"/>
        <v>29658.367712859792</v>
      </c>
      <c r="H38" s="294">
        <f t="shared" si="196"/>
        <v>1700.3557846764836</v>
      </c>
      <c r="I38" s="294">
        <f t="shared" si="197"/>
        <v>98.861225709532647</v>
      </c>
      <c r="J38" s="295">
        <f t="shared" si="198"/>
        <v>1601.494558966951</v>
      </c>
      <c r="K38" s="289">
        <v>41456</v>
      </c>
      <c r="L38" s="243">
        <f t="shared" si="199"/>
        <v>19</v>
      </c>
      <c r="M38" s="103" t="str">
        <f t="shared" si="136"/>
        <v>no</v>
      </c>
    </row>
    <row r="39" spans="1:13">
      <c r="A39" s="99"/>
      <c r="B39" s="105">
        <f t="shared" si="64"/>
        <v>4</v>
      </c>
      <c r="C39" s="106"/>
      <c r="D39" s="107">
        <v>0</v>
      </c>
      <c r="E39" s="294">
        <v>6</v>
      </c>
      <c r="F39" s="294">
        <f t="shared" si="194"/>
        <v>17</v>
      </c>
      <c r="G39" s="294">
        <f t="shared" si="195"/>
        <v>28056.87315389284</v>
      </c>
      <c r="H39" s="294">
        <f t="shared" si="196"/>
        <v>1700.3557846764832</v>
      </c>
      <c r="I39" s="294">
        <f t="shared" si="197"/>
        <v>93.522910512976139</v>
      </c>
      <c r="J39" s="295">
        <f t="shared" si="198"/>
        <v>1606.8328741635071</v>
      </c>
      <c r="K39" s="289">
        <v>41487</v>
      </c>
      <c r="L39" s="243">
        <f t="shared" si="199"/>
        <v>20</v>
      </c>
      <c r="M39" s="103" t="str">
        <f t="shared" si="136"/>
        <v>no</v>
      </c>
    </row>
    <row r="40" spans="1:13">
      <c r="A40" s="99"/>
      <c r="B40" s="105">
        <f t="shared" si="64"/>
        <v>4</v>
      </c>
      <c r="C40" s="106"/>
      <c r="D40" s="107">
        <v>0</v>
      </c>
      <c r="E40" s="294">
        <v>6</v>
      </c>
      <c r="F40" s="294">
        <f t="shared" si="194"/>
        <v>16</v>
      </c>
      <c r="G40" s="294">
        <f t="shared" si="195"/>
        <v>26450.040279729332</v>
      </c>
      <c r="H40" s="294">
        <f t="shared" si="196"/>
        <v>1700.3557846764834</v>
      </c>
      <c r="I40" s="294">
        <f t="shared" si="197"/>
        <v>88.166800932431102</v>
      </c>
      <c r="J40" s="295">
        <f t="shared" si="198"/>
        <v>1612.1889837440522</v>
      </c>
      <c r="K40" s="289">
        <v>41518</v>
      </c>
      <c r="L40" s="243">
        <f t="shared" si="199"/>
        <v>21</v>
      </c>
      <c r="M40" s="103" t="str">
        <f t="shared" si="136"/>
        <v>no</v>
      </c>
    </row>
    <row r="41" spans="1:13">
      <c r="A41" s="99"/>
      <c r="B41" s="105">
        <f t="shared" si="64"/>
        <v>4</v>
      </c>
      <c r="C41" s="106"/>
      <c r="D41" s="107">
        <v>0</v>
      </c>
      <c r="E41" s="294">
        <v>6</v>
      </c>
      <c r="F41" s="294">
        <f t="shared" si="194"/>
        <v>15</v>
      </c>
      <c r="G41" s="294">
        <f t="shared" si="195"/>
        <v>24837.851295985281</v>
      </c>
      <c r="H41" s="294">
        <f t="shared" si="196"/>
        <v>1700.3557846764832</v>
      </c>
      <c r="I41" s="294">
        <f t="shared" si="197"/>
        <v>82.79283765328428</v>
      </c>
      <c r="J41" s="295">
        <f t="shared" si="198"/>
        <v>1617.5629470231988</v>
      </c>
      <c r="K41" s="289">
        <v>41548</v>
      </c>
      <c r="L41" s="243">
        <f t="shared" si="199"/>
        <v>22</v>
      </c>
      <c r="M41" s="103" t="str">
        <f t="shared" si="136"/>
        <v>no</v>
      </c>
    </row>
    <row r="42" spans="1:13">
      <c r="A42" s="99"/>
      <c r="B42" s="105">
        <f t="shared" si="64"/>
        <v>4</v>
      </c>
      <c r="C42" s="106"/>
      <c r="D42" s="107">
        <v>0</v>
      </c>
      <c r="E42" s="294">
        <v>6</v>
      </c>
      <c r="F42" s="294">
        <f t="shared" si="194"/>
        <v>14</v>
      </c>
      <c r="G42" s="294">
        <f t="shared" si="195"/>
        <v>23220.288348962084</v>
      </c>
      <c r="H42" s="294">
        <f t="shared" si="196"/>
        <v>1700.3557846764836</v>
      </c>
      <c r="I42" s="294">
        <f t="shared" si="197"/>
        <v>77.400961163206944</v>
      </c>
      <c r="J42" s="295">
        <f t="shared" si="198"/>
        <v>1622.9548235132766</v>
      </c>
      <c r="K42" s="289">
        <v>41579</v>
      </c>
      <c r="L42" s="243">
        <f t="shared" si="199"/>
        <v>23</v>
      </c>
      <c r="M42" s="103" t="str">
        <f t="shared" si="136"/>
        <v>no</v>
      </c>
    </row>
    <row r="43" spans="1:13">
      <c r="A43" s="99"/>
      <c r="B43" s="105">
        <f t="shared" si="64"/>
        <v>4</v>
      </c>
      <c r="C43" s="106"/>
      <c r="D43" s="107">
        <v>0</v>
      </c>
      <c r="E43" s="294">
        <v>6</v>
      </c>
      <c r="F43" s="294">
        <f t="shared" si="194"/>
        <v>13</v>
      </c>
      <c r="G43" s="294">
        <f t="shared" si="195"/>
        <v>21597.333525448808</v>
      </c>
      <c r="H43" s="294">
        <f t="shared" si="196"/>
        <v>1700.3557846764834</v>
      </c>
      <c r="I43" s="294">
        <f t="shared" si="197"/>
        <v>71.991111751496021</v>
      </c>
      <c r="J43" s="295">
        <f t="shared" si="198"/>
        <v>1628.3646729249874</v>
      </c>
      <c r="K43" s="289">
        <v>41609</v>
      </c>
      <c r="L43" s="243">
        <f t="shared" si="199"/>
        <v>24</v>
      </c>
      <c r="M43" s="103" t="str">
        <f t="shared" si="136"/>
        <v>no</v>
      </c>
    </row>
    <row r="44" spans="1:13">
      <c r="A44" s="99"/>
      <c r="B44" s="105">
        <f t="shared" si="64"/>
        <v>4</v>
      </c>
      <c r="C44" s="106"/>
      <c r="D44" s="107">
        <v>0</v>
      </c>
      <c r="E44" s="294">
        <v>6</v>
      </c>
      <c r="F44" s="294">
        <f t="shared" si="194"/>
        <v>12</v>
      </c>
      <c r="G44" s="294">
        <f t="shared" si="195"/>
        <v>19968.96885252382</v>
      </c>
      <c r="H44" s="294">
        <f t="shared" si="196"/>
        <v>1700.3557846764836</v>
      </c>
      <c r="I44" s="294">
        <f t="shared" si="197"/>
        <v>66.563229508412732</v>
      </c>
      <c r="J44" s="295">
        <f t="shared" si="198"/>
        <v>1633.792555168071</v>
      </c>
      <c r="K44" s="289">
        <v>41640</v>
      </c>
      <c r="L44" s="243">
        <f t="shared" si="199"/>
        <v>25</v>
      </c>
      <c r="M44" s="103" t="str">
        <f t="shared" si="136"/>
        <v>no</v>
      </c>
    </row>
    <row r="45" spans="1:13">
      <c r="A45" s="99"/>
      <c r="B45" s="105">
        <f t="shared" si="64"/>
        <v>4</v>
      </c>
      <c r="C45" s="106"/>
      <c r="D45" s="107">
        <v>0</v>
      </c>
      <c r="E45" s="294">
        <v>6</v>
      </c>
      <c r="F45" s="294">
        <f t="shared" si="194"/>
        <v>11</v>
      </c>
      <c r="G45" s="294">
        <f t="shared" si="195"/>
        <v>18335.176297355749</v>
      </c>
      <c r="H45" s="294">
        <f t="shared" si="196"/>
        <v>1700.3557846764834</v>
      </c>
      <c r="I45" s="294">
        <f t="shared" si="197"/>
        <v>61.117254324519166</v>
      </c>
      <c r="J45" s="295">
        <f t="shared" si="198"/>
        <v>1639.2385303519643</v>
      </c>
      <c r="K45" s="289">
        <v>41671</v>
      </c>
      <c r="L45" s="243">
        <f t="shared" si="199"/>
        <v>26</v>
      </c>
      <c r="M45" s="103" t="str">
        <f t="shared" si="136"/>
        <v>no</v>
      </c>
    </row>
    <row r="46" spans="1:13">
      <c r="A46" s="99"/>
      <c r="B46" s="105">
        <f t="shared" si="64"/>
        <v>4</v>
      </c>
      <c r="C46" s="106"/>
      <c r="D46" s="107">
        <v>0</v>
      </c>
      <c r="E46" s="294">
        <v>6</v>
      </c>
      <c r="F46" s="294">
        <f t="shared" si="194"/>
        <v>10</v>
      </c>
      <c r="G46" s="294">
        <f t="shared" si="195"/>
        <v>16695.937767003783</v>
      </c>
      <c r="H46" s="294">
        <f t="shared" si="196"/>
        <v>1700.3557846764836</v>
      </c>
      <c r="I46" s="294">
        <f t="shared" si="197"/>
        <v>55.653125890012603</v>
      </c>
      <c r="J46" s="295">
        <f t="shared" si="198"/>
        <v>1644.7026587864709</v>
      </c>
      <c r="K46" s="289">
        <v>41699</v>
      </c>
      <c r="L46" s="243">
        <f t="shared" si="199"/>
        <v>27</v>
      </c>
      <c r="M46" s="103" t="str">
        <f t="shared" si="136"/>
        <v>no</v>
      </c>
    </row>
    <row r="47" spans="1:13">
      <c r="A47" s="99"/>
      <c r="B47" s="105">
        <f t="shared" si="64"/>
        <v>4</v>
      </c>
      <c r="C47" s="106"/>
      <c r="D47" s="107">
        <v>0</v>
      </c>
      <c r="E47" s="294">
        <v>6</v>
      </c>
      <c r="F47" s="294">
        <f t="shared" si="194"/>
        <v>9</v>
      </c>
      <c r="G47" s="294">
        <f t="shared" si="195"/>
        <v>15051.235108217312</v>
      </c>
      <c r="H47" s="294">
        <f t="shared" si="196"/>
        <v>1700.3557846764834</v>
      </c>
      <c r="I47" s="294">
        <f t="shared" si="197"/>
        <v>50.170783694057711</v>
      </c>
      <c r="J47" s="295">
        <f t="shared" si="198"/>
        <v>1650.1850009824257</v>
      </c>
      <c r="K47" s="289">
        <v>41730</v>
      </c>
      <c r="L47" s="243">
        <f t="shared" si="199"/>
        <v>28</v>
      </c>
      <c r="M47" s="103" t="str">
        <f t="shared" si="136"/>
        <v>no</v>
      </c>
    </row>
    <row r="48" spans="1:13">
      <c r="A48" s="99"/>
      <c r="B48" s="105">
        <f t="shared" si="64"/>
        <v>4</v>
      </c>
      <c r="C48" s="106"/>
      <c r="D48" s="107">
        <v>0</v>
      </c>
      <c r="E48" s="294">
        <v>6</v>
      </c>
      <c r="F48" s="294">
        <f t="shared" si="194"/>
        <v>8</v>
      </c>
      <c r="G48" s="294">
        <f t="shared" si="195"/>
        <v>13401.050107234885</v>
      </c>
      <c r="H48" s="294">
        <f t="shared" si="196"/>
        <v>1700.3557846764829</v>
      </c>
      <c r="I48" s="294">
        <f t="shared" si="197"/>
        <v>44.670167024116282</v>
      </c>
      <c r="J48" s="295">
        <f t="shared" si="198"/>
        <v>1655.6856176523665</v>
      </c>
      <c r="K48" s="289">
        <v>41760</v>
      </c>
      <c r="L48" s="243">
        <f t="shared" si="199"/>
        <v>29</v>
      </c>
      <c r="M48" s="103" t="str">
        <f t="shared" si="136"/>
        <v>no</v>
      </c>
    </row>
    <row r="49" spans="1:13">
      <c r="A49" s="99"/>
      <c r="B49" s="105">
        <f t="shared" si="64"/>
        <v>4</v>
      </c>
      <c r="C49" s="106"/>
      <c r="D49" s="107">
        <v>0</v>
      </c>
      <c r="E49" s="294">
        <v>6</v>
      </c>
      <c r="F49" s="294">
        <f t="shared" si="194"/>
        <v>7</v>
      </c>
      <c r="G49" s="294">
        <f t="shared" si="195"/>
        <v>11745.364489582518</v>
      </c>
      <c r="H49" s="294">
        <f t="shared" si="196"/>
        <v>1700.3557846764829</v>
      </c>
      <c r="I49" s="294">
        <f t="shared" si="197"/>
        <v>39.151214965275059</v>
      </c>
      <c r="J49" s="295">
        <f t="shared" si="198"/>
        <v>1661.2045697112078</v>
      </c>
      <c r="K49" s="289">
        <v>41791</v>
      </c>
      <c r="L49" s="243">
        <f t="shared" si="199"/>
        <v>30</v>
      </c>
      <c r="M49" s="103" t="str">
        <f t="shared" si="136"/>
        <v>no</v>
      </c>
    </row>
    <row r="50" spans="1:13">
      <c r="A50" s="99"/>
      <c r="B50" s="105">
        <f t="shared" si="64"/>
        <v>4</v>
      </c>
      <c r="C50" s="106"/>
      <c r="D50" s="107">
        <v>0</v>
      </c>
      <c r="E50" s="294">
        <v>6</v>
      </c>
      <c r="F50" s="294">
        <f t="shared" si="194"/>
        <v>6</v>
      </c>
      <c r="G50" s="294">
        <f t="shared" si="195"/>
        <v>10084.15991987131</v>
      </c>
      <c r="H50" s="294">
        <f t="shared" si="196"/>
        <v>1700.3557846764827</v>
      </c>
      <c r="I50" s="294">
        <f t="shared" si="197"/>
        <v>33.613866399571037</v>
      </c>
      <c r="J50" s="295">
        <f t="shared" si="198"/>
        <v>1666.7419182769117</v>
      </c>
      <c r="K50" s="289">
        <v>41821</v>
      </c>
      <c r="L50" s="243">
        <f t="shared" si="199"/>
        <v>31</v>
      </c>
      <c r="M50" s="103" t="str">
        <f t="shared" si="136"/>
        <v>no</v>
      </c>
    </row>
    <row r="51" spans="1:13">
      <c r="A51" s="99"/>
      <c r="B51" s="105">
        <f t="shared" si="64"/>
        <v>4</v>
      </c>
      <c r="C51" s="106"/>
      <c r="D51" s="107">
        <v>0</v>
      </c>
      <c r="E51" s="294">
        <v>6</v>
      </c>
      <c r="F51" s="294">
        <f t="shared" si="194"/>
        <v>5</v>
      </c>
      <c r="G51" s="294">
        <f t="shared" si="195"/>
        <v>8417.4180015943984</v>
      </c>
      <c r="H51" s="294">
        <f t="shared" si="196"/>
        <v>1700.3557846764832</v>
      </c>
      <c r="I51" s="294">
        <f t="shared" si="197"/>
        <v>28.058060005314658</v>
      </c>
      <c r="J51" s="295">
        <f t="shared" si="198"/>
        <v>1672.2977246711685</v>
      </c>
      <c r="K51" s="289">
        <v>41852</v>
      </c>
      <c r="L51" s="243">
        <f t="shared" si="199"/>
        <v>32</v>
      </c>
      <c r="M51" s="103" t="str">
        <f t="shared" si="136"/>
        <v>no</v>
      </c>
    </row>
    <row r="52" spans="1:13">
      <c r="A52" s="99"/>
      <c r="B52" s="105">
        <f t="shared" si="64"/>
        <v>4</v>
      </c>
      <c r="C52" s="106"/>
      <c r="D52" s="107">
        <v>0</v>
      </c>
      <c r="E52" s="294">
        <v>6</v>
      </c>
      <c r="F52" s="294">
        <f t="shared" si="194"/>
        <v>4</v>
      </c>
      <c r="G52" s="294">
        <f t="shared" si="195"/>
        <v>6745.1202769232295</v>
      </c>
      <c r="H52" s="294">
        <f t="shared" si="196"/>
        <v>1700.3557846764829</v>
      </c>
      <c r="I52" s="294">
        <f t="shared" si="197"/>
        <v>22.483734256410767</v>
      </c>
      <c r="J52" s="295">
        <f t="shared" si="198"/>
        <v>1677.8720504200721</v>
      </c>
      <c r="K52" s="289">
        <v>41883</v>
      </c>
      <c r="L52" s="243">
        <f t="shared" si="199"/>
        <v>33</v>
      </c>
      <c r="M52" s="103" t="str">
        <f t="shared" si="136"/>
        <v>no</v>
      </c>
    </row>
    <row r="53" spans="1:13">
      <c r="A53" s="99"/>
      <c r="B53" s="105">
        <f t="shared" si="64"/>
        <v>4</v>
      </c>
      <c r="C53" s="106"/>
      <c r="D53" s="107">
        <v>0</v>
      </c>
      <c r="E53" s="294">
        <v>6</v>
      </c>
      <c r="F53" s="294">
        <f t="shared" si="194"/>
        <v>3</v>
      </c>
      <c r="G53" s="294">
        <f t="shared" si="195"/>
        <v>5067.2482265031576</v>
      </c>
      <c r="H53" s="294">
        <f t="shared" si="196"/>
        <v>1700.3557846764832</v>
      </c>
      <c r="I53" s="294">
        <f t="shared" si="197"/>
        <v>16.890827421677194</v>
      </c>
      <c r="J53" s="295">
        <f t="shared" si="198"/>
        <v>1683.464957254806</v>
      </c>
      <c r="K53" s="289">
        <v>41913</v>
      </c>
      <c r="L53" s="243">
        <f t="shared" si="199"/>
        <v>34</v>
      </c>
      <c r="M53" s="103" t="str">
        <f t="shared" si="136"/>
        <v>no</v>
      </c>
    </row>
    <row r="54" spans="1:13">
      <c r="A54" s="99"/>
      <c r="B54" s="105">
        <f t="shared" si="64"/>
        <v>4</v>
      </c>
      <c r="C54" s="106"/>
      <c r="D54" s="107">
        <v>0</v>
      </c>
      <c r="E54" s="294">
        <v>6</v>
      </c>
      <c r="F54" s="294">
        <f t="shared" si="194"/>
        <v>2</v>
      </c>
      <c r="G54" s="294">
        <f t="shared" si="195"/>
        <v>3383.7832692483516</v>
      </c>
      <c r="H54" s="294">
        <f t="shared" si="196"/>
        <v>1700.3557846764829</v>
      </c>
      <c r="I54" s="294">
        <f t="shared" si="197"/>
        <v>11.279277564161173</v>
      </c>
      <c r="J54" s="295">
        <f t="shared" si="198"/>
        <v>1689.0765071123217</v>
      </c>
      <c r="K54" s="289">
        <v>41944</v>
      </c>
      <c r="L54" s="243">
        <f t="shared" si="199"/>
        <v>35</v>
      </c>
      <c r="M54" s="103" t="str">
        <f t="shared" si="136"/>
        <v>no</v>
      </c>
    </row>
    <row r="55" spans="1:13">
      <c r="A55" s="99"/>
      <c r="B55" s="105">
        <f t="shared" si="64"/>
        <v>4</v>
      </c>
      <c r="C55" s="106"/>
      <c r="D55" s="107">
        <v>0</v>
      </c>
      <c r="E55" s="294">
        <v>6</v>
      </c>
      <c r="F55" s="294">
        <f t="shared" si="194"/>
        <v>1</v>
      </c>
      <c r="G55" s="294">
        <f t="shared" si="195"/>
        <v>1694.70676213603</v>
      </c>
      <c r="H55" s="294">
        <f t="shared" si="196"/>
        <v>1700.3557846764834</v>
      </c>
      <c r="I55" s="294">
        <f t="shared" si="197"/>
        <v>5.6490225404534327</v>
      </c>
      <c r="J55" s="295">
        <f t="shared" si="198"/>
        <v>1694.70676213603</v>
      </c>
      <c r="K55" s="289">
        <v>41974</v>
      </c>
      <c r="L55" s="243">
        <f t="shared" si="199"/>
        <v>36</v>
      </c>
      <c r="M55" s="103" t="str">
        <f t="shared" si="136"/>
        <v>no</v>
      </c>
    </row>
    <row r="56" spans="1:13">
      <c r="A56" s="99"/>
      <c r="B56" s="105">
        <f t="shared" si="64"/>
        <v>4</v>
      </c>
      <c r="C56" s="106"/>
      <c r="D56" s="107">
        <v>0</v>
      </c>
      <c r="E56" s="294">
        <v>6</v>
      </c>
      <c r="F56" s="294">
        <f t="shared" si="194"/>
        <v>0</v>
      </c>
      <c r="G56" s="294">
        <f t="shared" si="195"/>
        <v>0</v>
      </c>
      <c r="H56" s="294"/>
      <c r="I56" s="294">
        <f t="shared" si="197"/>
        <v>0</v>
      </c>
      <c r="J56" s="295">
        <f t="shared" si="198"/>
        <v>0</v>
      </c>
      <c r="K56" s="289">
        <v>42005</v>
      </c>
      <c r="L56" s="243">
        <f t="shared" si="199"/>
        <v>37</v>
      </c>
      <c r="M56" s="103" t="str">
        <f t="shared" si="136"/>
        <v>no</v>
      </c>
    </row>
    <row r="57" spans="1:13">
      <c r="A57" s="99"/>
      <c r="B57" s="105"/>
      <c r="C57" s="106"/>
      <c r="D57" s="107"/>
      <c r="E57" s="294"/>
      <c r="F57" s="294"/>
      <c r="G57" s="294"/>
      <c r="H57" s="294"/>
      <c r="I57" s="294"/>
      <c r="J57" s="295"/>
      <c r="K57" s="289">
        <v>42036</v>
      </c>
      <c r="L57" s="243">
        <f t="shared" si="199"/>
        <v>38</v>
      </c>
      <c r="M57" s="103" t="str">
        <f t="shared" si="136"/>
        <v>no</v>
      </c>
    </row>
    <row r="58" spans="1:13">
      <c r="A58" s="99"/>
      <c r="B58" s="105"/>
      <c r="C58" s="106"/>
      <c r="D58" s="107"/>
      <c r="E58" s="294"/>
      <c r="F58" s="294"/>
      <c r="G58" s="294"/>
      <c r="H58" s="294"/>
      <c r="I58" s="294"/>
      <c r="J58" s="295"/>
      <c r="K58" s="289">
        <v>42064</v>
      </c>
      <c r="L58" s="243">
        <f t="shared" si="199"/>
        <v>39</v>
      </c>
      <c r="M58" s="103" t="str">
        <f t="shared" si="136"/>
        <v>no</v>
      </c>
    </row>
    <row r="59" spans="1:13">
      <c r="A59" s="99"/>
      <c r="B59" s="105"/>
      <c r="C59" s="106"/>
      <c r="D59" s="107"/>
      <c r="E59" s="294"/>
      <c r="F59" s="294"/>
      <c r="G59" s="294"/>
      <c r="H59" s="294"/>
      <c r="I59" s="294"/>
      <c r="J59" s="295"/>
      <c r="K59" s="289">
        <v>42095</v>
      </c>
      <c r="L59" s="243">
        <f t="shared" si="199"/>
        <v>40</v>
      </c>
      <c r="M59" s="103" t="str">
        <f t="shared" si="136"/>
        <v>no</v>
      </c>
    </row>
    <row r="60" spans="1:13">
      <c r="A60" s="99"/>
      <c r="B60" s="105"/>
      <c r="C60" s="106"/>
      <c r="D60" s="107"/>
      <c r="E60" s="294"/>
      <c r="F60" s="294"/>
      <c r="G60" s="294"/>
      <c r="H60" s="294"/>
      <c r="I60" s="294"/>
      <c r="J60" s="295"/>
      <c r="K60" s="289">
        <v>42125</v>
      </c>
      <c r="L60" s="243">
        <f t="shared" si="199"/>
        <v>41</v>
      </c>
      <c r="M60" s="103" t="str">
        <f t="shared" si="136"/>
        <v>no</v>
      </c>
    </row>
    <row r="61" spans="1:13">
      <c r="A61" s="99"/>
      <c r="B61" s="105"/>
      <c r="C61" s="106"/>
      <c r="D61" s="107"/>
      <c r="E61" s="294"/>
      <c r="F61" s="294"/>
      <c r="G61" s="294"/>
      <c r="H61" s="294"/>
      <c r="I61" s="294"/>
      <c r="J61" s="295"/>
      <c r="K61" s="289">
        <v>42156</v>
      </c>
      <c r="L61" s="243">
        <f t="shared" si="199"/>
        <v>42</v>
      </c>
      <c r="M61" s="103" t="str">
        <f t="shared" si="136"/>
        <v>no</v>
      </c>
    </row>
    <row r="62" spans="1:13">
      <c r="A62" s="99"/>
      <c r="B62" s="105"/>
      <c r="C62" s="106"/>
      <c r="D62" s="107"/>
      <c r="E62" s="294"/>
      <c r="F62" s="294"/>
      <c r="G62" s="294"/>
      <c r="H62" s="294"/>
      <c r="I62" s="294"/>
      <c r="J62" s="295"/>
      <c r="K62" s="289">
        <v>42186</v>
      </c>
      <c r="L62" s="243">
        <f t="shared" si="199"/>
        <v>43</v>
      </c>
      <c r="M62" s="103" t="str">
        <f t="shared" si="136"/>
        <v>no</v>
      </c>
    </row>
    <row r="63" spans="1:13">
      <c r="A63" s="99"/>
      <c r="B63" s="105"/>
      <c r="C63" s="106"/>
      <c r="D63" s="107"/>
      <c r="E63" s="294"/>
      <c r="F63" s="294"/>
      <c r="G63" s="294"/>
      <c r="H63" s="294"/>
      <c r="I63" s="294"/>
      <c r="J63" s="295"/>
      <c r="K63" s="289">
        <v>42217</v>
      </c>
      <c r="L63" s="243">
        <f t="shared" si="199"/>
        <v>44</v>
      </c>
      <c r="M63" s="103" t="str">
        <f t="shared" si="136"/>
        <v>no</v>
      </c>
    </row>
    <row r="64" spans="1:13">
      <c r="A64" s="99"/>
      <c r="B64" s="105"/>
      <c r="C64" s="106"/>
      <c r="D64" s="107"/>
      <c r="E64" s="294"/>
      <c r="F64" s="294"/>
      <c r="G64" s="294"/>
      <c r="H64" s="294"/>
      <c r="I64" s="294"/>
      <c r="J64" s="295"/>
      <c r="K64" s="289">
        <v>42248</v>
      </c>
      <c r="L64" s="243">
        <f t="shared" si="199"/>
        <v>45</v>
      </c>
      <c r="M64" s="103" t="str">
        <f t="shared" si="136"/>
        <v>no</v>
      </c>
    </row>
    <row r="65" spans="1:14">
      <c r="A65" s="99"/>
      <c r="B65" s="105"/>
      <c r="C65" s="106"/>
      <c r="D65" s="107"/>
      <c r="E65" s="294"/>
      <c r="F65" s="294"/>
      <c r="G65" s="294"/>
      <c r="H65" s="294"/>
      <c r="I65" s="294"/>
      <c r="J65" s="295"/>
      <c r="K65" s="289">
        <v>42278</v>
      </c>
      <c r="L65" s="243">
        <f t="shared" si="199"/>
        <v>46</v>
      </c>
      <c r="M65" s="103" t="str">
        <f t="shared" si="136"/>
        <v>no</v>
      </c>
    </row>
    <row r="66" spans="1:14">
      <c r="A66" s="99"/>
      <c r="B66" s="105"/>
      <c r="C66" s="106"/>
      <c r="D66" s="107"/>
      <c r="E66" s="294"/>
      <c r="F66" s="294"/>
      <c r="G66" s="294"/>
      <c r="H66" s="294"/>
      <c r="I66" s="294"/>
      <c r="J66" s="295"/>
      <c r="K66" s="289">
        <v>42309</v>
      </c>
      <c r="L66" s="243">
        <f t="shared" si="199"/>
        <v>47</v>
      </c>
      <c r="M66" s="103" t="str">
        <f t="shared" si="136"/>
        <v>no</v>
      </c>
    </row>
    <row r="67" spans="1:14">
      <c r="A67" s="99"/>
      <c r="B67" s="105"/>
      <c r="C67" s="106"/>
      <c r="D67" s="107"/>
      <c r="E67" s="294"/>
      <c r="F67" s="294"/>
      <c r="G67" s="294"/>
      <c r="H67" s="294"/>
      <c r="I67" s="294"/>
      <c r="J67" s="295"/>
      <c r="K67" s="289">
        <v>42339</v>
      </c>
      <c r="L67" s="243">
        <f t="shared" si="199"/>
        <v>48</v>
      </c>
      <c r="M67" s="103" t="str">
        <f t="shared" si="136"/>
        <v>no</v>
      </c>
    </row>
    <row r="68" spans="1:14">
      <c r="A68" s="99"/>
      <c r="B68" s="105"/>
      <c r="C68" s="106"/>
      <c r="D68" s="107"/>
      <c r="E68" s="294"/>
      <c r="F68" s="294"/>
      <c r="G68" s="294"/>
      <c r="H68" s="294"/>
      <c r="I68" s="294"/>
      <c r="J68" s="295"/>
      <c r="K68" s="289">
        <v>42370</v>
      </c>
      <c r="L68" s="243">
        <f t="shared" si="199"/>
        <v>49</v>
      </c>
      <c r="M68" s="103" t="str">
        <f t="shared" si="136"/>
        <v>no</v>
      </c>
    </row>
    <row r="69" spans="1:14">
      <c r="A69" s="99"/>
      <c r="B69" s="105"/>
      <c r="C69" s="106"/>
      <c r="D69" s="107"/>
      <c r="E69" s="294"/>
      <c r="F69" s="294"/>
      <c r="G69" s="294"/>
      <c r="H69" s="294"/>
      <c r="I69" s="294"/>
      <c r="J69" s="295"/>
      <c r="K69" s="289">
        <v>42401</v>
      </c>
      <c r="L69" s="243">
        <f t="shared" si="199"/>
        <v>50</v>
      </c>
      <c r="M69" s="103" t="str">
        <f t="shared" si="136"/>
        <v>no</v>
      </c>
    </row>
    <row r="70" spans="1:14">
      <c r="A70" s="99"/>
      <c r="B70" s="105"/>
      <c r="C70" s="106"/>
      <c r="D70" s="107"/>
      <c r="E70" s="294"/>
      <c r="F70" s="294"/>
      <c r="G70" s="294"/>
      <c r="H70" s="294"/>
      <c r="I70" s="294"/>
      <c r="J70" s="295"/>
      <c r="K70" s="289">
        <v>42430</v>
      </c>
      <c r="L70" s="243">
        <f t="shared" si="199"/>
        <v>51</v>
      </c>
      <c r="M70" s="103" t="str">
        <f t="shared" si="136"/>
        <v>no</v>
      </c>
    </row>
    <row r="71" spans="1:14">
      <c r="A71" s="99"/>
      <c r="B71" s="105"/>
      <c r="C71" s="106"/>
      <c r="D71" s="107"/>
      <c r="E71" s="294"/>
      <c r="F71" s="294"/>
      <c r="G71" s="294"/>
      <c r="H71" s="294"/>
      <c r="I71" s="294"/>
      <c r="J71" s="295"/>
      <c r="K71" s="289">
        <v>42461</v>
      </c>
      <c r="L71" s="243">
        <f t="shared" si="199"/>
        <v>52</v>
      </c>
      <c r="M71" s="103" t="str">
        <f t="shared" si="136"/>
        <v>no</v>
      </c>
      <c r="N71" s="93">
        <f>N27+3</f>
        <v>25</v>
      </c>
    </row>
    <row r="72" spans="1:14">
      <c r="A72" s="99"/>
      <c r="B72" s="105"/>
      <c r="C72" s="106"/>
      <c r="D72" s="107"/>
      <c r="E72" s="294"/>
      <c r="F72" s="294"/>
      <c r="G72" s="294"/>
      <c r="H72" s="294"/>
      <c r="I72" s="294"/>
      <c r="J72" s="295"/>
      <c r="K72" s="289">
        <v>42491</v>
      </c>
      <c r="L72" s="243">
        <f t="shared" si="199"/>
        <v>53</v>
      </c>
      <c r="M72" s="103" t="str">
        <f t="shared" si="136"/>
        <v>no</v>
      </c>
      <c r="N72" s="93">
        <f t="shared" si="137"/>
        <v>28</v>
      </c>
    </row>
    <row r="73" spans="1:14">
      <c r="A73" s="99"/>
      <c r="B73" s="105"/>
      <c r="C73" s="106"/>
      <c r="D73" s="107"/>
      <c r="E73" s="294"/>
      <c r="F73" s="294"/>
      <c r="G73" s="294"/>
      <c r="H73" s="294"/>
      <c r="I73" s="294"/>
      <c r="J73" s="295"/>
      <c r="K73" s="289">
        <v>42522</v>
      </c>
      <c r="L73" s="243">
        <f t="shared" si="199"/>
        <v>54</v>
      </c>
      <c r="M73" s="103" t="str">
        <f t="shared" si="136"/>
        <v>no</v>
      </c>
      <c r="N73" s="93">
        <f t="shared" si="137"/>
        <v>31</v>
      </c>
    </row>
    <row r="74" spans="1:14">
      <c r="A74" s="99"/>
      <c r="B74" s="105"/>
      <c r="C74" s="106"/>
      <c r="D74" s="107"/>
      <c r="E74" s="294"/>
      <c r="F74" s="294"/>
      <c r="G74" s="294"/>
      <c r="H74" s="294"/>
      <c r="I74" s="294"/>
      <c r="J74" s="295"/>
      <c r="K74" s="289">
        <v>42552</v>
      </c>
      <c r="L74" s="243">
        <f t="shared" si="199"/>
        <v>55</v>
      </c>
      <c r="M74" s="103" t="str">
        <f t="shared" si="136"/>
        <v>no</v>
      </c>
      <c r="N74" s="93">
        <f t="shared" si="137"/>
        <v>34</v>
      </c>
    </row>
    <row r="75" spans="1:14">
      <c r="A75" s="99"/>
      <c r="B75" s="105"/>
      <c r="C75" s="106"/>
      <c r="D75" s="107"/>
      <c r="E75" s="294"/>
      <c r="F75" s="294"/>
      <c r="G75" s="294"/>
      <c r="H75" s="294"/>
      <c r="I75" s="294"/>
      <c r="J75" s="295"/>
      <c r="K75" s="289">
        <v>42583</v>
      </c>
      <c r="L75" s="243">
        <f t="shared" si="199"/>
        <v>56</v>
      </c>
      <c r="M75" s="103" t="str">
        <f t="shared" si="136"/>
        <v>no</v>
      </c>
      <c r="N75" s="93">
        <f t="shared" si="137"/>
        <v>37</v>
      </c>
    </row>
    <row r="76" spans="1:14">
      <c r="A76" s="99"/>
      <c r="B76" s="105"/>
      <c r="C76" s="106"/>
      <c r="D76" s="107"/>
      <c r="E76" s="294"/>
      <c r="F76" s="294"/>
      <c r="G76" s="294"/>
      <c r="H76" s="294"/>
      <c r="I76" s="294"/>
      <c r="J76" s="295"/>
      <c r="K76" s="289">
        <v>42614</v>
      </c>
      <c r="L76" s="243">
        <f t="shared" si="199"/>
        <v>57</v>
      </c>
      <c r="M76" s="103" t="str">
        <f t="shared" si="136"/>
        <v>no</v>
      </c>
      <c r="N76" s="93">
        <f t="shared" si="137"/>
        <v>40</v>
      </c>
    </row>
    <row r="77" spans="1:14">
      <c r="A77" s="99"/>
      <c r="B77" s="105"/>
      <c r="C77" s="106"/>
      <c r="D77" s="107"/>
      <c r="E77" s="294"/>
      <c r="F77" s="294"/>
      <c r="G77" s="294"/>
      <c r="H77" s="294"/>
      <c r="I77" s="294"/>
      <c r="J77" s="295"/>
      <c r="K77" s="289">
        <v>42644</v>
      </c>
      <c r="L77" s="243">
        <f t="shared" si="199"/>
        <v>58</v>
      </c>
      <c r="M77" s="103" t="str">
        <f t="shared" si="136"/>
        <v>no</v>
      </c>
      <c r="N77" s="93">
        <f t="shared" si="137"/>
        <v>43</v>
      </c>
    </row>
    <row r="78" spans="1:14">
      <c r="A78" s="99"/>
      <c r="B78" s="105"/>
      <c r="C78" s="106"/>
      <c r="D78" s="107"/>
      <c r="E78" s="294"/>
      <c r="F78" s="294"/>
      <c r="G78" s="294"/>
      <c r="H78" s="294"/>
      <c r="I78" s="294"/>
      <c r="J78" s="295"/>
      <c r="K78" s="289">
        <v>42675</v>
      </c>
      <c r="L78" s="243">
        <f t="shared" si="199"/>
        <v>59</v>
      </c>
      <c r="M78" s="103" t="str">
        <f t="shared" si="136"/>
        <v>no</v>
      </c>
      <c r="N78" s="93">
        <f t="shared" si="137"/>
        <v>46</v>
      </c>
    </row>
    <row r="79" spans="1:14">
      <c r="A79" s="99"/>
      <c r="B79" s="105"/>
      <c r="C79" s="106"/>
      <c r="D79" s="107"/>
      <c r="E79" s="294"/>
      <c r="F79" s="294"/>
      <c r="G79" s="294"/>
      <c r="H79" s="294"/>
      <c r="I79" s="294"/>
      <c r="J79" s="295"/>
      <c r="K79" s="289">
        <v>42705</v>
      </c>
      <c r="L79" s="243">
        <f t="shared" si="199"/>
        <v>60</v>
      </c>
      <c r="M79" s="103" t="str">
        <f t="shared" si="136"/>
        <v>no</v>
      </c>
      <c r="N79" s="93">
        <f t="shared" si="137"/>
        <v>49</v>
      </c>
    </row>
    <row r="80" spans="1:14">
      <c r="A80" s="99"/>
      <c r="B80" s="105"/>
      <c r="C80" s="106"/>
      <c r="D80" s="107"/>
      <c r="E80" s="294"/>
      <c r="F80" s="294"/>
      <c r="G80" s="294"/>
      <c r="H80" s="294"/>
      <c r="I80" s="294"/>
      <c r="J80" s="295"/>
      <c r="K80" s="289">
        <v>42736</v>
      </c>
      <c r="L80" s="243">
        <f t="shared" si="199"/>
        <v>61</v>
      </c>
      <c r="M80" s="103" t="str">
        <f t="shared" si="136"/>
        <v>no</v>
      </c>
    </row>
    <row r="81" spans="1:14">
      <c r="A81" s="99"/>
      <c r="B81" s="105"/>
      <c r="C81" s="106"/>
      <c r="D81" s="107"/>
      <c r="E81" s="294"/>
      <c r="F81" s="294"/>
      <c r="G81" s="294"/>
      <c r="H81" s="294"/>
      <c r="I81" s="294"/>
      <c r="J81" s="295"/>
      <c r="K81" s="289">
        <v>42767</v>
      </c>
      <c r="L81" s="243">
        <f t="shared" si="199"/>
        <v>62</v>
      </c>
      <c r="M81" s="103" t="str">
        <f t="shared" si="136"/>
        <v>no</v>
      </c>
    </row>
    <row r="82" spans="1:14">
      <c r="A82" s="99"/>
      <c r="B82" s="105"/>
      <c r="C82" s="106"/>
      <c r="D82" s="107"/>
      <c r="E82" s="294"/>
      <c r="F82" s="294"/>
      <c r="G82" s="294"/>
      <c r="H82" s="294"/>
      <c r="I82" s="294"/>
      <c r="J82" s="295"/>
      <c r="K82" s="289">
        <v>42795</v>
      </c>
      <c r="L82" s="243">
        <f t="shared" si="199"/>
        <v>63</v>
      </c>
      <c r="M82" s="103" t="str">
        <f t="shared" si="136"/>
        <v>no</v>
      </c>
    </row>
    <row r="83" spans="1:14">
      <c r="A83" s="99"/>
      <c r="B83" s="105"/>
      <c r="C83" s="106"/>
      <c r="D83" s="107"/>
      <c r="E83" s="294"/>
      <c r="F83" s="294"/>
      <c r="G83" s="294"/>
      <c r="H83" s="294"/>
      <c r="I83" s="294"/>
      <c r="J83" s="295"/>
      <c r="K83" s="289">
        <v>42826</v>
      </c>
      <c r="L83" s="243">
        <f t="shared" si="199"/>
        <v>64</v>
      </c>
      <c r="M83" s="103" t="str">
        <f t="shared" si="136"/>
        <v>no</v>
      </c>
    </row>
    <row r="84" spans="1:14">
      <c r="A84" s="99"/>
      <c r="B84" s="105"/>
      <c r="C84" s="106"/>
      <c r="D84" s="107"/>
      <c r="E84" s="294"/>
      <c r="F84" s="294"/>
      <c r="G84" s="294"/>
      <c r="H84" s="294"/>
      <c r="I84" s="294"/>
      <c r="J84" s="295"/>
      <c r="K84" s="289">
        <v>42856</v>
      </c>
      <c r="L84" s="243">
        <f t="shared" si="199"/>
        <v>65</v>
      </c>
      <c r="M84" s="103" t="str">
        <f t="shared" si="136"/>
        <v>no</v>
      </c>
    </row>
    <row r="85" spans="1:14">
      <c r="A85" s="99"/>
      <c r="B85" s="105"/>
      <c r="C85" s="106"/>
      <c r="D85" s="107"/>
      <c r="E85" s="294"/>
      <c r="F85" s="294"/>
      <c r="G85" s="294"/>
      <c r="H85" s="294"/>
      <c r="I85" s="294"/>
      <c r="J85" s="295"/>
      <c r="K85" s="289">
        <v>42887</v>
      </c>
      <c r="L85" s="243">
        <f t="shared" si="199"/>
        <v>66</v>
      </c>
      <c r="M85" s="103" t="str">
        <f t="shared" si="136"/>
        <v>no</v>
      </c>
    </row>
    <row r="86" spans="1:14">
      <c r="A86" s="99"/>
      <c r="B86" s="105"/>
      <c r="C86" s="106"/>
      <c r="D86" s="107"/>
      <c r="E86" s="294"/>
      <c r="F86" s="294"/>
      <c r="G86" s="294"/>
      <c r="H86" s="294"/>
      <c r="I86" s="294"/>
      <c r="J86" s="295"/>
      <c r="K86" s="289">
        <v>42917</v>
      </c>
      <c r="L86" s="243">
        <f t="shared" si="199"/>
        <v>67</v>
      </c>
      <c r="M86" s="103" t="str">
        <f t="shared" si="136"/>
        <v>no</v>
      </c>
    </row>
    <row r="87" spans="1:14">
      <c r="A87" s="99"/>
      <c r="B87" s="105"/>
      <c r="C87" s="106"/>
      <c r="D87" s="107"/>
      <c r="E87" s="294"/>
      <c r="F87" s="294"/>
      <c r="G87" s="294"/>
      <c r="H87" s="294"/>
      <c r="I87" s="294"/>
      <c r="J87" s="295"/>
      <c r="K87" s="289">
        <v>42948</v>
      </c>
      <c r="L87" s="243">
        <f t="shared" si="199"/>
        <v>68</v>
      </c>
      <c r="M87" s="103" t="str">
        <f t="shared" si="136"/>
        <v>no</v>
      </c>
    </row>
    <row r="88" spans="1:14">
      <c r="A88" s="99"/>
      <c r="B88" s="105"/>
      <c r="C88" s="106"/>
      <c r="D88" s="107"/>
      <c r="E88" s="294"/>
      <c r="F88" s="294"/>
      <c r="G88" s="294"/>
      <c r="H88" s="294"/>
      <c r="I88" s="294"/>
      <c r="J88" s="295"/>
      <c r="K88" s="289">
        <v>42979</v>
      </c>
      <c r="L88" s="243">
        <f t="shared" si="199"/>
        <v>69</v>
      </c>
      <c r="M88" s="103" t="str">
        <f t="shared" si="136"/>
        <v>no</v>
      </c>
    </row>
    <row r="89" spans="1:14">
      <c r="A89" s="99"/>
      <c r="B89" s="105"/>
      <c r="C89" s="106"/>
      <c r="D89" s="107"/>
      <c r="E89" s="294"/>
      <c r="F89" s="294"/>
      <c r="G89" s="294"/>
      <c r="H89" s="294"/>
      <c r="I89" s="294"/>
      <c r="J89" s="295"/>
      <c r="K89" s="289">
        <v>43009</v>
      </c>
      <c r="L89" s="243">
        <f t="shared" si="199"/>
        <v>70</v>
      </c>
      <c r="M89" s="103" t="str">
        <f t="shared" si="136"/>
        <v>no</v>
      </c>
    </row>
    <row r="90" spans="1:14">
      <c r="A90" s="99"/>
      <c r="B90" s="105"/>
      <c r="C90" s="106"/>
      <c r="D90" s="107"/>
      <c r="E90" s="294"/>
      <c r="F90" s="294"/>
      <c r="G90" s="294"/>
      <c r="H90" s="294"/>
      <c r="I90" s="294"/>
      <c r="J90" s="295"/>
      <c r="K90" s="289">
        <v>43040</v>
      </c>
      <c r="L90" s="243">
        <f t="shared" si="199"/>
        <v>71</v>
      </c>
      <c r="M90" s="103" t="str">
        <f t="shared" si="136"/>
        <v>no</v>
      </c>
    </row>
    <row r="91" spans="1:14">
      <c r="A91" s="99"/>
      <c r="B91" s="105"/>
      <c r="C91" s="106"/>
      <c r="D91" s="107"/>
      <c r="E91" s="294"/>
      <c r="F91" s="294"/>
      <c r="G91" s="294"/>
      <c r="H91" s="294"/>
      <c r="I91" s="294"/>
      <c r="J91" s="295"/>
      <c r="K91" s="289">
        <v>43070</v>
      </c>
      <c r="L91" s="243">
        <f t="shared" ref="L91:L110" si="200">L90+1</f>
        <v>72</v>
      </c>
      <c r="M91" s="103" t="str">
        <f t="shared" si="136"/>
        <v>no</v>
      </c>
    </row>
    <row r="92" spans="1:14">
      <c r="A92" s="99"/>
      <c r="B92" s="105"/>
      <c r="C92" s="106"/>
      <c r="D92" s="107"/>
      <c r="E92" s="294"/>
      <c r="F92" s="294"/>
      <c r="G92" s="294"/>
      <c r="H92" s="294"/>
      <c r="I92" s="294"/>
      <c r="J92" s="295"/>
      <c r="K92" s="289">
        <v>43101</v>
      </c>
      <c r="L92" s="243">
        <f t="shared" si="200"/>
        <v>73</v>
      </c>
      <c r="M92" s="103" t="str">
        <f t="shared" si="136"/>
        <v>no</v>
      </c>
    </row>
    <row r="93" spans="1:14">
      <c r="A93" s="99"/>
      <c r="B93" s="105"/>
      <c r="C93" s="106"/>
      <c r="D93" s="107"/>
      <c r="E93" s="294"/>
      <c r="F93" s="294"/>
      <c r="G93" s="294"/>
      <c r="H93" s="294"/>
      <c r="I93" s="294"/>
      <c r="J93" s="295"/>
      <c r="K93" s="289">
        <v>43132</v>
      </c>
      <c r="L93" s="243">
        <f t="shared" si="200"/>
        <v>74</v>
      </c>
      <c r="M93" s="103" t="str">
        <f t="shared" si="136"/>
        <v>no</v>
      </c>
    </row>
    <row r="94" spans="1:14">
      <c r="A94" s="99"/>
      <c r="B94" s="105"/>
      <c r="C94" s="106"/>
      <c r="D94" s="107"/>
      <c r="E94" s="294"/>
      <c r="F94" s="294"/>
      <c r="G94" s="294"/>
      <c r="H94" s="294"/>
      <c r="I94" s="294"/>
      <c r="J94" s="295"/>
      <c r="K94" s="289">
        <v>43160</v>
      </c>
      <c r="L94" s="243">
        <f t="shared" si="200"/>
        <v>75</v>
      </c>
      <c r="M94" s="103" t="str">
        <f t="shared" si="136"/>
        <v>no</v>
      </c>
    </row>
    <row r="95" spans="1:14">
      <c r="A95" s="99"/>
      <c r="B95" s="105"/>
      <c r="C95" s="106"/>
      <c r="D95" s="107"/>
      <c r="E95" s="294"/>
      <c r="F95" s="294"/>
      <c r="G95" s="294"/>
      <c r="H95" s="294"/>
      <c r="I95" s="294"/>
      <c r="J95" s="295"/>
      <c r="K95" s="289">
        <v>43191</v>
      </c>
      <c r="L95" s="243">
        <f t="shared" si="200"/>
        <v>76</v>
      </c>
      <c r="M95" s="103" t="str">
        <f t="shared" si="136"/>
        <v>no</v>
      </c>
      <c r="N95" s="93">
        <f>N79+3</f>
        <v>52</v>
      </c>
    </row>
    <row r="96" spans="1:14">
      <c r="A96" s="99"/>
      <c r="B96" s="105"/>
      <c r="C96" s="106"/>
      <c r="D96" s="107"/>
      <c r="E96" s="294"/>
      <c r="F96" s="294"/>
      <c r="G96" s="294"/>
      <c r="H96" s="294"/>
      <c r="I96" s="294"/>
      <c r="J96" s="295"/>
      <c r="K96" s="289">
        <v>43221</v>
      </c>
      <c r="L96" s="243">
        <f t="shared" si="200"/>
        <v>77</v>
      </c>
      <c r="M96" s="103" t="str">
        <f t="shared" si="136"/>
        <v>no</v>
      </c>
      <c r="N96" s="93">
        <f t="shared" si="137"/>
        <v>55</v>
      </c>
    </row>
    <row r="97" spans="1:14">
      <c r="A97" s="99"/>
      <c r="B97" s="105"/>
      <c r="C97" s="106"/>
      <c r="D97" s="107"/>
      <c r="E97" s="294"/>
      <c r="F97" s="294"/>
      <c r="G97" s="294"/>
      <c r="H97" s="294"/>
      <c r="I97" s="294"/>
      <c r="J97" s="295"/>
      <c r="K97" s="289">
        <v>43252</v>
      </c>
      <c r="L97" s="243">
        <f t="shared" si="200"/>
        <v>78</v>
      </c>
      <c r="M97" s="103" t="str">
        <f t="shared" si="136"/>
        <v>no</v>
      </c>
      <c r="N97" s="93">
        <f t="shared" si="137"/>
        <v>58</v>
      </c>
    </row>
    <row r="98" spans="1:14">
      <c r="A98" s="99"/>
      <c r="B98" s="105"/>
      <c r="C98" s="106"/>
      <c r="D98" s="107"/>
      <c r="E98" s="294"/>
      <c r="F98" s="294"/>
      <c r="G98" s="294"/>
      <c r="H98" s="294"/>
      <c r="I98" s="294"/>
      <c r="J98" s="295"/>
      <c r="K98" s="289">
        <v>43282</v>
      </c>
      <c r="L98" s="243">
        <f t="shared" si="200"/>
        <v>79</v>
      </c>
      <c r="M98" s="103" t="str">
        <f t="shared" si="136"/>
        <v>no</v>
      </c>
      <c r="N98" s="93">
        <f t="shared" si="137"/>
        <v>61</v>
      </c>
    </row>
    <row r="99" spans="1:14">
      <c r="A99" s="99"/>
      <c r="B99" s="105"/>
      <c r="C99" s="106"/>
      <c r="D99" s="107"/>
      <c r="E99" s="294"/>
      <c r="F99" s="294"/>
      <c r="G99" s="294"/>
      <c r="H99" s="294"/>
      <c r="I99" s="294"/>
      <c r="J99" s="295"/>
      <c r="K99" s="289">
        <v>43313</v>
      </c>
      <c r="L99" s="243">
        <f t="shared" si="200"/>
        <v>80</v>
      </c>
      <c r="M99" s="103" t="str">
        <f t="shared" si="136"/>
        <v>no</v>
      </c>
      <c r="N99" s="93">
        <f t="shared" si="137"/>
        <v>64</v>
      </c>
    </row>
    <row r="100" spans="1:14">
      <c r="A100" s="99"/>
      <c r="B100" s="105"/>
      <c r="C100" s="106"/>
      <c r="D100" s="107"/>
      <c r="E100" s="294"/>
      <c r="F100" s="294"/>
      <c r="G100" s="294"/>
      <c r="H100" s="294"/>
      <c r="I100" s="294"/>
      <c r="J100" s="295"/>
      <c r="K100" s="289">
        <v>43344</v>
      </c>
      <c r="L100" s="243">
        <f t="shared" si="200"/>
        <v>81</v>
      </c>
      <c r="M100" s="103" t="str">
        <f t="shared" si="136"/>
        <v>no</v>
      </c>
      <c r="N100" s="93">
        <f t="shared" si="137"/>
        <v>67</v>
      </c>
    </row>
    <row r="101" spans="1:14">
      <c r="A101" s="99"/>
      <c r="B101" s="105"/>
      <c r="C101" s="106"/>
      <c r="D101" s="107"/>
      <c r="E101" s="294"/>
      <c r="F101" s="294"/>
      <c r="G101" s="294"/>
      <c r="H101" s="294"/>
      <c r="I101" s="294"/>
      <c r="J101" s="295"/>
      <c r="K101" s="289">
        <v>43374</v>
      </c>
      <c r="L101" s="243">
        <f t="shared" si="200"/>
        <v>82</v>
      </c>
      <c r="M101" s="103" t="str">
        <f t="shared" ref="M101:M110" si="201">IF($C$14&gt;L101,"si","no")</f>
        <v>no</v>
      </c>
      <c r="N101" s="93">
        <f t="shared" si="137"/>
        <v>70</v>
      </c>
    </row>
    <row r="102" spans="1:14">
      <c r="A102" s="99"/>
      <c r="B102" s="105"/>
      <c r="C102" s="106"/>
      <c r="D102" s="107"/>
      <c r="E102" s="294"/>
      <c r="F102" s="294"/>
      <c r="G102" s="294"/>
      <c r="H102" s="294"/>
      <c r="I102" s="294"/>
      <c r="J102" s="295"/>
      <c r="K102" s="289">
        <v>43405</v>
      </c>
      <c r="L102" s="243">
        <f t="shared" si="200"/>
        <v>83</v>
      </c>
      <c r="M102" s="103" t="str">
        <f t="shared" si="201"/>
        <v>no</v>
      </c>
      <c r="N102" s="93">
        <f t="shared" si="137"/>
        <v>73</v>
      </c>
    </row>
    <row r="103" spans="1:14">
      <c r="A103" s="99"/>
      <c r="B103" s="105"/>
      <c r="C103" s="106"/>
      <c r="D103" s="107"/>
      <c r="E103" s="294"/>
      <c r="F103" s="294"/>
      <c r="G103" s="294"/>
      <c r="H103" s="294"/>
      <c r="I103" s="294"/>
      <c r="J103" s="295"/>
      <c r="K103" s="289">
        <v>43435</v>
      </c>
      <c r="L103" s="243">
        <f t="shared" si="200"/>
        <v>84</v>
      </c>
      <c r="M103" s="103" t="str">
        <f t="shared" si="201"/>
        <v>no</v>
      </c>
      <c r="N103" s="93">
        <f t="shared" si="137"/>
        <v>76</v>
      </c>
    </row>
    <row r="104" spans="1:14">
      <c r="A104" s="99"/>
      <c r="B104" s="105"/>
      <c r="C104" s="106"/>
      <c r="D104" s="107"/>
      <c r="E104" s="294"/>
      <c r="F104" s="294"/>
      <c r="G104" s="294"/>
      <c r="H104" s="294"/>
      <c r="I104" s="294"/>
      <c r="J104" s="295"/>
      <c r="K104" s="289">
        <v>43466</v>
      </c>
      <c r="L104" s="243">
        <f t="shared" si="200"/>
        <v>85</v>
      </c>
      <c r="M104" s="103" t="str">
        <f t="shared" si="201"/>
        <v>no</v>
      </c>
      <c r="N104" s="93">
        <f t="shared" si="137"/>
        <v>79</v>
      </c>
    </row>
    <row r="105" spans="1:14">
      <c r="A105" s="99"/>
      <c r="B105" s="105"/>
      <c r="C105" s="106"/>
      <c r="D105" s="107"/>
      <c r="E105" s="294"/>
      <c r="F105" s="294"/>
      <c r="G105" s="294"/>
      <c r="H105" s="294"/>
      <c r="I105" s="294"/>
      <c r="J105" s="295"/>
      <c r="K105" s="289">
        <v>43497</v>
      </c>
      <c r="L105" s="243">
        <f t="shared" si="200"/>
        <v>86</v>
      </c>
      <c r="M105" s="103" t="str">
        <f t="shared" si="201"/>
        <v>no</v>
      </c>
      <c r="N105" s="93">
        <f t="shared" si="137"/>
        <v>82</v>
      </c>
    </row>
    <row r="106" spans="1:14">
      <c r="A106" s="99"/>
      <c r="B106" s="105"/>
      <c r="C106" s="106"/>
      <c r="D106" s="107"/>
      <c r="E106" s="294"/>
      <c r="F106" s="294"/>
      <c r="G106" s="294"/>
      <c r="H106" s="294"/>
      <c r="I106" s="294"/>
      <c r="J106" s="295"/>
      <c r="K106" s="289">
        <v>43525</v>
      </c>
      <c r="L106" s="243">
        <f t="shared" si="200"/>
        <v>87</v>
      </c>
      <c r="M106" s="103" t="str">
        <f t="shared" si="201"/>
        <v>no</v>
      </c>
      <c r="N106" s="93">
        <f t="shared" si="137"/>
        <v>85</v>
      </c>
    </row>
    <row r="107" spans="1:14">
      <c r="A107" s="99"/>
      <c r="B107" s="105"/>
      <c r="C107" s="106"/>
      <c r="D107" s="107"/>
      <c r="E107" s="294"/>
      <c r="F107" s="294"/>
      <c r="G107" s="294"/>
      <c r="H107" s="294"/>
      <c r="I107" s="294"/>
      <c r="J107" s="295"/>
      <c r="K107" s="289">
        <v>43556</v>
      </c>
      <c r="L107" s="243">
        <f t="shared" si="200"/>
        <v>88</v>
      </c>
      <c r="M107" s="103" t="str">
        <f t="shared" si="201"/>
        <v>no</v>
      </c>
      <c r="N107" s="93">
        <f t="shared" si="137"/>
        <v>88</v>
      </c>
    </row>
    <row r="108" spans="1:14">
      <c r="A108" s="99"/>
      <c r="B108" s="105"/>
      <c r="C108" s="106"/>
      <c r="D108" s="107"/>
      <c r="E108" s="294"/>
      <c r="F108" s="294"/>
      <c r="G108" s="294"/>
      <c r="H108" s="294"/>
      <c r="I108" s="294"/>
      <c r="J108" s="295"/>
      <c r="K108" s="289">
        <v>43586</v>
      </c>
      <c r="L108" s="243">
        <f t="shared" si="200"/>
        <v>89</v>
      </c>
      <c r="M108" s="103" t="str">
        <f t="shared" si="201"/>
        <v>no</v>
      </c>
      <c r="N108" s="93">
        <f t="shared" si="137"/>
        <v>91</v>
      </c>
    </row>
    <row r="109" spans="1:14">
      <c r="A109" s="99"/>
      <c r="B109" s="105"/>
      <c r="C109" s="106"/>
      <c r="D109" s="107"/>
      <c r="E109" s="294"/>
      <c r="F109" s="294"/>
      <c r="G109" s="294"/>
      <c r="H109" s="294"/>
      <c r="I109" s="294"/>
      <c r="J109" s="295"/>
      <c r="K109" s="289">
        <v>43617</v>
      </c>
      <c r="L109" s="243">
        <f t="shared" si="200"/>
        <v>90</v>
      </c>
      <c r="M109" s="103" t="str">
        <f t="shared" si="201"/>
        <v>no</v>
      </c>
      <c r="N109" s="93">
        <f t="shared" si="137"/>
        <v>94</v>
      </c>
    </row>
    <row r="110" spans="1:14">
      <c r="A110" s="99"/>
      <c r="B110" s="105"/>
      <c r="C110" s="106"/>
      <c r="D110" s="107"/>
      <c r="E110" s="294"/>
      <c r="F110" s="294"/>
      <c r="G110" s="294"/>
      <c r="H110" s="294"/>
      <c r="I110" s="294"/>
      <c r="J110" s="295"/>
      <c r="K110" s="289">
        <v>43647</v>
      </c>
      <c r="L110" s="243">
        <f t="shared" si="200"/>
        <v>91</v>
      </c>
      <c r="M110" s="103" t="str">
        <f t="shared" si="201"/>
        <v>no</v>
      </c>
      <c r="N110" s="93">
        <f t="shared" si="137"/>
        <v>97</v>
      </c>
    </row>
    <row r="111" spans="1:14" ht="20.25" thickBot="1">
      <c r="A111" s="99"/>
      <c r="B111" s="108"/>
      <c r="C111" s="109"/>
      <c r="D111" s="110"/>
      <c r="E111" s="296"/>
      <c r="F111" s="296"/>
      <c r="G111" s="296"/>
      <c r="H111" s="296"/>
      <c r="I111" s="296"/>
      <c r="J111" s="297"/>
      <c r="K111" s="290"/>
      <c r="L111" s="244"/>
      <c r="M111" s="111"/>
      <c r="N111" s="93" t="e">
        <f>#REF!+3</f>
        <v>#REF!</v>
      </c>
    </row>
    <row r="112" spans="1:14" ht="20.25" thickTop="1"/>
    <row r="114" spans="6:6" ht="21.75">
      <c r="F114" s="303" t="s">
        <v>266</v>
      </c>
    </row>
  </sheetData>
  <mergeCells count="7">
    <mergeCell ref="AN18:AY18"/>
    <mergeCell ref="AZ18:BK18"/>
    <mergeCell ref="BL18:BW18"/>
    <mergeCell ref="BX18:CI18"/>
    <mergeCell ref="D10:E10"/>
    <mergeCell ref="P18:AA18"/>
    <mergeCell ref="AB18:AM18"/>
  </mergeCells>
  <hyperlinks>
    <hyperlink ref="E3" r:id="rId1"/>
    <hyperlink ref="O28" r:id="rId2"/>
    <hyperlink ref="F114" r:id="rId3"/>
  </hyperlinks>
  <pageMargins left="0.7" right="0.7" top="0.75" bottom="0.75" header="0.3" footer="0.3"/>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9"/>
  <sheetViews>
    <sheetView zoomScaleNormal="100" zoomScaleSheetLayoutView="256" workbookViewId="0"/>
  </sheetViews>
  <sheetFormatPr defaultColWidth="11.42578125" defaultRowHeight="12.75"/>
  <cols>
    <col min="1" max="1" width="58.7109375" style="200" bestFit="1" customWidth="1"/>
    <col min="2" max="4" width="15.7109375" style="201" customWidth="1"/>
    <col min="5" max="5" width="4.28515625" style="201" customWidth="1"/>
    <col min="6" max="6" width="15.7109375" style="201" customWidth="1"/>
    <col min="7" max="16384" width="11.42578125" style="200"/>
  </cols>
  <sheetData>
    <row r="1" spans="1:80" s="133" customFormat="1" ht="36" customHeight="1">
      <c r="A1" s="225" t="str">
        <f>VENTAS!A1</f>
        <v>PROYECCIONES FINANCIERAS</v>
      </c>
      <c r="B1" s="71"/>
      <c r="C1" s="71"/>
      <c r="D1" s="71"/>
      <c r="E1" s="71"/>
      <c r="F1" s="71"/>
      <c r="G1" s="71"/>
      <c r="H1" s="72"/>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226"/>
    </row>
    <row r="2" spans="1:80" s="19" customFormat="1" ht="24">
      <c r="A2" s="224" t="s">
        <v>251</v>
      </c>
      <c r="B2" s="18"/>
      <c r="C2" s="18"/>
      <c r="D2" s="18"/>
      <c r="E2" s="122"/>
      <c r="F2" s="122"/>
      <c r="G2" s="122"/>
      <c r="H2" s="33"/>
      <c r="I2" s="224"/>
      <c r="U2" s="224"/>
      <c r="Z2" s="21"/>
      <c r="AA2" s="21"/>
      <c r="AB2" s="21"/>
      <c r="AC2" s="22"/>
      <c r="AD2" s="22"/>
      <c r="AE2" s="22"/>
      <c r="AF2" s="22"/>
      <c r="AG2" s="224"/>
      <c r="AS2" s="224"/>
      <c r="AX2" s="21"/>
      <c r="AY2" s="21"/>
      <c r="AZ2" s="21"/>
      <c r="BA2" s="22"/>
      <c r="BB2" s="22"/>
      <c r="BC2" s="22"/>
      <c r="BD2" s="22"/>
      <c r="BE2" s="224"/>
      <c r="BQ2" s="224"/>
      <c r="BV2" s="21"/>
      <c r="BW2" s="21"/>
      <c r="BX2" s="21"/>
      <c r="BY2" s="22"/>
      <c r="BZ2" s="22"/>
      <c r="CA2" s="22"/>
      <c r="CB2" s="22"/>
    </row>
    <row r="3" spans="1:80" s="19" customFormat="1" ht="24">
      <c r="A3" s="224" t="str">
        <f>VENTAS!A3</f>
        <v>e-MODACOMMERCE</v>
      </c>
      <c r="B3" s="303" t="s">
        <v>266</v>
      </c>
      <c r="C3" s="18"/>
      <c r="D3" s="18"/>
      <c r="E3" s="122"/>
      <c r="F3" s="122"/>
      <c r="G3" s="122"/>
      <c r="H3" s="33"/>
      <c r="I3" s="224"/>
      <c r="U3" s="224"/>
      <c r="Z3" s="21"/>
      <c r="AA3" s="21"/>
      <c r="AB3" s="21"/>
      <c r="AC3" s="22"/>
      <c r="AD3" s="22"/>
      <c r="AE3" s="22"/>
      <c r="AF3" s="22"/>
      <c r="AG3" s="224"/>
      <c r="AS3" s="224"/>
      <c r="AX3" s="21"/>
      <c r="AY3" s="21"/>
      <c r="AZ3" s="21"/>
      <c r="BA3" s="22"/>
      <c r="BB3" s="22"/>
      <c r="BC3" s="22"/>
      <c r="BD3" s="22"/>
      <c r="BE3" s="224"/>
      <c r="BQ3" s="224"/>
      <c r="BV3" s="21"/>
      <c r="BW3" s="21"/>
      <c r="BX3" s="21"/>
      <c r="BY3" s="22"/>
      <c r="BZ3" s="22"/>
      <c r="CA3" s="22"/>
      <c r="CB3" s="22"/>
    </row>
    <row r="4" spans="1:80" ht="24" customHeight="1"/>
    <row r="5" spans="1:80" s="198" customFormat="1" ht="15.75">
      <c r="B5" s="310" t="s">
        <v>199</v>
      </c>
      <c r="C5" s="310"/>
      <c r="D5" s="310"/>
      <c r="F5" s="138" t="s">
        <v>200</v>
      </c>
    </row>
    <row r="6" spans="1:80" s="198" customFormat="1" ht="15.75">
      <c r="A6" s="138"/>
      <c r="B6" s="215">
        <v>2009</v>
      </c>
      <c r="C6" s="215">
        <v>2010</v>
      </c>
      <c r="D6" s="215">
        <v>2011</v>
      </c>
      <c r="F6" s="216">
        <f>VENTAS!I5-1</f>
        <v>40908</v>
      </c>
    </row>
    <row r="7" spans="1:80" ht="14.25">
      <c r="A7" s="136" t="s">
        <v>127</v>
      </c>
      <c r="B7" s="199"/>
      <c r="C7" s="199"/>
      <c r="D7" s="199"/>
      <c r="E7" s="199"/>
      <c r="F7" s="199"/>
    </row>
    <row r="8" spans="1:80" ht="14.25">
      <c r="A8" s="136" t="s">
        <v>128</v>
      </c>
      <c r="B8" s="199"/>
      <c r="C8" s="199"/>
      <c r="D8" s="199"/>
      <c r="E8" s="199"/>
      <c r="F8" s="199"/>
      <c r="G8" s="201"/>
    </row>
    <row r="9" spans="1:80" ht="14.25">
      <c r="A9" s="136" t="s">
        <v>129</v>
      </c>
      <c r="B9" s="199"/>
      <c r="C9" s="199"/>
      <c r="D9" s="199"/>
      <c r="E9" s="199"/>
      <c r="F9" s="199"/>
    </row>
    <row r="10" spans="1:80" ht="14.25">
      <c r="A10" s="136" t="s">
        <v>130</v>
      </c>
      <c r="B10" s="199"/>
      <c r="C10" s="199"/>
      <c r="D10" s="199"/>
      <c r="E10" s="199"/>
      <c r="F10" s="199"/>
    </row>
    <row r="11" spans="1:80" ht="14.25">
      <c r="A11" s="136" t="s">
        <v>131</v>
      </c>
      <c r="B11" s="199"/>
      <c r="C11" s="199"/>
      <c r="D11" s="199"/>
      <c r="E11" s="199"/>
      <c r="F11" s="199"/>
    </row>
    <row r="12" spans="1:80" ht="14.25">
      <c r="A12" s="136" t="s">
        <v>132</v>
      </c>
      <c r="B12" s="199"/>
      <c r="C12" s="199"/>
      <c r="D12" s="199"/>
      <c r="E12" s="199"/>
      <c r="F12" s="199"/>
    </row>
    <row r="13" spans="1:80" ht="14.25">
      <c r="A13" s="136" t="s">
        <v>133</v>
      </c>
      <c r="B13" s="199"/>
      <c r="C13" s="199"/>
      <c r="D13" s="199"/>
      <c r="E13" s="199"/>
      <c r="F13" s="199"/>
    </row>
    <row r="14" spans="1:80" ht="14.25">
      <c r="A14" s="202" t="s">
        <v>134</v>
      </c>
      <c r="B14" s="203">
        <f t="shared" ref="B14:C14" si="0">SUM(B7:B13)</f>
        <v>0</v>
      </c>
      <c r="C14" s="203">
        <f t="shared" si="0"/>
        <v>0</v>
      </c>
      <c r="D14" s="203">
        <f>SUM(D7:D13)</f>
        <v>0</v>
      </c>
      <c r="E14" s="203"/>
      <c r="F14" s="203">
        <f>SUM(F7:F13)</f>
        <v>0</v>
      </c>
    </row>
    <row r="15" spans="1:80" ht="14.25">
      <c r="A15" s="136" t="s">
        <v>135</v>
      </c>
      <c r="B15" s="199"/>
      <c r="C15" s="199"/>
      <c r="D15" s="199"/>
      <c r="E15" s="199"/>
      <c r="F15" s="199"/>
    </row>
    <row r="16" spans="1:80" ht="14.25">
      <c r="A16" s="136" t="s">
        <v>136</v>
      </c>
      <c r="B16" s="199"/>
      <c r="C16" s="199"/>
      <c r="D16" s="199"/>
      <c r="E16" s="199"/>
      <c r="F16" s="199"/>
    </row>
    <row r="17" spans="1:10" ht="14.25">
      <c r="A17" s="136" t="s">
        <v>137</v>
      </c>
      <c r="B17" s="199"/>
      <c r="C17" s="199"/>
      <c r="D17" s="199"/>
      <c r="E17" s="199"/>
      <c r="F17" s="199"/>
    </row>
    <row r="18" spans="1:10" ht="14.25">
      <c r="A18" s="136" t="s">
        <v>138</v>
      </c>
      <c r="B18" s="199"/>
      <c r="C18" s="199"/>
      <c r="D18" s="199"/>
      <c r="E18" s="199"/>
      <c r="F18" s="199"/>
    </row>
    <row r="19" spans="1:10" ht="14.25">
      <c r="A19" s="136" t="s">
        <v>139</v>
      </c>
      <c r="B19" s="199"/>
      <c r="C19" s="199"/>
      <c r="D19" s="199"/>
      <c r="E19" s="199"/>
      <c r="F19" s="204"/>
    </row>
    <row r="20" spans="1:10" ht="14.25">
      <c r="A20" s="136" t="s">
        <v>140</v>
      </c>
      <c r="B20" s="199"/>
      <c r="C20" s="199"/>
      <c r="D20" s="199"/>
      <c r="E20" s="199"/>
      <c r="F20" s="199"/>
    </row>
    <row r="21" spans="1:10" ht="14.25">
      <c r="A21" s="136" t="s">
        <v>141</v>
      </c>
      <c r="B21" s="199"/>
      <c r="C21" s="199"/>
      <c r="D21" s="199"/>
      <c r="E21" s="199"/>
      <c r="F21" s="199"/>
    </row>
    <row r="22" spans="1:10" ht="14.25">
      <c r="A22" s="202" t="s">
        <v>142</v>
      </c>
      <c r="B22" s="203">
        <f t="shared" ref="B22:C22" si="1">SUM(B15:B21)</f>
        <v>0</v>
      </c>
      <c r="C22" s="203">
        <f t="shared" si="1"/>
        <v>0</v>
      </c>
      <c r="D22" s="203">
        <f>SUM(D15:D21)</f>
        <v>0</v>
      </c>
      <c r="E22" s="203"/>
      <c r="F22" s="203">
        <f>SUM(F15:F21)</f>
        <v>0</v>
      </c>
    </row>
    <row r="23" spans="1:10" ht="14.25">
      <c r="A23" s="202" t="s">
        <v>22</v>
      </c>
      <c r="B23" s="203">
        <f t="shared" ref="B23:C23" si="2">B14+B22</f>
        <v>0</v>
      </c>
      <c r="C23" s="203">
        <f t="shared" si="2"/>
        <v>0</v>
      </c>
      <c r="D23" s="203">
        <f>D14+D22</f>
        <v>0</v>
      </c>
      <c r="E23" s="203"/>
      <c r="F23" s="203">
        <f>F14+F22</f>
        <v>0</v>
      </c>
      <c r="G23" s="201"/>
    </row>
    <row r="25" spans="1:10" ht="14.25">
      <c r="A25" s="136" t="s">
        <v>143</v>
      </c>
      <c r="B25" s="199"/>
      <c r="C25" s="199"/>
      <c r="D25" s="199"/>
      <c r="E25" s="199"/>
      <c r="F25" s="199"/>
      <c r="H25" s="201"/>
    </row>
    <row r="26" spans="1:10" ht="14.25">
      <c r="A26" s="136" t="s">
        <v>144</v>
      </c>
      <c r="B26" s="199"/>
      <c r="C26" s="199"/>
      <c r="D26" s="199"/>
      <c r="E26" s="199"/>
      <c r="F26" s="199"/>
    </row>
    <row r="27" spans="1:10" ht="14.25">
      <c r="A27" s="136" t="s">
        <v>145</v>
      </c>
      <c r="B27" s="199"/>
      <c r="C27" s="199"/>
      <c r="D27" s="199"/>
      <c r="E27" s="199"/>
      <c r="F27" s="199"/>
    </row>
    <row r="28" spans="1:10" ht="14.25">
      <c r="A28" s="136" t="s">
        <v>146</v>
      </c>
      <c r="B28" s="199"/>
      <c r="C28" s="199"/>
      <c r="D28" s="199"/>
      <c r="E28" s="199"/>
      <c r="F28" s="199"/>
      <c r="H28" s="201"/>
    </row>
    <row r="29" spans="1:10" ht="14.25">
      <c r="A29" s="136" t="s">
        <v>147</v>
      </c>
      <c r="B29" s="199"/>
      <c r="C29" s="199"/>
      <c r="D29" s="199"/>
      <c r="E29" s="199"/>
      <c r="F29" s="199"/>
      <c r="J29" s="201"/>
    </row>
    <row r="30" spans="1:10" ht="14.25">
      <c r="A30" s="136" t="s">
        <v>148</v>
      </c>
      <c r="B30" s="199"/>
      <c r="C30" s="199"/>
      <c r="D30" s="199"/>
      <c r="E30" s="199"/>
      <c r="F30" s="204"/>
    </row>
    <row r="31" spans="1:10" ht="14.25">
      <c r="A31" s="136" t="s">
        <v>149</v>
      </c>
      <c r="B31" s="199"/>
      <c r="C31" s="199"/>
      <c r="D31" s="199"/>
      <c r="E31" s="199"/>
      <c r="F31" s="199"/>
      <c r="H31" s="201"/>
    </row>
    <row r="32" spans="1:10" ht="14.25">
      <c r="A32" s="136" t="s">
        <v>150</v>
      </c>
      <c r="B32" s="199"/>
      <c r="C32" s="199"/>
      <c r="D32" s="199"/>
      <c r="E32" s="199"/>
      <c r="F32" s="199"/>
    </row>
    <row r="33" spans="1:8" ht="14.25">
      <c r="A33" s="136" t="s">
        <v>151</v>
      </c>
      <c r="B33" s="199"/>
      <c r="C33" s="199"/>
      <c r="D33" s="199"/>
      <c r="E33" s="199"/>
      <c r="F33" s="199"/>
    </row>
    <row r="34" spans="1:8" ht="14.25">
      <c r="A34" s="136" t="s">
        <v>152</v>
      </c>
      <c r="B34" s="199"/>
      <c r="C34" s="199"/>
      <c r="D34" s="199"/>
      <c r="E34" s="199"/>
      <c r="F34" s="199"/>
    </row>
    <row r="35" spans="1:8" ht="14.25">
      <c r="A35" s="136" t="s">
        <v>153</v>
      </c>
      <c r="B35" s="199"/>
      <c r="C35" s="199"/>
      <c r="D35" s="199"/>
      <c r="E35" s="199"/>
      <c r="F35" s="199"/>
    </row>
    <row r="36" spans="1:8" ht="14.25">
      <c r="A36" s="136" t="s">
        <v>154</v>
      </c>
      <c r="B36" s="199"/>
      <c r="C36" s="199"/>
      <c r="D36" s="199"/>
      <c r="E36" s="199"/>
      <c r="F36" s="199"/>
    </row>
    <row r="37" spans="1:8" ht="14.25">
      <c r="A37" s="202" t="s">
        <v>155</v>
      </c>
      <c r="B37" s="203">
        <f t="shared" ref="B37:C37" si="3">SUM(B25:B36)</f>
        <v>0</v>
      </c>
      <c r="C37" s="203">
        <f t="shared" si="3"/>
        <v>0</v>
      </c>
      <c r="D37" s="203">
        <f>SUM(D25:D36)</f>
        <v>0</v>
      </c>
      <c r="E37" s="203"/>
      <c r="F37" s="203">
        <f>SUM(F25:F36)</f>
        <v>0</v>
      </c>
      <c r="H37" s="201"/>
    </row>
    <row r="38" spans="1:8" ht="14.25">
      <c r="A38" s="136" t="s">
        <v>156</v>
      </c>
      <c r="B38" s="199"/>
      <c r="C38" s="199"/>
      <c r="D38" s="199"/>
      <c r="E38" s="199"/>
      <c r="F38" s="199"/>
    </row>
    <row r="39" spans="1:8" ht="14.25">
      <c r="A39" s="136" t="s">
        <v>157</v>
      </c>
      <c r="B39" s="199"/>
      <c r="C39" s="199"/>
      <c r="D39" s="199"/>
      <c r="E39" s="199"/>
      <c r="F39" s="199"/>
    </row>
    <row r="40" spans="1:8" ht="14.25">
      <c r="A40" s="136" t="s">
        <v>158</v>
      </c>
      <c r="B40" s="199"/>
      <c r="C40" s="199"/>
      <c r="D40" s="199"/>
      <c r="E40" s="199"/>
      <c r="F40" s="199"/>
    </row>
    <row r="41" spans="1:8" ht="14.25">
      <c r="A41" s="136" t="s">
        <v>159</v>
      </c>
      <c r="B41" s="199"/>
      <c r="C41" s="199"/>
      <c r="D41" s="199"/>
      <c r="E41" s="199"/>
      <c r="F41" s="199"/>
    </row>
    <row r="42" spans="1:8" ht="14.25">
      <c r="A42" s="136" t="s">
        <v>160</v>
      </c>
      <c r="B42" s="199"/>
      <c r="C42" s="199"/>
      <c r="D42" s="199"/>
      <c r="E42" s="199"/>
      <c r="F42" s="199"/>
    </row>
    <row r="43" spans="1:8" ht="14.25">
      <c r="A43" s="136" t="s">
        <v>161</v>
      </c>
      <c r="B43" s="199"/>
      <c r="C43" s="199"/>
      <c r="D43" s="199"/>
      <c r="E43" s="199"/>
      <c r="F43" s="199"/>
    </row>
    <row r="44" spans="1:8" ht="14.25">
      <c r="A44" s="136" t="s">
        <v>162</v>
      </c>
      <c r="B44" s="199"/>
      <c r="C44" s="199"/>
      <c r="D44" s="199"/>
      <c r="E44" s="199"/>
      <c r="F44" s="199"/>
    </row>
    <row r="45" spans="1:8" ht="14.25">
      <c r="A45" s="202" t="s">
        <v>163</v>
      </c>
      <c r="B45" s="203">
        <f t="shared" ref="B45:C45" si="4">SUM(B38:B44)</f>
        <v>0</v>
      </c>
      <c r="C45" s="203">
        <f t="shared" si="4"/>
        <v>0</v>
      </c>
      <c r="D45" s="203">
        <f>SUM(D38:D44)</f>
        <v>0</v>
      </c>
      <c r="E45" s="203"/>
      <c r="F45" s="203">
        <f>SUM(F38:F44)</f>
        <v>0</v>
      </c>
    </row>
    <row r="46" spans="1:8" ht="14.25">
      <c r="A46" s="136" t="s">
        <v>164</v>
      </c>
      <c r="B46" s="199"/>
      <c r="C46" s="199"/>
      <c r="D46" s="199"/>
      <c r="E46" s="199"/>
      <c r="F46" s="199"/>
    </row>
    <row r="47" spans="1:8" ht="14.25">
      <c r="A47" s="136" t="s">
        <v>165</v>
      </c>
      <c r="B47" s="199"/>
      <c r="C47" s="199"/>
      <c r="D47" s="199"/>
      <c r="E47" s="199"/>
      <c r="F47" s="199"/>
    </row>
    <row r="48" spans="1:8" ht="14.25">
      <c r="A48" s="136" t="s">
        <v>166</v>
      </c>
      <c r="B48" s="199"/>
      <c r="C48" s="199"/>
      <c r="D48" s="199"/>
      <c r="E48" s="199"/>
      <c r="F48" s="199"/>
    </row>
    <row r="49" spans="1:8" ht="14.25">
      <c r="A49" s="136" t="s">
        <v>167</v>
      </c>
      <c r="B49" s="199"/>
      <c r="C49" s="199"/>
      <c r="D49" s="199"/>
      <c r="E49" s="199"/>
      <c r="F49" s="199"/>
    </row>
    <row r="50" spans="1:8" ht="14.25">
      <c r="A50" s="136" t="s">
        <v>168</v>
      </c>
      <c r="B50" s="199"/>
      <c r="C50" s="199"/>
      <c r="D50" s="199"/>
      <c r="E50" s="199"/>
      <c r="F50" s="199"/>
    </row>
    <row r="51" spans="1:8" ht="14.25">
      <c r="A51" s="136" t="s">
        <v>140</v>
      </c>
      <c r="B51" s="199"/>
      <c r="C51" s="199"/>
      <c r="D51" s="199"/>
      <c r="E51" s="199"/>
      <c r="F51" s="199"/>
    </row>
    <row r="52" spans="1:8" ht="14.25">
      <c r="A52" s="136" t="s">
        <v>169</v>
      </c>
      <c r="B52" s="199"/>
      <c r="C52" s="199"/>
      <c r="D52" s="199"/>
      <c r="E52" s="199"/>
      <c r="F52" s="199"/>
    </row>
    <row r="53" spans="1:8" ht="14.25">
      <c r="A53" s="202" t="s">
        <v>170</v>
      </c>
      <c r="B53" s="203">
        <f t="shared" ref="B53:C53" si="5">SUM(B46:B52)</f>
        <v>0</v>
      </c>
      <c r="C53" s="203">
        <f t="shared" si="5"/>
        <v>0</v>
      </c>
      <c r="D53" s="203">
        <f>SUM(D46:D52)</f>
        <v>0</v>
      </c>
      <c r="E53" s="203"/>
      <c r="F53" s="203">
        <f>SUM(F46:F52)</f>
        <v>0</v>
      </c>
    </row>
    <row r="54" spans="1:8" ht="14.25">
      <c r="A54" s="202" t="s">
        <v>171</v>
      </c>
      <c r="B54" s="203">
        <f t="shared" ref="B54:C54" si="6">B53+B45+B37</f>
        <v>0</v>
      </c>
      <c r="C54" s="203">
        <f t="shared" si="6"/>
        <v>0</v>
      </c>
      <c r="D54" s="203">
        <f>D53+D45+D37</f>
        <v>0</v>
      </c>
      <c r="E54" s="203"/>
      <c r="F54" s="203">
        <f>F53+F45+F37</f>
        <v>0</v>
      </c>
    </row>
    <row r="56" spans="1:8" s="207" customFormat="1" ht="14.25">
      <c r="A56" s="205" t="s">
        <v>172</v>
      </c>
      <c r="B56" s="206"/>
      <c r="C56" s="206"/>
      <c r="D56" s="206"/>
      <c r="E56" s="206"/>
      <c r="F56" s="206"/>
    </row>
    <row r="57" spans="1:8" s="207" customFormat="1" ht="14.25">
      <c r="A57" s="205" t="s">
        <v>173</v>
      </c>
      <c r="B57" s="206"/>
      <c r="C57" s="206"/>
      <c r="D57" s="206"/>
      <c r="E57" s="206"/>
      <c r="F57" s="206"/>
      <c r="H57" s="208"/>
    </row>
    <row r="58" spans="1:8" s="207" customFormat="1" ht="14.25">
      <c r="A58" s="209"/>
      <c r="B58" s="210"/>
      <c r="C58" s="210"/>
      <c r="D58" s="210"/>
      <c r="E58" s="210"/>
      <c r="F58" s="210"/>
    </row>
    <row r="59" spans="1:8">
      <c r="H59" s="211"/>
    </row>
    <row r="60" spans="1:8" ht="14.25">
      <c r="A60" s="202" t="s">
        <v>174</v>
      </c>
      <c r="B60" s="203"/>
      <c r="C60" s="203"/>
      <c r="D60" s="203"/>
      <c r="E60" s="203"/>
      <c r="F60" s="203"/>
      <c r="H60" s="211"/>
    </row>
    <row r="61" spans="1:8" ht="14.25">
      <c r="A61" s="136" t="s">
        <v>175</v>
      </c>
      <c r="B61" s="199"/>
      <c r="C61" s="199"/>
      <c r="D61" s="199"/>
      <c r="E61" s="199"/>
      <c r="F61" s="199"/>
    </row>
    <row r="62" spans="1:8" ht="14.25">
      <c r="A62" s="136" t="s">
        <v>176</v>
      </c>
      <c r="B62" s="199"/>
      <c r="C62" s="199"/>
      <c r="D62" s="199"/>
      <c r="E62" s="199"/>
      <c r="F62" s="199"/>
    </row>
    <row r="63" spans="1:8" ht="14.25">
      <c r="A63" s="136" t="s">
        <v>177</v>
      </c>
      <c r="B63" s="199"/>
      <c r="C63" s="199"/>
      <c r="D63" s="199"/>
      <c r="E63" s="199"/>
      <c r="F63" s="199"/>
    </row>
    <row r="64" spans="1:8" ht="14.25">
      <c r="A64" s="136" t="s">
        <v>178</v>
      </c>
      <c r="B64" s="199"/>
      <c r="C64" s="199"/>
      <c r="D64" s="199"/>
      <c r="E64" s="199"/>
      <c r="F64" s="199"/>
    </row>
    <row r="65" spans="1:6" ht="14.25">
      <c r="A65" s="136" t="s">
        <v>179</v>
      </c>
      <c r="B65" s="199"/>
      <c r="C65" s="199"/>
      <c r="D65" s="199"/>
      <c r="E65" s="199"/>
      <c r="F65" s="199"/>
    </row>
    <row r="66" spans="1:6" ht="14.25">
      <c r="A66" s="136" t="s">
        <v>180</v>
      </c>
      <c r="B66" s="199"/>
      <c r="C66" s="199"/>
      <c r="D66" s="199"/>
      <c r="E66" s="199"/>
      <c r="F66" s="199"/>
    </row>
    <row r="67" spans="1:6" ht="14.25">
      <c r="A67" s="136" t="s">
        <v>181</v>
      </c>
      <c r="B67" s="199"/>
      <c r="C67" s="199"/>
      <c r="D67" s="199"/>
      <c r="E67" s="199"/>
      <c r="F67" s="199"/>
    </row>
    <row r="68" spans="1:6" ht="14.25">
      <c r="A68" s="136" t="s">
        <v>182</v>
      </c>
      <c r="B68" s="199"/>
      <c r="C68" s="199"/>
      <c r="D68" s="199"/>
      <c r="E68" s="199"/>
      <c r="F68" s="199"/>
    </row>
    <row r="69" spans="1:6" ht="14.25">
      <c r="A69" s="136" t="s">
        <v>183</v>
      </c>
      <c r="B69" s="199"/>
      <c r="C69" s="199"/>
      <c r="D69" s="199"/>
      <c r="E69" s="199"/>
      <c r="F69" s="199"/>
    </row>
    <row r="70" spans="1:6" ht="14.25">
      <c r="A70" s="136" t="s">
        <v>184</v>
      </c>
      <c r="B70" s="199"/>
      <c r="C70" s="199"/>
      <c r="D70" s="199"/>
      <c r="E70" s="199"/>
      <c r="F70" s="199"/>
    </row>
    <row r="71" spans="1:6" ht="14.25">
      <c r="A71" s="136" t="s">
        <v>185</v>
      </c>
      <c r="B71" s="199"/>
      <c r="C71" s="199"/>
      <c r="D71" s="199"/>
      <c r="E71" s="199"/>
      <c r="F71" s="199"/>
    </row>
    <row r="72" spans="1:6" ht="14.25">
      <c r="A72" s="136" t="s">
        <v>186</v>
      </c>
      <c r="B72" s="199"/>
      <c r="C72" s="199"/>
      <c r="D72" s="199"/>
      <c r="E72" s="199"/>
      <c r="F72" s="199"/>
    </row>
    <row r="73" spans="1:6" ht="14.25">
      <c r="A73" s="202" t="s">
        <v>187</v>
      </c>
      <c r="B73" s="203">
        <f t="shared" ref="B73:C73" si="7">B60+SUM(B61:B72)</f>
        <v>0</v>
      </c>
      <c r="C73" s="203">
        <f t="shared" si="7"/>
        <v>0</v>
      </c>
      <c r="D73" s="203">
        <f>D60+SUM(D61:D72)</f>
        <v>0</v>
      </c>
      <c r="E73" s="203"/>
      <c r="F73" s="203">
        <f>F60+SUM(F61:F72)</f>
        <v>0</v>
      </c>
    </row>
    <row r="74" spans="1:6" ht="14.25">
      <c r="A74" s="136" t="s">
        <v>188</v>
      </c>
      <c r="B74" s="199"/>
      <c r="C74" s="199"/>
      <c r="D74" s="199"/>
      <c r="E74" s="199"/>
      <c r="F74" s="199"/>
    </row>
    <row r="75" spans="1:6" ht="14.25">
      <c r="A75" s="136" t="s">
        <v>189</v>
      </c>
      <c r="B75" s="199"/>
      <c r="C75" s="199"/>
      <c r="D75" s="199"/>
      <c r="E75" s="199"/>
      <c r="F75" s="199"/>
    </row>
    <row r="76" spans="1:6" ht="14.25">
      <c r="A76" s="136" t="s">
        <v>190</v>
      </c>
      <c r="B76" s="199"/>
      <c r="C76" s="199"/>
      <c r="D76" s="199"/>
      <c r="E76" s="199"/>
      <c r="F76" s="199"/>
    </row>
    <row r="77" spans="1:6" ht="14.25">
      <c r="A77" s="136" t="s">
        <v>191</v>
      </c>
      <c r="B77" s="199"/>
      <c r="C77" s="199"/>
      <c r="D77" s="199"/>
      <c r="E77" s="199"/>
      <c r="F77" s="199"/>
    </row>
    <row r="78" spans="1:6" ht="14.25">
      <c r="A78" s="136" t="s">
        <v>192</v>
      </c>
      <c r="B78" s="199"/>
      <c r="C78" s="199"/>
      <c r="D78" s="199"/>
      <c r="E78" s="199"/>
      <c r="F78" s="199"/>
    </row>
    <row r="79" spans="1:6" ht="14.25">
      <c r="A79" s="202" t="s">
        <v>193</v>
      </c>
      <c r="B79" s="203">
        <f t="shared" ref="B79:C79" si="8">SUM(B74:B78)</f>
        <v>0</v>
      </c>
      <c r="C79" s="203">
        <f t="shared" si="8"/>
        <v>0</v>
      </c>
      <c r="D79" s="203">
        <f>SUM(D74:D78)</f>
        <v>0</v>
      </c>
      <c r="E79" s="203"/>
      <c r="F79" s="203">
        <f>SUM(F74:F78)</f>
        <v>0</v>
      </c>
    </row>
    <row r="80" spans="1:6" ht="14.25">
      <c r="A80" s="202" t="s">
        <v>194</v>
      </c>
      <c r="B80" s="203">
        <f t="shared" ref="B80:C80" si="9">B73+B79</f>
        <v>0</v>
      </c>
      <c r="C80" s="203">
        <f t="shared" si="9"/>
        <v>0</v>
      </c>
      <c r="D80" s="203">
        <f>D73+D79</f>
        <v>0</v>
      </c>
      <c r="E80" s="203"/>
      <c r="F80" s="203">
        <f>F73+F79</f>
        <v>0</v>
      </c>
    </row>
    <row r="81" spans="1:6" ht="14.25">
      <c r="A81" s="136" t="s">
        <v>195</v>
      </c>
      <c r="B81" s="199"/>
      <c r="C81" s="199"/>
      <c r="D81" s="199"/>
      <c r="E81" s="199"/>
      <c r="F81" s="199"/>
    </row>
    <row r="82" spans="1:6" ht="14.25">
      <c r="A82" s="202" t="s">
        <v>196</v>
      </c>
      <c r="B82" s="203">
        <f t="shared" ref="B82:C82" si="10">B81+B80</f>
        <v>0</v>
      </c>
      <c r="C82" s="203">
        <f t="shared" si="10"/>
        <v>0</v>
      </c>
      <c r="D82" s="203">
        <f>D81+D80</f>
        <v>0</v>
      </c>
      <c r="E82" s="203"/>
      <c r="F82" s="203">
        <f>F81+F80</f>
        <v>0</v>
      </c>
    </row>
    <row r="85" spans="1:6">
      <c r="A85" s="212" t="s">
        <v>197</v>
      </c>
      <c r="B85" s="213">
        <f>B82-B31</f>
        <v>0</v>
      </c>
      <c r="C85" s="213">
        <f>C82-C31</f>
        <v>0</v>
      </c>
      <c r="D85" s="213">
        <f>D82-D31</f>
        <v>0</v>
      </c>
      <c r="E85" s="213"/>
      <c r="F85" s="214">
        <f>F82-F31</f>
        <v>0</v>
      </c>
    </row>
    <row r="86" spans="1:6">
      <c r="A86" s="212" t="s">
        <v>198</v>
      </c>
      <c r="B86" s="213">
        <f>B54-B23</f>
        <v>0</v>
      </c>
      <c r="C86" s="213">
        <f t="shared" ref="C86:F86" si="11">C54-C23</f>
        <v>0</v>
      </c>
      <c r="D86" s="213">
        <f t="shared" si="11"/>
        <v>0</v>
      </c>
      <c r="E86" s="213"/>
      <c r="F86" s="214">
        <f t="shared" si="11"/>
        <v>0</v>
      </c>
    </row>
    <row r="89" spans="1:6" ht="20.25">
      <c r="B89" s="303" t="s">
        <v>266</v>
      </c>
    </row>
  </sheetData>
  <mergeCells count="1">
    <mergeCell ref="B5:D5"/>
  </mergeCells>
  <hyperlinks>
    <hyperlink ref="B3" r:id="rId1"/>
    <hyperlink ref="B89" r:id="rId2"/>
  </hyperlinks>
  <pageMargins left="0.7" right="0.7" top="0.75" bottom="0.75" header="0.3" footer="0.3"/>
  <pageSetup paperSize="9" orientation="portrait" horizontalDpi="0"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66"/>
  <sheetViews>
    <sheetView workbookViewId="0"/>
  </sheetViews>
  <sheetFormatPr defaultColWidth="11.42578125" defaultRowHeight="12.75"/>
  <cols>
    <col min="2" max="2" width="22.5703125" bestFit="1" customWidth="1"/>
    <col min="3" max="3" width="22.5703125" customWidth="1"/>
    <col min="5" max="5" width="15.7109375" bestFit="1" customWidth="1"/>
    <col min="6" max="6" width="15.7109375" customWidth="1"/>
    <col min="7" max="7" width="13.85546875" bestFit="1" customWidth="1"/>
    <col min="8" max="8" width="13.28515625" customWidth="1"/>
    <col min="9" max="9" width="14" customWidth="1"/>
    <col min="128" max="128" width="11.42578125" style="61"/>
    <col min="378" max="378" width="22.5703125" bestFit="1" customWidth="1"/>
    <col min="379" max="379" width="22.5703125" customWidth="1"/>
    <col min="381" max="381" width="15.7109375" bestFit="1" customWidth="1"/>
    <col min="382" max="382" width="15.7109375" customWidth="1"/>
    <col min="383" max="383" width="13.85546875" bestFit="1" customWidth="1"/>
    <col min="384" max="384" width="13.28515625" customWidth="1"/>
    <col min="385" max="385" width="14" customWidth="1"/>
    <col min="634" max="634" width="22.5703125" bestFit="1" customWidth="1"/>
    <col min="635" max="635" width="22.5703125" customWidth="1"/>
    <col min="637" max="637" width="15.7109375" bestFit="1" customWidth="1"/>
    <col min="638" max="638" width="15.7109375" customWidth="1"/>
    <col min="639" max="639" width="13.85546875" bestFit="1" customWidth="1"/>
    <col min="640" max="640" width="13.28515625" customWidth="1"/>
    <col min="641" max="641" width="14" customWidth="1"/>
    <col min="890" max="890" width="22.5703125" bestFit="1" customWidth="1"/>
    <col min="891" max="891" width="22.5703125" customWidth="1"/>
    <col min="893" max="893" width="15.7109375" bestFit="1" customWidth="1"/>
    <col min="894" max="894" width="15.7109375" customWidth="1"/>
    <col min="895" max="895" width="13.85546875" bestFit="1" customWidth="1"/>
    <col min="896" max="896" width="13.28515625" customWidth="1"/>
    <col min="897" max="897" width="14" customWidth="1"/>
    <col min="1146" max="1146" width="22.5703125" bestFit="1" customWidth="1"/>
    <col min="1147" max="1147" width="22.5703125" customWidth="1"/>
    <col min="1149" max="1149" width="15.7109375" bestFit="1" customWidth="1"/>
    <col min="1150" max="1150" width="15.7109375" customWidth="1"/>
    <col min="1151" max="1151" width="13.85546875" bestFit="1" customWidth="1"/>
    <col min="1152" max="1152" width="13.28515625" customWidth="1"/>
    <col min="1153" max="1153" width="14" customWidth="1"/>
    <col min="1402" max="1402" width="22.5703125" bestFit="1" customWidth="1"/>
    <col min="1403" max="1403" width="22.5703125" customWidth="1"/>
    <col min="1405" max="1405" width="15.7109375" bestFit="1" customWidth="1"/>
    <col min="1406" max="1406" width="15.7109375" customWidth="1"/>
    <col min="1407" max="1407" width="13.85546875" bestFit="1" customWidth="1"/>
    <col min="1408" max="1408" width="13.28515625" customWidth="1"/>
    <col min="1409" max="1409" width="14" customWidth="1"/>
    <col min="1658" max="1658" width="22.5703125" bestFit="1" customWidth="1"/>
    <col min="1659" max="1659" width="22.5703125" customWidth="1"/>
    <col min="1661" max="1661" width="15.7109375" bestFit="1" customWidth="1"/>
    <col min="1662" max="1662" width="15.7109375" customWidth="1"/>
    <col min="1663" max="1663" width="13.85546875" bestFit="1" customWidth="1"/>
    <col min="1664" max="1664" width="13.28515625" customWidth="1"/>
    <col min="1665" max="1665" width="14" customWidth="1"/>
    <col min="1914" max="1914" width="22.5703125" bestFit="1" customWidth="1"/>
    <col min="1915" max="1915" width="22.5703125" customWidth="1"/>
    <col min="1917" max="1917" width="15.7109375" bestFit="1" customWidth="1"/>
    <col min="1918" max="1918" width="15.7109375" customWidth="1"/>
    <col min="1919" max="1919" width="13.85546875" bestFit="1" customWidth="1"/>
    <col min="1920" max="1920" width="13.28515625" customWidth="1"/>
    <col min="1921" max="1921" width="14" customWidth="1"/>
    <col min="2170" max="2170" width="22.5703125" bestFit="1" customWidth="1"/>
    <col min="2171" max="2171" width="22.5703125" customWidth="1"/>
    <col min="2173" max="2173" width="15.7109375" bestFit="1" customWidth="1"/>
    <col min="2174" max="2174" width="15.7109375" customWidth="1"/>
    <col min="2175" max="2175" width="13.85546875" bestFit="1" customWidth="1"/>
    <col min="2176" max="2176" width="13.28515625" customWidth="1"/>
    <col min="2177" max="2177" width="14" customWidth="1"/>
    <col min="2426" max="2426" width="22.5703125" bestFit="1" customWidth="1"/>
    <col min="2427" max="2427" width="22.5703125" customWidth="1"/>
    <col min="2429" max="2429" width="15.7109375" bestFit="1" customWidth="1"/>
    <col min="2430" max="2430" width="15.7109375" customWidth="1"/>
    <col min="2431" max="2431" width="13.85546875" bestFit="1" customWidth="1"/>
    <col min="2432" max="2432" width="13.28515625" customWidth="1"/>
    <col min="2433" max="2433" width="14" customWidth="1"/>
    <col min="2682" max="2682" width="22.5703125" bestFit="1" customWidth="1"/>
    <col min="2683" max="2683" width="22.5703125" customWidth="1"/>
    <col min="2685" max="2685" width="15.7109375" bestFit="1" customWidth="1"/>
    <col min="2686" max="2686" width="15.7109375" customWidth="1"/>
    <col min="2687" max="2687" width="13.85546875" bestFit="1" customWidth="1"/>
    <col min="2688" max="2688" width="13.28515625" customWidth="1"/>
    <col min="2689" max="2689" width="14" customWidth="1"/>
    <col min="2938" max="2938" width="22.5703125" bestFit="1" customWidth="1"/>
    <col min="2939" max="2939" width="22.5703125" customWidth="1"/>
    <col min="2941" max="2941" width="15.7109375" bestFit="1" customWidth="1"/>
    <col min="2942" max="2942" width="15.7109375" customWidth="1"/>
    <col min="2943" max="2943" width="13.85546875" bestFit="1" customWidth="1"/>
    <col min="2944" max="2944" width="13.28515625" customWidth="1"/>
    <col min="2945" max="2945" width="14" customWidth="1"/>
    <col min="3194" max="3194" width="22.5703125" bestFit="1" customWidth="1"/>
    <col min="3195" max="3195" width="22.5703125" customWidth="1"/>
    <col min="3197" max="3197" width="15.7109375" bestFit="1" customWidth="1"/>
    <col min="3198" max="3198" width="15.7109375" customWidth="1"/>
    <col min="3199" max="3199" width="13.85546875" bestFit="1" customWidth="1"/>
    <col min="3200" max="3200" width="13.28515625" customWidth="1"/>
    <col min="3201" max="3201" width="14" customWidth="1"/>
    <col min="3450" max="3450" width="22.5703125" bestFit="1" customWidth="1"/>
    <col min="3451" max="3451" width="22.5703125" customWidth="1"/>
    <col min="3453" max="3453" width="15.7109375" bestFit="1" customWidth="1"/>
    <col min="3454" max="3454" width="15.7109375" customWidth="1"/>
    <col min="3455" max="3455" width="13.85546875" bestFit="1" customWidth="1"/>
    <col min="3456" max="3456" width="13.28515625" customWidth="1"/>
    <col min="3457" max="3457" width="14" customWidth="1"/>
    <col min="3706" max="3706" width="22.5703125" bestFit="1" customWidth="1"/>
    <col min="3707" max="3707" width="22.5703125" customWidth="1"/>
    <col min="3709" max="3709" width="15.7109375" bestFit="1" customWidth="1"/>
    <col min="3710" max="3710" width="15.7109375" customWidth="1"/>
    <col min="3711" max="3711" width="13.85546875" bestFit="1" customWidth="1"/>
    <col min="3712" max="3712" width="13.28515625" customWidth="1"/>
    <col min="3713" max="3713" width="14" customWidth="1"/>
    <col min="3962" max="3962" width="22.5703125" bestFit="1" customWidth="1"/>
    <col min="3963" max="3963" width="22.5703125" customWidth="1"/>
    <col min="3965" max="3965" width="15.7109375" bestFit="1" customWidth="1"/>
    <col min="3966" max="3966" width="15.7109375" customWidth="1"/>
    <col min="3967" max="3967" width="13.85546875" bestFit="1" customWidth="1"/>
    <col min="3968" max="3968" width="13.28515625" customWidth="1"/>
    <col min="3969" max="3969" width="14" customWidth="1"/>
    <col min="4218" max="4218" width="22.5703125" bestFit="1" customWidth="1"/>
    <col min="4219" max="4219" width="22.5703125" customWidth="1"/>
    <col min="4221" max="4221" width="15.7109375" bestFit="1" customWidth="1"/>
    <col min="4222" max="4222" width="15.7109375" customWidth="1"/>
    <col min="4223" max="4223" width="13.85546875" bestFit="1" customWidth="1"/>
    <col min="4224" max="4224" width="13.28515625" customWidth="1"/>
    <col min="4225" max="4225" width="14" customWidth="1"/>
    <col min="4474" max="4474" width="22.5703125" bestFit="1" customWidth="1"/>
    <col min="4475" max="4475" width="22.5703125" customWidth="1"/>
    <col min="4477" max="4477" width="15.7109375" bestFit="1" customWidth="1"/>
    <col min="4478" max="4478" width="15.7109375" customWidth="1"/>
    <col min="4479" max="4479" width="13.85546875" bestFit="1" customWidth="1"/>
    <col min="4480" max="4480" width="13.28515625" customWidth="1"/>
    <col min="4481" max="4481" width="14" customWidth="1"/>
    <col min="4730" max="4730" width="22.5703125" bestFit="1" customWidth="1"/>
    <col min="4731" max="4731" width="22.5703125" customWidth="1"/>
    <col min="4733" max="4733" width="15.7109375" bestFit="1" customWidth="1"/>
    <col min="4734" max="4734" width="15.7109375" customWidth="1"/>
    <col min="4735" max="4735" width="13.85546875" bestFit="1" customWidth="1"/>
    <col min="4736" max="4736" width="13.28515625" customWidth="1"/>
    <col min="4737" max="4737" width="14" customWidth="1"/>
    <col min="4986" max="4986" width="22.5703125" bestFit="1" customWidth="1"/>
    <col min="4987" max="4987" width="22.5703125" customWidth="1"/>
    <col min="4989" max="4989" width="15.7109375" bestFit="1" customWidth="1"/>
    <col min="4990" max="4990" width="15.7109375" customWidth="1"/>
    <col min="4991" max="4991" width="13.85546875" bestFit="1" customWidth="1"/>
    <col min="4992" max="4992" width="13.28515625" customWidth="1"/>
    <col min="4993" max="4993" width="14" customWidth="1"/>
    <col min="5242" max="5242" width="22.5703125" bestFit="1" customWidth="1"/>
    <col min="5243" max="5243" width="22.5703125" customWidth="1"/>
    <col min="5245" max="5245" width="15.7109375" bestFit="1" customWidth="1"/>
    <col min="5246" max="5246" width="15.7109375" customWidth="1"/>
    <col min="5247" max="5247" width="13.85546875" bestFit="1" customWidth="1"/>
    <col min="5248" max="5248" width="13.28515625" customWidth="1"/>
    <col min="5249" max="5249" width="14" customWidth="1"/>
    <col min="5498" max="5498" width="22.5703125" bestFit="1" customWidth="1"/>
    <col min="5499" max="5499" width="22.5703125" customWidth="1"/>
    <col min="5501" max="5501" width="15.7109375" bestFit="1" customWidth="1"/>
    <col min="5502" max="5502" width="15.7109375" customWidth="1"/>
    <col min="5503" max="5503" width="13.85546875" bestFit="1" customWidth="1"/>
    <col min="5504" max="5504" width="13.28515625" customWidth="1"/>
    <col min="5505" max="5505" width="14" customWidth="1"/>
    <col min="5754" max="5754" width="22.5703125" bestFit="1" customWidth="1"/>
    <col min="5755" max="5755" width="22.5703125" customWidth="1"/>
    <col min="5757" max="5757" width="15.7109375" bestFit="1" customWidth="1"/>
    <col min="5758" max="5758" width="15.7109375" customWidth="1"/>
    <col min="5759" max="5759" width="13.85546875" bestFit="1" customWidth="1"/>
    <col min="5760" max="5760" width="13.28515625" customWidth="1"/>
    <col min="5761" max="5761" width="14" customWidth="1"/>
    <col min="6010" max="6010" width="22.5703125" bestFit="1" customWidth="1"/>
    <col min="6011" max="6011" width="22.5703125" customWidth="1"/>
    <col min="6013" max="6013" width="15.7109375" bestFit="1" customWidth="1"/>
    <col min="6014" max="6014" width="15.7109375" customWidth="1"/>
    <col min="6015" max="6015" width="13.85546875" bestFit="1" customWidth="1"/>
    <col min="6016" max="6016" width="13.28515625" customWidth="1"/>
    <col min="6017" max="6017" width="14" customWidth="1"/>
    <col min="6266" max="6266" width="22.5703125" bestFit="1" customWidth="1"/>
    <col min="6267" max="6267" width="22.5703125" customWidth="1"/>
    <col min="6269" max="6269" width="15.7109375" bestFit="1" customWidth="1"/>
    <col min="6270" max="6270" width="15.7109375" customWidth="1"/>
    <col min="6271" max="6271" width="13.85546875" bestFit="1" customWidth="1"/>
    <col min="6272" max="6272" width="13.28515625" customWidth="1"/>
    <col min="6273" max="6273" width="14" customWidth="1"/>
    <col min="6522" max="6522" width="22.5703125" bestFit="1" customWidth="1"/>
    <col min="6523" max="6523" width="22.5703125" customWidth="1"/>
    <col min="6525" max="6525" width="15.7109375" bestFit="1" customWidth="1"/>
    <col min="6526" max="6526" width="15.7109375" customWidth="1"/>
    <col min="6527" max="6527" width="13.85546875" bestFit="1" customWidth="1"/>
    <col min="6528" max="6528" width="13.28515625" customWidth="1"/>
    <col min="6529" max="6529" width="14" customWidth="1"/>
    <col min="6778" max="6778" width="22.5703125" bestFit="1" customWidth="1"/>
    <col min="6779" max="6779" width="22.5703125" customWidth="1"/>
    <col min="6781" max="6781" width="15.7109375" bestFit="1" customWidth="1"/>
    <col min="6782" max="6782" width="15.7109375" customWidth="1"/>
    <col min="6783" max="6783" width="13.85546875" bestFit="1" customWidth="1"/>
    <col min="6784" max="6784" width="13.28515625" customWidth="1"/>
    <col min="6785" max="6785" width="14" customWidth="1"/>
    <col min="7034" max="7034" width="22.5703125" bestFit="1" customWidth="1"/>
    <col min="7035" max="7035" width="22.5703125" customWidth="1"/>
    <col min="7037" max="7037" width="15.7109375" bestFit="1" customWidth="1"/>
    <col min="7038" max="7038" width="15.7109375" customWidth="1"/>
    <col min="7039" max="7039" width="13.85546875" bestFit="1" customWidth="1"/>
    <col min="7040" max="7040" width="13.28515625" customWidth="1"/>
    <col min="7041" max="7041" width="14" customWidth="1"/>
    <col min="7290" max="7290" width="22.5703125" bestFit="1" customWidth="1"/>
    <col min="7291" max="7291" width="22.5703125" customWidth="1"/>
    <col min="7293" max="7293" width="15.7109375" bestFit="1" customWidth="1"/>
    <col min="7294" max="7294" width="15.7109375" customWidth="1"/>
    <col min="7295" max="7295" width="13.85546875" bestFit="1" customWidth="1"/>
    <col min="7296" max="7296" width="13.28515625" customWidth="1"/>
    <col min="7297" max="7297" width="14" customWidth="1"/>
    <col min="7546" max="7546" width="22.5703125" bestFit="1" customWidth="1"/>
    <col min="7547" max="7547" width="22.5703125" customWidth="1"/>
    <col min="7549" max="7549" width="15.7109375" bestFit="1" customWidth="1"/>
    <col min="7550" max="7550" width="15.7109375" customWidth="1"/>
    <col min="7551" max="7551" width="13.85546875" bestFit="1" customWidth="1"/>
    <col min="7552" max="7552" width="13.28515625" customWidth="1"/>
    <col min="7553" max="7553" width="14" customWidth="1"/>
    <col min="7802" max="7802" width="22.5703125" bestFit="1" customWidth="1"/>
    <col min="7803" max="7803" width="22.5703125" customWidth="1"/>
    <col min="7805" max="7805" width="15.7109375" bestFit="1" customWidth="1"/>
    <col min="7806" max="7806" width="15.7109375" customWidth="1"/>
    <col min="7807" max="7807" width="13.85546875" bestFit="1" customWidth="1"/>
    <col min="7808" max="7808" width="13.28515625" customWidth="1"/>
    <col min="7809" max="7809" width="14" customWidth="1"/>
    <col min="8058" max="8058" width="22.5703125" bestFit="1" customWidth="1"/>
    <col min="8059" max="8059" width="22.5703125" customWidth="1"/>
    <col min="8061" max="8061" width="15.7109375" bestFit="1" customWidth="1"/>
    <col min="8062" max="8062" width="15.7109375" customWidth="1"/>
    <col min="8063" max="8063" width="13.85546875" bestFit="1" customWidth="1"/>
    <col min="8064" max="8064" width="13.28515625" customWidth="1"/>
    <col min="8065" max="8065" width="14" customWidth="1"/>
    <col min="8314" max="8314" width="22.5703125" bestFit="1" customWidth="1"/>
    <col min="8315" max="8315" width="22.5703125" customWidth="1"/>
    <col min="8317" max="8317" width="15.7109375" bestFit="1" customWidth="1"/>
    <col min="8318" max="8318" width="15.7109375" customWidth="1"/>
    <col min="8319" max="8319" width="13.85546875" bestFit="1" customWidth="1"/>
    <col min="8320" max="8320" width="13.28515625" customWidth="1"/>
    <col min="8321" max="8321" width="14" customWidth="1"/>
    <col min="8570" max="8570" width="22.5703125" bestFit="1" customWidth="1"/>
    <col min="8571" max="8571" width="22.5703125" customWidth="1"/>
    <col min="8573" max="8573" width="15.7109375" bestFit="1" customWidth="1"/>
    <col min="8574" max="8574" width="15.7109375" customWidth="1"/>
    <col min="8575" max="8575" width="13.85546875" bestFit="1" customWidth="1"/>
    <col min="8576" max="8576" width="13.28515625" customWidth="1"/>
    <col min="8577" max="8577" width="14" customWidth="1"/>
    <col min="8826" max="8826" width="22.5703125" bestFit="1" customWidth="1"/>
    <col min="8827" max="8827" width="22.5703125" customWidth="1"/>
    <col min="8829" max="8829" width="15.7109375" bestFit="1" customWidth="1"/>
    <col min="8830" max="8830" width="15.7109375" customWidth="1"/>
    <col min="8831" max="8831" width="13.85546875" bestFit="1" customWidth="1"/>
    <col min="8832" max="8832" width="13.28515625" customWidth="1"/>
    <col min="8833" max="8833" width="14" customWidth="1"/>
    <col min="9082" max="9082" width="22.5703125" bestFit="1" customWidth="1"/>
    <col min="9083" max="9083" width="22.5703125" customWidth="1"/>
    <col min="9085" max="9085" width="15.7109375" bestFit="1" customWidth="1"/>
    <col min="9086" max="9086" width="15.7109375" customWidth="1"/>
    <col min="9087" max="9087" width="13.85546875" bestFit="1" customWidth="1"/>
    <col min="9088" max="9088" width="13.28515625" customWidth="1"/>
    <col min="9089" max="9089" width="14" customWidth="1"/>
    <col min="9338" max="9338" width="22.5703125" bestFit="1" customWidth="1"/>
    <col min="9339" max="9339" width="22.5703125" customWidth="1"/>
    <col min="9341" max="9341" width="15.7109375" bestFit="1" customWidth="1"/>
    <col min="9342" max="9342" width="15.7109375" customWidth="1"/>
    <col min="9343" max="9343" width="13.85546875" bestFit="1" customWidth="1"/>
    <col min="9344" max="9344" width="13.28515625" customWidth="1"/>
    <col min="9345" max="9345" width="14" customWidth="1"/>
    <col min="9594" max="9594" width="22.5703125" bestFit="1" customWidth="1"/>
    <col min="9595" max="9595" width="22.5703125" customWidth="1"/>
    <col min="9597" max="9597" width="15.7109375" bestFit="1" customWidth="1"/>
    <col min="9598" max="9598" width="15.7109375" customWidth="1"/>
    <col min="9599" max="9599" width="13.85546875" bestFit="1" customWidth="1"/>
    <col min="9600" max="9600" width="13.28515625" customWidth="1"/>
    <col min="9601" max="9601" width="14" customWidth="1"/>
    <col min="9850" max="9850" width="22.5703125" bestFit="1" customWidth="1"/>
    <col min="9851" max="9851" width="22.5703125" customWidth="1"/>
    <col min="9853" max="9853" width="15.7109375" bestFit="1" customWidth="1"/>
    <col min="9854" max="9854" width="15.7109375" customWidth="1"/>
    <col min="9855" max="9855" width="13.85546875" bestFit="1" customWidth="1"/>
    <col min="9856" max="9856" width="13.28515625" customWidth="1"/>
    <col min="9857" max="9857" width="14" customWidth="1"/>
    <col min="10106" max="10106" width="22.5703125" bestFit="1" customWidth="1"/>
    <col min="10107" max="10107" width="22.5703125" customWidth="1"/>
    <col min="10109" max="10109" width="15.7109375" bestFit="1" customWidth="1"/>
    <col min="10110" max="10110" width="15.7109375" customWidth="1"/>
    <col min="10111" max="10111" width="13.85546875" bestFit="1" customWidth="1"/>
    <col min="10112" max="10112" width="13.28515625" customWidth="1"/>
    <col min="10113" max="10113" width="14" customWidth="1"/>
    <col min="10362" max="10362" width="22.5703125" bestFit="1" customWidth="1"/>
    <col min="10363" max="10363" width="22.5703125" customWidth="1"/>
    <col min="10365" max="10365" width="15.7109375" bestFit="1" customWidth="1"/>
    <col min="10366" max="10366" width="15.7109375" customWidth="1"/>
    <col min="10367" max="10367" width="13.85546875" bestFit="1" customWidth="1"/>
    <col min="10368" max="10368" width="13.28515625" customWidth="1"/>
    <col min="10369" max="10369" width="14" customWidth="1"/>
    <col min="10618" max="10618" width="22.5703125" bestFit="1" customWidth="1"/>
    <col min="10619" max="10619" width="22.5703125" customWidth="1"/>
    <col min="10621" max="10621" width="15.7109375" bestFit="1" customWidth="1"/>
    <col min="10622" max="10622" width="15.7109375" customWidth="1"/>
    <col min="10623" max="10623" width="13.85546875" bestFit="1" customWidth="1"/>
    <col min="10624" max="10624" width="13.28515625" customWidth="1"/>
    <col min="10625" max="10625" width="14" customWidth="1"/>
    <col min="10874" max="10874" width="22.5703125" bestFit="1" customWidth="1"/>
    <col min="10875" max="10875" width="22.5703125" customWidth="1"/>
    <col min="10877" max="10877" width="15.7109375" bestFit="1" customWidth="1"/>
    <col min="10878" max="10878" width="15.7109375" customWidth="1"/>
    <col min="10879" max="10879" width="13.85546875" bestFit="1" customWidth="1"/>
    <col min="10880" max="10880" width="13.28515625" customWidth="1"/>
    <col min="10881" max="10881" width="14" customWidth="1"/>
    <col min="11130" max="11130" width="22.5703125" bestFit="1" customWidth="1"/>
    <col min="11131" max="11131" width="22.5703125" customWidth="1"/>
    <col min="11133" max="11133" width="15.7109375" bestFit="1" customWidth="1"/>
    <col min="11134" max="11134" width="15.7109375" customWidth="1"/>
    <col min="11135" max="11135" width="13.85546875" bestFit="1" customWidth="1"/>
    <col min="11136" max="11136" width="13.28515625" customWidth="1"/>
    <col min="11137" max="11137" width="14" customWidth="1"/>
    <col min="11386" max="11386" width="22.5703125" bestFit="1" customWidth="1"/>
    <col min="11387" max="11387" width="22.5703125" customWidth="1"/>
    <col min="11389" max="11389" width="15.7109375" bestFit="1" customWidth="1"/>
    <col min="11390" max="11390" width="15.7109375" customWidth="1"/>
    <col min="11391" max="11391" width="13.85546875" bestFit="1" customWidth="1"/>
    <col min="11392" max="11392" width="13.28515625" customWidth="1"/>
    <col min="11393" max="11393" width="14" customWidth="1"/>
    <col min="11642" max="11642" width="22.5703125" bestFit="1" customWidth="1"/>
    <col min="11643" max="11643" width="22.5703125" customWidth="1"/>
    <col min="11645" max="11645" width="15.7109375" bestFit="1" customWidth="1"/>
    <col min="11646" max="11646" width="15.7109375" customWidth="1"/>
    <col min="11647" max="11647" width="13.85546875" bestFit="1" customWidth="1"/>
    <col min="11648" max="11648" width="13.28515625" customWidth="1"/>
    <col min="11649" max="11649" width="14" customWidth="1"/>
    <col min="11898" max="11898" width="22.5703125" bestFit="1" customWidth="1"/>
    <col min="11899" max="11899" width="22.5703125" customWidth="1"/>
    <col min="11901" max="11901" width="15.7109375" bestFit="1" customWidth="1"/>
    <col min="11902" max="11902" width="15.7109375" customWidth="1"/>
    <col min="11903" max="11903" width="13.85546875" bestFit="1" customWidth="1"/>
    <col min="11904" max="11904" width="13.28515625" customWidth="1"/>
    <col min="11905" max="11905" width="14" customWidth="1"/>
    <col min="12154" max="12154" width="22.5703125" bestFit="1" customWidth="1"/>
    <col min="12155" max="12155" width="22.5703125" customWidth="1"/>
    <col min="12157" max="12157" width="15.7109375" bestFit="1" customWidth="1"/>
    <col min="12158" max="12158" width="15.7109375" customWidth="1"/>
    <col min="12159" max="12159" width="13.85546875" bestFit="1" customWidth="1"/>
    <col min="12160" max="12160" width="13.28515625" customWidth="1"/>
    <col min="12161" max="12161" width="14" customWidth="1"/>
    <col min="12410" max="12410" width="22.5703125" bestFit="1" customWidth="1"/>
    <col min="12411" max="12411" width="22.5703125" customWidth="1"/>
    <col min="12413" max="12413" width="15.7109375" bestFit="1" customWidth="1"/>
    <col min="12414" max="12414" width="15.7109375" customWidth="1"/>
    <col min="12415" max="12415" width="13.85546875" bestFit="1" customWidth="1"/>
    <col min="12416" max="12416" width="13.28515625" customWidth="1"/>
    <col min="12417" max="12417" width="14" customWidth="1"/>
    <col min="12666" max="12666" width="22.5703125" bestFit="1" customWidth="1"/>
    <col min="12667" max="12667" width="22.5703125" customWidth="1"/>
    <col min="12669" max="12669" width="15.7109375" bestFit="1" customWidth="1"/>
    <col min="12670" max="12670" width="15.7109375" customWidth="1"/>
    <col min="12671" max="12671" width="13.85546875" bestFit="1" customWidth="1"/>
    <col min="12672" max="12672" width="13.28515625" customWidth="1"/>
    <col min="12673" max="12673" width="14" customWidth="1"/>
    <col min="12922" max="12922" width="22.5703125" bestFit="1" customWidth="1"/>
    <col min="12923" max="12923" width="22.5703125" customWidth="1"/>
    <col min="12925" max="12925" width="15.7109375" bestFit="1" customWidth="1"/>
    <col min="12926" max="12926" width="15.7109375" customWidth="1"/>
    <col min="12927" max="12927" width="13.85546875" bestFit="1" customWidth="1"/>
    <col min="12928" max="12928" width="13.28515625" customWidth="1"/>
    <col min="12929" max="12929" width="14" customWidth="1"/>
    <col min="13178" max="13178" width="22.5703125" bestFit="1" customWidth="1"/>
    <col min="13179" max="13179" width="22.5703125" customWidth="1"/>
    <col min="13181" max="13181" width="15.7109375" bestFit="1" customWidth="1"/>
    <col min="13182" max="13182" width="15.7109375" customWidth="1"/>
    <col min="13183" max="13183" width="13.85546875" bestFit="1" customWidth="1"/>
    <col min="13184" max="13184" width="13.28515625" customWidth="1"/>
    <col min="13185" max="13185" width="14" customWidth="1"/>
    <col min="13434" max="13434" width="22.5703125" bestFit="1" customWidth="1"/>
    <col min="13435" max="13435" width="22.5703125" customWidth="1"/>
    <col min="13437" max="13437" width="15.7109375" bestFit="1" customWidth="1"/>
    <col min="13438" max="13438" width="15.7109375" customWidth="1"/>
    <col min="13439" max="13439" width="13.85546875" bestFit="1" customWidth="1"/>
    <col min="13440" max="13440" width="13.28515625" customWidth="1"/>
    <col min="13441" max="13441" width="14" customWidth="1"/>
    <col min="13690" max="13690" width="22.5703125" bestFit="1" customWidth="1"/>
    <col min="13691" max="13691" width="22.5703125" customWidth="1"/>
    <col min="13693" max="13693" width="15.7109375" bestFit="1" customWidth="1"/>
    <col min="13694" max="13694" width="15.7109375" customWidth="1"/>
    <col min="13695" max="13695" width="13.85546875" bestFit="1" customWidth="1"/>
    <col min="13696" max="13696" width="13.28515625" customWidth="1"/>
    <col min="13697" max="13697" width="14" customWidth="1"/>
    <col min="13946" max="13946" width="22.5703125" bestFit="1" customWidth="1"/>
    <col min="13947" max="13947" width="22.5703125" customWidth="1"/>
    <col min="13949" max="13949" width="15.7109375" bestFit="1" customWidth="1"/>
    <col min="13950" max="13950" width="15.7109375" customWidth="1"/>
    <col min="13951" max="13951" width="13.85546875" bestFit="1" customWidth="1"/>
    <col min="13952" max="13952" width="13.28515625" customWidth="1"/>
    <col min="13953" max="13953" width="14" customWidth="1"/>
    <col min="14202" max="14202" width="22.5703125" bestFit="1" customWidth="1"/>
    <col min="14203" max="14203" width="22.5703125" customWidth="1"/>
    <col min="14205" max="14205" width="15.7109375" bestFit="1" customWidth="1"/>
    <col min="14206" max="14206" width="15.7109375" customWidth="1"/>
    <col min="14207" max="14207" width="13.85546875" bestFit="1" customWidth="1"/>
    <col min="14208" max="14208" width="13.28515625" customWidth="1"/>
    <col min="14209" max="14209" width="14" customWidth="1"/>
    <col min="14458" max="14458" width="22.5703125" bestFit="1" customWidth="1"/>
    <col min="14459" max="14459" width="22.5703125" customWidth="1"/>
    <col min="14461" max="14461" width="15.7109375" bestFit="1" customWidth="1"/>
    <col min="14462" max="14462" width="15.7109375" customWidth="1"/>
    <col min="14463" max="14463" width="13.85546875" bestFit="1" customWidth="1"/>
    <col min="14464" max="14464" width="13.28515625" customWidth="1"/>
    <col min="14465" max="14465" width="14" customWidth="1"/>
    <col min="14714" max="14714" width="22.5703125" bestFit="1" customWidth="1"/>
    <col min="14715" max="14715" width="22.5703125" customWidth="1"/>
    <col min="14717" max="14717" width="15.7109375" bestFit="1" customWidth="1"/>
    <col min="14718" max="14718" width="15.7109375" customWidth="1"/>
    <col min="14719" max="14719" width="13.85546875" bestFit="1" customWidth="1"/>
    <col min="14720" max="14720" width="13.28515625" customWidth="1"/>
    <col min="14721" max="14721" width="14" customWidth="1"/>
    <col min="14970" max="14970" width="22.5703125" bestFit="1" customWidth="1"/>
    <col min="14971" max="14971" width="22.5703125" customWidth="1"/>
    <col min="14973" max="14973" width="15.7109375" bestFit="1" customWidth="1"/>
    <col min="14974" max="14974" width="15.7109375" customWidth="1"/>
    <col min="14975" max="14975" width="13.85546875" bestFit="1" customWidth="1"/>
    <col min="14976" max="14976" width="13.28515625" customWidth="1"/>
    <col min="14977" max="14977" width="14" customWidth="1"/>
    <col min="15226" max="15226" width="22.5703125" bestFit="1" customWidth="1"/>
    <col min="15227" max="15227" width="22.5703125" customWidth="1"/>
    <col min="15229" max="15229" width="15.7109375" bestFit="1" customWidth="1"/>
    <col min="15230" max="15230" width="15.7109375" customWidth="1"/>
    <col min="15231" max="15231" width="13.85546875" bestFit="1" customWidth="1"/>
    <col min="15232" max="15232" width="13.28515625" customWidth="1"/>
    <col min="15233" max="15233" width="14" customWidth="1"/>
    <col min="15482" max="15482" width="22.5703125" bestFit="1" customWidth="1"/>
    <col min="15483" max="15483" width="22.5703125" customWidth="1"/>
    <col min="15485" max="15485" width="15.7109375" bestFit="1" customWidth="1"/>
    <col min="15486" max="15486" width="15.7109375" customWidth="1"/>
    <col min="15487" max="15487" width="13.85546875" bestFit="1" customWidth="1"/>
    <col min="15488" max="15488" width="13.28515625" customWidth="1"/>
    <col min="15489" max="15489" width="14" customWidth="1"/>
    <col min="15738" max="15738" width="22.5703125" bestFit="1" customWidth="1"/>
    <col min="15739" max="15739" width="22.5703125" customWidth="1"/>
    <col min="15741" max="15741" width="15.7109375" bestFit="1" customWidth="1"/>
    <col min="15742" max="15742" width="15.7109375" customWidth="1"/>
    <col min="15743" max="15743" width="13.85546875" bestFit="1" customWidth="1"/>
    <col min="15744" max="15744" width="13.28515625" customWidth="1"/>
    <col min="15745" max="15745" width="14" customWidth="1"/>
    <col min="15994" max="15994" width="22.5703125" bestFit="1" customWidth="1"/>
    <col min="15995" max="15995" width="22.5703125" customWidth="1"/>
    <col min="15997" max="15997" width="15.7109375" bestFit="1" customWidth="1"/>
    <col min="15998" max="15998" width="15.7109375" customWidth="1"/>
    <col min="15999" max="15999" width="13.85546875" bestFit="1" customWidth="1"/>
    <col min="16000" max="16000" width="13.28515625" customWidth="1"/>
    <col min="16001" max="16001" width="14" customWidth="1"/>
    <col min="16250" max="16250" width="22.5703125" bestFit="1" customWidth="1"/>
    <col min="16251" max="16251" width="22.5703125" customWidth="1"/>
    <col min="16253" max="16253" width="15.7109375" bestFit="1" customWidth="1"/>
    <col min="16254" max="16254" width="15.7109375" customWidth="1"/>
    <col min="16255" max="16255" width="13.85546875" bestFit="1" customWidth="1"/>
    <col min="16256" max="16256" width="13.28515625" customWidth="1"/>
    <col min="16257" max="16257" width="14" customWidth="1"/>
  </cols>
  <sheetData>
    <row r="1" spans="1:205" s="19" customFormat="1" ht="24">
      <c r="B1" s="18"/>
      <c r="C1" s="18"/>
      <c r="D1" s="18"/>
      <c r="E1" s="122"/>
      <c r="F1" s="122"/>
      <c r="G1" s="122"/>
      <c r="H1" s="33"/>
      <c r="I1" s="224"/>
      <c r="U1" s="224"/>
      <c r="Z1" s="21"/>
      <c r="AA1" s="21"/>
      <c r="AB1" s="21"/>
      <c r="AC1" s="22"/>
      <c r="AD1" s="22"/>
      <c r="AE1" s="22"/>
      <c r="AF1" s="22"/>
      <c r="AG1" s="224"/>
      <c r="AS1" s="224"/>
      <c r="AX1" s="21"/>
      <c r="AY1" s="21"/>
      <c r="AZ1" s="21"/>
      <c r="BA1" s="22"/>
      <c r="BB1" s="22"/>
      <c r="BC1" s="22"/>
      <c r="BD1" s="22"/>
      <c r="BE1" s="224"/>
      <c r="BQ1" s="224"/>
      <c r="BV1" s="21"/>
      <c r="BW1" s="21"/>
      <c r="BX1" s="21"/>
      <c r="BY1" s="22"/>
      <c r="BZ1" s="22"/>
      <c r="CA1" s="22"/>
      <c r="CB1" s="22"/>
    </row>
    <row r="2" spans="1:205" ht="19.5" customHeight="1">
      <c r="H2" s="167"/>
      <c r="I2" s="167"/>
      <c r="J2" s="165">
        <f>J12</f>
        <v>40817</v>
      </c>
      <c r="K2" s="165">
        <f t="shared" ref="K2:BV2" si="0">K12</f>
        <v>40909</v>
      </c>
      <c r="L2" s="165">
        <f t="shared" si="0"/>
        <v>40940</v>
      </c>
      <c r="M2" s="165">
        <f t="shared" si="0"/>
        <v>40969</v>
      </c>
      <c r="N2" s="165">
        <f t="shared" si="0"/>
        <v>41000</v>
      </c>
      <c r="O2" s="165">
        <f t="shared" si="0"/>
        <v>41030</v>
      </c>
      <c r="P2" s="165">
        <f t="shared" si="0"/>
        <v>41061</v>
      </c>
      <c r="Q2" s="165">
        <f t="shared" si="0"/>
        <v>41091</v>
      </c>
      <c r="R2" s="165">
        <f t="shared" si="0"/>
        <v>41122</v>
      </c>
      <c r="S2" s="165">
        <f t="shared" si="0"/>
        <v>41153</v>
      </c>
      <c r="T2" s="165">
        <f t="shared" si="0"/>
        <v>41183</v>
      </c>
      <c r="U2" s="165">
        <f t="shared" si="0"/>
        <v>41214</v>
      </c>
      <c r="V2" s="165">
        <f t="shared" si="0"/>
        <v>41244</v>
      </c>
      <c r="W2" s="165">
        <f t="shared" si="0"/>
        <v>41275</v>
      </c>
      <c r="X2" s="165">
        <f t="shared" si="0"/>
        <v>41306</v>
      </c>
      <c r="Y2" s="165">
        <f t="shared" si="0"/>
        <v>41334</v>
      </c>
      <c r="Z2" s="165">
        <f t="shared" si="0"/>
        <v>41365</v>
      </c>
      <c r="AA2" s="165">
        <f t="shared" si="0"/>
        <v>41395</v>
      </c>
      <c r="AB2" s="165">
        <f t="shared" si="0"/>
        <v>41426</v>
      </c>
      <c r="AC2" s="165">
        <f t="shared" si="0"/>
        <v>41456</v>
      </c>
      <c r="AD2" s="165">
        <f t="shared" si="0"/>
        <v>41487</v>
      </c>
      <c r="AE2" s="165">
        <f t="shared" si="0"/>
        <v>41518</v>
      </c>
      <c r="AF2" s="165">
        <f t="shared" si="0"/>
        <v>41548</v>
      </c>
      <c r="AG2" s="165">
        <f t="shared" si="0"/>
        <v>41579</v>
      </c>
      <c r="AH2" s="165">
        <f t="shared" si="0"/>
        <v>41609</v>
      </c>
      <c r="AI2" s="165">
        <f t="shared" si="0"/>
        <v>41640</v>
      </c>
      <c r="AJ2" s="165">
        <f t="shared" si="0"/>
        <v>41671</v>
      </c>
      <c r="AK2" s="165">
        <f t="shared" si="0"/>
        <v>41699</v>
      </c>
      <c r="AL2" s="165">
        <f t="shared" si="0"/>
        <v>41730</v>
      </c>
      <c r="AM2" s="165">
        <f t="shared" si="0"/>
        <v>41760</v>
      </c>
      <c r="AN2" s="165">
        <f t="shared" si="0"/>
        <v>41791</v>
      </c>
      <c r="AO2" s="165">
        <f t="shared" si="0"/>
        <v>41821</v>
      </c>
      <c r="AP2" s="165">
        <f t="shared" si="0"/>
        <v>41852</v>
      </c>
      <c r="AQ2" s="165">
        <f t="shared" si="0"/>
        <v>41883</v>
      </c>
      <c r="AR2" s="165">
        <f t="shared" si="0"/>
        <v>41913</v>
      </c>
      <c r="AS2" s="165">
        <f t="shared" si="0"/>
        <v>41944</v>
      </c>
      <c r="AT2" s="165">
        <f t="shared" si="0"/>
        <v>41974</v>
      </c>
      <c r="AU2" s="165">
        <f t="shared" si="0"/>
        <v>42005</v>
      </c>
      <c r="AV2" s="165">
        <f t="shared" si="0"/>
        <v>42036</v>
      </c>
      <c r="AW2" s="165">
        <f t="shared" si="0"/>
        <v>42064</v>
      </c>
      <c r="AX2" s="165">
        <f t="shared" si="0"/>
        <v>42095</v>
      </c>
      <c r="AY2" s="165">
        <f t="shared" si="0"/>
        <v>42125</v>
      </c>
      <c r="AZ2" s="165">
        <f t="shared" si="0"/>
        <v>42156</v>
      </c>
      <c r="BA2" s="165">
        <f t="shared" si="0"/>
        <v>42186</v>
      </c>
      <c r="BB2" s="165">
        <f t="shared" si="0"/>
        <v>42217</v>
      </c>
      <c r="BC2" s="165">
        <f t="shared" si="0"/>
        <v>42248</v>
      </c>
      <c r="BD2" s="165">
        <f t="shared" si="0"/>
        <v>42278</v>
      </c>
      <c r="BE2" s="165">
        <f t="shared" si="0"/>
        <v>42309</v>
      </c>
      <c r="BF2" s="165">
        <f t="shared" si="0"/>
        <v>42339</v>
      </c>
      <c r="BG2" s="165">
        <f t="shared" si="0"/>
        <v>42370</v>
      </c>
      <c r="BH2" s="165">
        <f t="shared" si="0"/>
        <v>42401</v>
      </c>
      <c r="BI2" s="165">
        <f t="shared" si="0"/>
        <v>42430</v>
      </c>
      <c r="BJ2" s="165">
        <f t="shared" si="0"/>
        <v>42461</v>
      </c>
      <c r="BK2" s="165">
        <f t="shared" si="0"/>
        <v>42491</v>
      </c>
      <c r="BL2" s="165">
        <f t="shared" si="0"/>
        <v>42522</v>
      </c>
      <c r="BM2" s="165">
        <f t="shared" si="0"/>
        <v>42552</v>
      </c>
      <c r="BN2" s="165">
        <f t="shared" si="0"/>
        <v>42583</v>
      </c>
      <c r="BO2" s="165">
        <f t="shared" si="0"/>
        <v>42614</v>
      </c>
      <c r="BP2" s="165">
        <f t="shared" si="0"/>
        <v>42644</v>
      </c>
      <c r="BQ2" s="165">
        <f t="shared" si="0"/>
        <v>42675</v>
      </c>
      <c r="BR2" s="165">
        <f t="shared" si="0"/>
        <v>42705</v>
      </c>
      <c r="BS2" s="165">
        <f t="shared" si="0"/>
        <v>42736</v>
      </c>
      <c r="BT2" s="165">
        <f t="shared" si="0"/>
        <v>42767</v>
      </c>
      <c r="BU2" s="165">
        <f t="shared" si="0"/>
        <v>42795</v>
      </c>
      <c r="BV2" s="165">
        <f t="shared" si="0"/>
        <v>42826</v>
      </c>
      <c r="BW2" s="165">
        <f t="shared" ref="BW2:DY2" si="1">BW12</f>
        <v>42856</v>
      </c>
      <c r="BX2" s="165">
        <f t="shared" si="1"/>
        <v>42887</v>
      </c>
      <c r="BY2" s="165">
        <f t="shared" si="1"/>
        <v>42917</v>
      </c>
      <c r="BZ2" s="165">
        <f t="shared" si="1"/>
        <v>42948</v>
      </c>
      <c r="CA2" s="165">
        <f t="shared" si="1"/>
        <v>42979</v>
      </c>
      <c r="CB2" s="165">
        <f t="shared" si="1"/>
        <v>43009</v>
      </c>
      <c r="CC2" s="165">
        <f t="shared" si="1"/>
        <v>43040</v>
      </c>
      <c r="CD2" s="165">
        <f t="shared" si="1"/>
        <v>43070</v>
      </c>
      <c r="CE2" s="165">
        <f t="shared" si="1"/>
        <v>43101</v>
      </c>
      <c r="CF2" s="165">
        <f t="shared" si="1"/>
        <v>43132</v>
      </c>
      <c r="CG2" s="165">
        <f t="shared" si="1"/>
        <v>43160</v>
      </c>
      <c r="CH2" s="165">
        <f t="shared" si="1"/>
        <v>43191</v>
      </c>
      <c r="CI2" s="165">
        <f t="shared" si="1"/>
        <v>43221</v>
      </c>
      <c r="CJ2" s="165">
        <f t="shared" si="1"/>
        <v>43252</v>
      </c>
      <c r="CK2" s="165">
        <f t="shared" si="1"/>
        <v>43282</v>
      </c>
      <c r="CL2" s="165">
        <f t="shared" si="1"/>
        <v>43313</v>
      </c>
      <c r="CM2" s="165">
        <f t="shared" si="1"/>
        <v>43344</v>
      </c>
      <c r="CN2" s="165">
        <f t="shared" si="1"/>
        <v>43374</v>
      </c>
      <c r="CO2" s="165">
        <f t="shared" si="1"/>
        <v>43405</v>
      </c>
      <c r="CP2" s="165">
        <f t="shared" si="1"/>
        <v>43435</v>
      </c>
      <c r="CQ2" s="165">
        <f t="shared" si="1"/>
        <v>43466</v>
      </c>
      <c r="CR2" s="165">
        <f t="shared" si="1"/>
        <v>43497</v>
      </c>
      <c r="CS2" s="165">
        <f t="shared" si="1"/>
        <v>43525</v>
      </c>
      <c r="CT2" s="165">
        <f t="shared" si="1"/>
        <v>43556</v>
      </c>
      <c r="CU2" s="165">
        <f t="shared" si="1"/>
        <v>43586</v>
      </c>
      <c r="CV2" s="165">
        <f t="shared" si="1"/>
        <v>43617</v>
      </c>
      <c r="CW2" s="165">
        <f t="shared" si="1"/>
        <v>43647</v>
      </c>
      <c r="CX2" s="165">
        <f t="shared" si="1"/>
        <v>43678</v>
      </c>
      <c r="CY2" s="165">
        <f t="shared" si="1"/>
        <v>43709</v>
      </c>
      <c r="CZ2" s="165">
        <f t="shared" si="1"/>
        <v>43739</v>
      </c>
      <c r="DA2" s="165">
        <f t="shared" si="1"/>
        <v>43770</v>
      </c>
      <c r="DB2" s="165">
        <f t="shared" si="1"/>
        <v>43800</v>
      </c>
      <c r="DC2" s="165">
        <f t="shared" si="1"/>
        <v>43831</v>
      </c>
      <c r="DD2" s="165">
        <f t="shared" si="1"/>
        <v>43862</v>
      </c>
      <c r="DE2" s="165">
        <f t="shared" si="1"/>
        <v>43891</v>
      </c>
      <c r="DF2" s="165">
        <f t="shared" si="1"/>
        <v>43922</v>
      </c>
      <c r="DG2" s="165">
        <f t="shared" si="1"/>
        <v>43952</v>
      </c>
      <c r="DH2" s="165">
        <f t="shared" si="1"/>
        <v>43983</v>
      </c>
      <c r="DI2" s="165">
        <f t="shared" si="1"/>
        <v>44013</v>
      </c>
      <c r="DJ2" s="165">
        <f t="shared" si="1"/>
        <v>44044</v>
      </c>
      <c r="DK2" s="165">
        <f t="shared" si="1"/>
        <v>44075</v>
      </c>
      <c r="DL2" s="165">
        <f t="shared" si="1"/>
        <v>44105</v>
      </c>
      <c r="DM2" s="165">
        <f t="shared" si="1"/>
        <v>44136</v>
      </c>
      <c r="DN2" s="165">
        <f t="shared" si="1"/>
        <v>44166</v>
      </c>
      <c r="DO2" s="165">
        <f t="shared" si="1"/>
        <v>44197</v>
      </c>
      <c r="DP2" s="165">
        <f t="shared" si="1"/>
        <v>44228</v>
      </c>
      <c r="DQ2" s="165">
        <f t="shared" si="1"/>
        <v>44256</v>
      </c>
      <c r="DR2" s="165">
        <f t="shared" si="1"/>
        <v>44287</v>
      </c>
      <c r="DS2" s="165">
        <f t="shared" si="1"/>
        <v>44317</v>
      </c>
      <c r="DT2" s="165">
        <f t="shared" si="1"/>
        <v>44348</v>
      </c>
      <c r="DU2" s="165">
        <f t="shared" si="1"/>
        <v>44378</v>
      </c>
      <c r="DV2" s="165">
        <f t="shared" si="1"/>
        <v>44409</v>
      </c>
      <c r="DW2" s="165">
        <f t="shared" si="1"/>
        <v>44440</v>
      </c>
      <c r="DX2" s="165">
        <f t="shared" si="1"/>
        <v>44470</v>
      </c>
      <c r="DY2" s="165">
        <f t="shared" si="1"/>
        <v>44501</v>
      </c>
      <c r="DZ2" s="165">
        <f>GL12</f>
        <v>46478</v>
      </c>
    </row>
    <row r="3" spans="1:205" ht="19.5" customHeight="1">
      <c r="D3" s="303" t="s">
        <v>266</v>
      </c>
      <c r="H3" s="25"/>
      <c r="I3" s="62" t="s">
        <v>44</v>
      </c>
      <c r="J3" s="25">
        <f t="shared" ref="J3:AO3" si="2">SUMIFS($E$13:$E$157,$C$13:$C$157,$I$3,$D$13:$D$157,J12)</f>
        <v>0</v>
      </c>
      <c r="K3" s="25">
        <f t="shared" si="2"/>
        <v>6250</v>
      </c>
      <c r="L3" s="25">
        <f t="shared" si="2"/>
        <v>6250</v>
      </c>
      <c r="M3" s="25">
        <f t="shared" si="2"/>
        <v>6250</v>
      </c>
      <c r="N3" s="25">
        <f t="shared" si="2"/>
        <v>6250</v>
      </c>
      <c r="O3" s="25">
        <f t="shared" si="2"/>
        <v>6250</v>
      </c>
      <c r="P3" s="25">
        <f t="shared" si="2"/>
        <v>6250</v>
      </c>
      <c r="Q3" s="25">
        <f t="shared" si="2"/>
        <v>8577.5</v>
      </c>
      <c r="R3" s="25">
        <f t="shared" si="2"/>
        <v>8577.5</v>
      </c>
      <c r="S3" s="25">
        <f t="shared" si="2"/>
        <v>8577.5</v>
      </c>
      <c r="T3" s="25">
        <f t="shared" si="2"/>
        <v>8577.5</v>
      </c>
      <c r="U3" s="25">
        <f t="shared" si="2"/>
        <v>8577.5</v>
      </c>
      <c r="V3" s="25">
        <f t="shared" si="2"/>
        <v>8577.5</v>
      </c>
      <c r="W3" s="25">
        <f t="shared" si="2"/>
        <v>12894.883333333335</v>
      </c>
      <c r="X3" s="25">
        <f t="shared" si="2"/>
        <v>12894.883333333335</v>
      </c>
      <c r="Y3" s="25">
        <f t="shared" si="2"/>
        <v>12894.883333333335</v>
      </c>
      <c r="Z3" s="25">
        <f t="shared" si="2"/>
        <v>12894.883333333335</v>
      </c>
      <c r="AA3" s="25">
        <f t="shared" si="2"/>
        <v>12894.883333333335</v>
      </c>
      <c r="AB3" s="25">
        <f t="shared" si="2"/>
        <v>12894.883333333335</v>
      </c>
      <c r="AC3" s="25">
        <f t="shared" si="2"/>
        <v>12894.883333333335</v>
      </c>
      <c r="AD3" s="25">
        <f t="shared" si="2"/>
        <v>12894.883333333335</v>
      </c>
      <c r="AE3" s="25">
        <f t="shared" si="2"/>
        <v>12894.883333333335</v>
      </c>
      <c r="AF3" s="25">
        <f t="shared" si="2"/>
        <v>12894.883333333335</v>
      </c>
      <c r="AG3" s="25">
        <f t="shared" si="2"/>
        <v>12894.883333333335</v>
      </c>
      <c r="AH3" s="25">
        <f t="shared" si="2"/>
        <v>12894.883333333335</v>
      </c>
      <c r="AI3" s="25">
        <f t="shared" si="2"/>
        <v>25551.739333333331</v>
      </c>
      <c r="AJ3" s="25">
        <f t="shared" si="2"/>
        <v>25551.739333333331</v>
      </c>
      <c r="AK3" s="25">
        <f t="shared" si="2"/>
        <v>25551.739333333331</v>
      </c>
      <c r="AL3" s="25">
        <f t="shared" si="2"/>
        <v>25551.739333333331</v>
      </c>
      <c r="AM3" s="25">
        <f t="shared" si="2"/>
        <v>25551.739333333331</v>
      </c>
      <c r="AN3" s="25">
        <f t="shared" si="2"/>
        <v>25551.739333333331</v>
      </c>
      <c r="AO3" s="25">
        <f t="shared" si="2"/>
        <v>25551.739333333331</v>
      </c>
      <c r="AP3" s="25">
        <f t="shared" ref="AP3:BU3" si="3">SUMIFS($E$13:$E$157,$C$13:$C$157,$I$3,$D$13:$D$157,AP12)</f>
        <v>25551.739333333331</v>
      </c>
      <c r="AQ3" s="25">
        <f t="shared" si="3"/>
        <v>25551.739333333331</v>
      </c>
      <c r="AR3" s="25">
        <f t="shared" si="3"/>
        <v>25551.739333333331</v>
      </c>
      <c r="AS3" s="25">
        <f t="shared" si="3"/>
        <v>25551.739333333331</v>
      </c>
      <c r="AT3" s="25">
        <f t="shared" si="3"/>
        <v>25551.739333333331</v>
      </c>
      <c r="AU3" s="25">
        <f t="shared" si="3"/>
        <v>25715.01370333333</v>
      </c>
      <c r="AV3" s="25">
        <f t="shared" si="3"/>
        <v>25715.01370333333</v>
      </c>
      <c r="AW3" s="25">
        <f t="shared" si="3"/>
        <v>25715.01370333333</v>
      </c>
      <c r="AX3" s="25">
        <f t="shared" si="3"/>
        <v>25715.01370333333</v>
      </c>
      <c r="AY3" s="25">
        <f t="shared" si="3"/>
        <v>25715.01370333333</v>
      </c>
      <c r="AZ3" s="25">
        <f t="shared" si="3"/>
        <v>25715.01370333333</v>
      </c>
      <c r="BA3" s="25">
        <f t="shared" si="3"/>
        <v>25715.01370333333</v>
      </c>
      <c r="BB3" s="25">
        <f t="shared" si="3"/>
        <v>25715.01370333333</v>
      </c>
      <c r="BC3" s="25">
        <f t="shared" si="3"/>
        <v>25715.01370333333</v>
      </c>
      <c r="BD3" s="25">
        <f t="shared" si="3"/>
        <v>25715.01370333333</v>
      </c>
      <c r="BE3" s="25">
        <f t="shared" si="3"/>
        <v>25715.01370333333</v>
      </c>
      <c r="BF3" s="25">
        <f t="shared" si="3"/>
        <v>25715.01370333333</v>
      </c>
      <c r="BG3" s="25">
        <f t="shared" si="3"/>
        <v>25884.99887323333</v>
      </c>
      <c r="BH3" s="25">
        <f t="shared" si="3"/>
        <v>25884.99887323333</v>
      </c>
      <c r="BI3" s="25">
        <f t="shared" si="3"/>
        <v>25884.99887323333</v>
      </c>
      <c r="BJ3" s="25">
        <f t="shared" si="3"/>
        <v>25884.99887323333</v>
      </c>
      <c r="BK3" s="25">
        <f t="shared" si="3"/>
        <v>25884.99887323333</v>
      </c>
      <c r="BL3" s="25">
        <f t="shared" si="3"/>
        <v>25884.99887323333</v>
      </c>
      <c r="BM3" s="25">
        <f t="shared" si="3"/>
        <v>25884.99887323333</v>
      </c>
      <c r="BN3" s="25">
        <f t="shared" si="3"/>
        <v>25884.99887323333</v>
      </c>
      <c r="BO3" s="25">
        <f t="shared" si="3"/>
        <v>25884.99887323333</v>
      </c>
      <c r="BP3" s="25">
        <f t="shared" si="3"/>
        <v>25884.99887323333</v>
      </c>
      <c r="BQ3" s="25">
        <f t="shared" si="3"/>
        <v>25884.99887323333</v>
      </c>
      <c r="BR3" s="25">
        <f t="shared" si="3"/>
        <v>25884.99887323333</v>
      </c>
      <c r="BS3" s="25">
        <f t="shared" si="3"/>
        <v>26062.001324656332</v>
      </c>
      <c r="BT3" s="25">
        <f t="shared" si="3"/>
        <v>26062.001324656332</v>
      </c>
      <c r="BU3" s="25">
        <f t="shared" si="3"/>
        <v>26062.001324656332</v>
      </c>
      <c r="BV3" s="25">
        <f t="shared" ref="BV3:DA3" si="4">SUMIFS($E$13:$E$157,$C$13:$C$157,$I$3,$D$13:$D$157,BV12)</f>
        <v>26062.001324656332</v>
      </c>
      <c r="BW3" s="25">
        <f t="shared" si="4"/>
        <v>26062.001324656332</v>
      </c>
      <c r="BX3" s="25">
        <f t="shared" si="4"/>
        <v>26062.001324656332</v>
      </c>
      <c r="BY3" s="25">
        <f t="shared" si="4"/>
        <v>26062.001324656332</v>
      </c>
      <c r="BZ3" s="25">
        <f t="shared" si="4"/>
        <v>26062.001324656332</v>
      </c>
      <c r="CA3" s="25">
        <f t="shared" si="4"/>
        <v>26062.001324656332</v>
      </c>
      <c r="CB3" s="25">
        <f t="shared" si="4"/>
        <v>26062.001324656332</v>
      </c>
      <c r="CC3" s="25">
        <f t="shared" si="4"/>
        <v>26062.001324656332</v>
      </c>
      <c r="CD3" s="25">
        <f t="shared" si="4"/>
        <v>26062.001324656332</v>
      </c>
      <c r="CE3" s="25">
        <f t="shared" si="4"/>
        <v>0</v>
      </c>
      <c r="CF3" s="25">
        <f t="shared" si="4"/>
        <v>0</v>
      </c>
      <c r="CG3" s="25">
        <f t="shared" si="4"/>
        <v>0</v>
      </c>
      <c r="CH3" s="25">
        <f t="shared" si="4"/>
        <v>0</v>
      </c>
      <c r="CI3" s="25">
        <f t="shared" si="4"/>
        <v>0</v>
      </c>
      <c r="CJ3" s="25">
        <f t="shared" si="4"/>
        <v>0</v>
      </c>
      <c r="CK3" s="25">
        <f t="shared" si="4"/>
        <v>0</v>
      </c>
      <c r="CL3" s="25">
        <f t="shared" si="4"/>
        <v>0</v>
      </c>
      <c r="CM3" s="25">
        <f t="shared" si="4"/>
        <v>0</v>
      </c>
      <c r="CN3" s="25">
        <f t="shared" si="4"/>
        <v>0</v>
      </c>
      <c r="CO3" s="25">
        <f t="shared" si="4"/>
        <v>0</v>
      </c>
      <c r="CP3" s="25">
        <f t="shared" si="4"/>
        <v>0</v>
      </c>
      <c r="CQ3" s="25">
        <f t="shared" si="4"/>
        <v>0</v>
      </c>
      <c r="CR3" s="25">
        <f t="shared" si="4"/>
        <v>0</v>
      </c>
      <c r="CS3" s="25">
        <f t="shared" si="4"/>
        <v>0</v>
      </c>
      <c r="CT3" s="25">
        <f t="shared" si="4"/>
        <v>0</v>
      </c>
      <c r="CU3" s="25">
        <f t="shared" si="4"/>
        <v>0</v>
      </c>
      <c r="CV3" s="25">
        <f t="shared" si="4"/>
        <v>0</v>
      </c>
      <c r="CW3" s="25">
        <f t="shared" si="4"/>
        <v>0</v>
      </c>
      <c r="CX3" s="25">
        <f t="shared" si="4"/>
        <v>0</v>
      </c>
      <c r="CY3" s="25">
        <f t="shared" si="4"/>
        <v>0</v>
      </c>
      <c r="CZ3" s="25">
        <f t="shared" si="4"/>
        <v>0</v>
      </c>
      <c r="DA3" s="25">
        <f t="shared" si="4"/>
        <v>0</v>
      </c>
      <c r="DB3" s="25">
        <f t="shared" ref="DB3:DY3" si="5">SUMIFS($E$13:$E$157,$C$13:$C$157,$I$3,$D$13:$D$157,DB12)</f>
        <v>0</v>
      </c>
      <c r="DC3" s="25">
        <f t="shared" si="5"/>
        <v>0</v>
      </c>
      <c r="DD3" s="25">
        <f t="shared" si="5"/>
        <v>0</v>
      </c>
      <c r="DE3" s="25">
        <f t="shared" si="5"/>
        <v>0</v>
      </c>
      <c r="DF3" s="25">
        <f t="shared" si="5"/>
        <v>0</v>
      </c>
      <c r="DG3" s="25">
        <f t="shared" si="5"/>
        <v>0</v>
      </c>
      <c r="DH3" s="25">
        <f t="shared" si="5"/>
        <v>0</v>
      </c>
      <c r="DI3" s="25">
        <f t="shared" si="5"/>
        <v>0</v>
      </c>
      <c r="DJ3" s="25">
        <f t="shared" si="5"/>
        <v>0</v>
      </c>
      <c r="DK3" s="25">
        <f t="shared" si="5"/>
        <v>0</v>
      </c>
      <c r="DL3" s="25">
        <f t="shared" si="5"/>
        <v>0</v>
      </c>
      <c r="DM3" s="25">
        <f t="shared" si="5"/>
        <v>0</v>
      </c>
      <c r="DN3" s="25">
        <f t="shared" si="5"/>
        <v>0</v>
      </c>
      <c r="DO3" s="25">
        <f t="shared" si="5"/>
        <v>0</v>
      </c>
      <c r="DP3" s="25">
        <f t="shared" si="5"/>
        <v>0</v>
      </c>
      <c r="DQ3" s="25">
        <f t="shared" si="5"/>
        <v>0</v>
      </c>
      <c r="DR3" s="25">
        <f t="shared" si="5"/>
        <v>0</v>
      </c>
      <c r="DS3" s="25">
        <f t="shared" si="5"/>
        <v>0</v>
      </c>
      <c r="DT3" s="25">
        <f t="shared" si="5"/>
        <v>0</v>
      </c>
      <c r="DU3" s="25">
        <f t="shared" si="5"/>
        <v>0</v>
      </c>
      <c r="DV3" s="25">
        <f t="shared" si="5"/>
        <v>0</v>
      </c>
      <c r="DW3" s="25">
        <f t="shared" si="5"/>
        <v>0</v>
      </c>
      <c r="DX3" s="25">
        <f t="shared" si="5"/>
        <v>0</v>
      </c>
      <c r="DY3" s="25">
        <f t="shared" si="5"/>
        <v>0</v>
      </c>
      <c r="DZ3" s="25">
        <f>SUMIFS($E$13:$E$157,$C$13:$C$157,$I$3,$D$13:$D$157,GL12)</f>
        <v>0</v>
      </c>
    </row>
    <row r="4" spans="1:205" ht="19.5" customHeight="1">
      <c r="A4" s="130">
        <f t="shared" ref="A4:A35" si="6">SUM($GM$13:$GM$84)</f>
        <v>0</v>
      </c>
      <c r="H4" s="25"/>
      <c r="I4" s="62" t="s">
        <v>6</v>
      </c>
      <c r="J4" s="25">
        <f t="shared" ref="J4:AO4" si="7">SUMIFS($E$13:$E$157,$C$13:$C$157,$I$4,$D$13:$D$157,J12)</f>
        <v>0</v>
      </c>
      <c r="K4" s="25">
        <f t="shared" si="7"/>
        <v>6200</v>
      </c>
      <c r="L4" s="25">
        <f t="shared" si="7"/>
        <v>0</v>
      </c>
      <c r="M4" s="25">
        <f t="shared" si="7"/>
        <v>0</v>
      </c>
      <c r="N4" s="25">
        <f t="shared" si="7"/>
        <v>0</v>
      </c>
      <c r="O4" s="25">
        <f t="shared" si="7"/>
        <v>0</v>
      </c>
      <c r="P4" s="25">
        <f t="shared" si="7"/>
        <v>0</v>
      </c>
      <c r="Q4" s="25">
        <f t="shared" si="7"/>
        <v>3100</v>
      </c>
      <c r="R4" s="25">
        <f t="shared" si="7"/>
        <v>0</v>
      </c>
      <c r="S4" s="25">
        <f t="shared" si="7"/>
        <v>0</v>
      </c>
      <c r="T4" s="25">
        <f t="shared" si="7"/>
        <v>0</v>
      </c>
      <c r="U4" s="25">
        <f t="shared" si="7"/>
        <v>0</v>
      </c>
      <c r="V4" s="25">
        <f t="shared" si="7"/>
        <v>0</v>
      </c>
      <c r="W4" s="25">
        <f t="shared" si="7"/>
        <v>1550</v>
      </c>
      <c r="X4" s="25">
        <f t="shared" si="7"/>
        <v>0</v>
      </c>
      <c r="Y4" s="25">
        <f t="shared" si="7"/>
        <v>0</v>
      </c>
      <c r="Z4" s="25">
        <f t="shared" si="7"/>
        <v>0</v>
      </c>
      <c r="AA4" s="25">
        <f t="shared" si="7"/>
        <v>0</v>
      </c>
      <c r="AB4" s="25">
        <f t="shared" si="7"/>
        <v>0</v>
      </c>
      <c r="AC4" s="25">
        <f t="shared" si="7"/>
        <v>0</v>
      </c>
      <c r="AD4" s="25">
        <f t="shared" si="7"/>
        <v>0</v>
      </c>
      <c r="AE4" s="25">
        <f t="shared" si="7"/>
        <v>0</v>
      </c>
      <c r="AF4" s="25">
        <f t="shared" si="7"/>
        <v>0</v>
      </c>
      <c r="AG4" s="25">
        <f t="shared" si="7"/>
        <v>0</v>
      </c>
      <c r="AH4" s="25">
        <f t="shared" si="7"/>
        <v>0</v>
      </c>
      <c r="AI4" s="25">
        <f t="shared" si="7"/>
        <v>4650</v>
      </c>
      <c r="AJ4" s="25">
        <f t="shared" si="7"/>
        <v>0</v>
      </c>
      <c r="AK4" s="25">
        <f t="shared" si="7"/>
        <v>0</v>
      </c>
      <c r="AL4" s="25">
        <f t="shared" si="7"/>
        <v>0</v>
      </c>
      <c r="AM4" s="25">
        <f t="shared" si="7"/>
        <v>0</v>
      </c>
      <c r="AN4" s="25">
        <f t="shared" si="7"/>
        <v>0</v>
      </c>
      <c r="AO4" s="25">
        <f t="shared" si="7"/>
        <v>0</v>
      </c>
      <c r="AP4" s="25">
        <f t="shared" ref="AP4:BU4" si="8">SUMIFS($E$13:$E$157,$C$13:$C$157,$I$4,$D$13:$D$157,AP12)</f>
        <v>1550</v>
      </c>
      <c r="AQ4" s="25">
        <f t="shared" si="8"/>
        <v>0</v>
      </c>
      <c r="AR4" s="25">
        <f t="shared" si="8"/>
        <v>0</v>
      </c>
      <c r="AS4" s="25">
        <f t="shared" si="8"/>
        <v>0</v>
      </c>
      <c r="AT4" s="25">
        <f t="shared" si="8"/>
        <v>0</v>
      </c>
      <c r="AU4" s="25">
        <f t="shared" si="8"/>
        <v>1550</v>
      </c>
      <c r="AV4" s="25">
        <f t="shared" si="8"/>
        <v>0</v>
      </c>
      <c r="AW4" s="25">
        <f t="shared" si="8"/>
        <v>0</v>
      </c>
      <c r="AX4" s="25">
        <f t="shared" si="8"/>
        <v>0</v>
      </c>
      <c r="AY4" s="25">
        <f t="shared" si="8"/>
        <v>0</v>
      </c>
      <c r="AZ4" s="25">
        <f t="shared" si="8"/>
        <v>1550</v>
      </c>
      <c r="BA4" s="25">
        <f t="shared" si="8"/>
        <v>0</v>
      </c>
      <c r="BB4" s="25">
        <f t="shared" si="8"/>
        <v>0</v>
      </c>
      <c r="BC4" s="25">
        <f t="shared" si="8"/>
        <v>0</v>
      </c>
      <c r="BD4" s="25">
        <f t="shared" si="8"/>
        <v>0</v>
      </c>
      <c r="BE4" s="25">
        <f t="shared" si="8"/>
        <v>0</v>
      </c>
      <c r="BF4" s="25">
        <f t="shared" si="8"/>
        <v>1550</v>
      </c>
      <c r="BG4" s="25">
        <f t="shared" si="8"/>
        <v>0</v>
      </c>
      <c r="BH4" s="25">
        <f t="shared" si="8"/>
        <v>0</v>
      </c>
      <c r="BI4" s="25">
        <f t="shared" si="8"/>
        <v>1550</v>
      </c>
      <c r="BJ4" s="25">
        <f t="shared" si="8"/>
        <v>0</v>
      </c>
      <c r="BK4" s="25">
        <f t="shared" si="8"/>
        <v>0</v>
      </c>
      <c r="BL4" s="25">
        <f t="shared" si="8"/>
        <v>0</v>
      </c>
      <c r="BM4" s="25">
        <f t="shared" si="8"/>
        <v>0</v>
      </c>
      <c r="BN4" s="25">
        <f t="shared" si="8"/>
        <v>0</v>
      </c>
      <c r="BO4" s="25">
        <f t="shared" si="8"/>
        <v>1550</v>
      </c>
      <c r="BP4" s="25">
        <f t="shared" si="8"/>
        <v>0</v>
      </c>
      <c r="BQ4" s="25">
        <f t="shared" si="8"/>
        <v>0</v>
      </c>
      <c r="BR4" s="25">
        <f t="shared" si="8"/>
        <v>0</v>
      </c>
      <c r="BS4" s="25">
        <f t="shared" si="8"/>
        <v>1550</v>
      </c>
      <c r="BT4" s="25">
        <f t="shared" si="8"/>
        <v>0</v>
      </c>
      <c r="BU4" s="25">
        <f t="shared" si="8"/>
        <v>0</v>
      </c>
      <c r="BV4" s="25">
        <f t="shared" ref="BV4:DA4" si="9">SUMIFS($E$13:$E$157,$C$13:$C$157,$I$4,$D$13:$D$157,BV12)</f>
        <v>0</v>
      </c>
      <c r="BW4" s="25">
        <f t="shared" si="9"/>
        <v>1550</v>
      </c>
      <c r="BX4" s="25">
        <f t="shared" si="9"/>
        <v>0</v>
      </c>
      <c r="BY4" s="25">
        <f t="shared" si="9"/>
        <v>0</v>
      </c>
      <c r="BZ4" s="25">
        <f t="shared" si="9"/>
        <v>0</v>
      </c>
      <c r="CA4" s="25">
        <f t="shared" si="9"/>
        <v>0</v>
      </c>
      <c r="CB4" s="25">
        <f t="shared" si="9"/>
        <v>1550</v>
      </c>
      <c r="CC4" s="25">
        <f t="shared" si="9"/>
        <v>0</v>
      </c>
      <c r="CD4" s="25">
        <f t="shared" si="9"/>
        <v>0</v>
      </c>
      <c r="CE4" s="25">
        <f t="shared" si="9"/>
        <v>0</v>
      </c>
      <c r="CF4" s="25">
        <f t="shared" si="9"/>
        <v>0</v>
      </c>
      <c r="CG4" s="25">
        <f t="shared" si="9"/>
        <v>0</v>
      </c>
      <c r="CH4" s="25">
        <f t="shared" si="9"/>
        <v>0</v>
      </c>
      <c r="CI4" s="25">
        <f t="shared" si="9"/>
        <v>0</v>
      </c>
      <c r="CJ4" s="25">
        <f t="shared" si="9"/>
        <v>0</v>
      </c>
      <c r="CK4" s="25">
        <f t="shared" si="9"/>
        <v>0</v>
      </c>
      <c r="CL4" s="25">
        <f t="shared" si="9"/>
        <v>0</v>
      </c>
      <c r="CM4" s="25">
        <f t="shared" si="9"/>
        <v>0</v>
      </c>
      <c r="CN4" s="25">
        <f t="shared" si="9"/>
        <v>0</v>
      </c>
      <c r="CO4" s="25">
        <f t="shared" si="9"/>
        <v>0</v>
      </c>
      <c r="CP4" s="25">
        <f t="shared" si="9"/>
        <v>0</v>
      </c>
      <c r="CQ4" s="25">
        <f t="shared" si="9"/>
        <v>0</v>
      </c>
      <c r="CR4" s="25">
        <f t="shared" si="9"/>
        <v>0</v>
      </c>
      <c r="CS4" s="25">
        <f t="shared" si="9"/>
        <v>0</v>
      </c>
      <c r="CT4" s="25">
        <f t="shared" si="9"/>
        <v>0</v>
      </c>
      <c r="CU4" s="25">
        <f t="shared" si="9"/>
        <v>0</v>
      </c>
      <c r="CV4" s="25">
        <f t="shared" si="9"/>
        <v>0</v>
      </c>
      <c r="CW4" s="25">
        <f t="shared" si="9"/>
        <v>0</v>
      </c>
      <c r="CX4" s="25">
        <f t="shared" si="9"/>
        <v>0</v>
      </c>
      <c r="CY4" s="25">
        <f t="shared" si="9"/>
        <v>0</v>
      </c>
      <c r="CZ4" s="25">
        <f t="shared" si="9"/>
        <v>0</v>
      </c>
      <c r="DA4" s="25">
        <f t="shared" si="9"/>
        <v>0</v>
      </c>
      <c r="DB4" s="25">
        <f t="shared" ref="DB4:DY4" si="10">SUMIFS($E$13:$E$157,$C$13:$C$157,$I$4,$D$13:$D$157,DB12)</f>
        <v>0</v>
      </c>
      <c r="DC4" s="25">
        <f t="shared" si="10"/>
        <v>0</v>
      </c>
      <c r="DD4" s="25">
        <f t="shared" si="10"/>
        <v>0</v>
      </c>
      <c r="DE4" s="25">
        <f t="shared" si="10"/>
        <v>0</v>
      </c>
      <c r="DF4" s="25">
        <f t="shared" si="10"/>
        <v>0</v>
      </c>
      <c r="DG4" s="25">
        <f t="shared" si="10"/>
        <v>0</v>
      </c>
      <c r="DH4" s="25">
        <f t="shared" si="10"/>
        <v>0</v>
      </c>
      <c r="DI4" s="25">
        <f t="shared" si="10"/>
        <v>0</v>
      </c>
      <c r="DJ4" s="25">
        <f t="shared" si="10"/>
        <v>0</v>
      </c>
      <c r="DK4" s="25">
        <f t="shared" si="10"/>
        <v>0</v>
      </c>
      <c r="DL4" s="25">
        <f t="shared" si="10"/>
        <v>0</v>
      </c>
      <c r="DM4" s="25">
        <f t="shared" si="10"/>
        <v>0</v>
      </c>
      <c r="DN4" s="25">
        <f t="shared" si="10"/>
        <v>0</v>
      </c>
      <c r="DO4" s="25">
        <f t="shared" si="10"/>
        <v>0</v>
      </c>
      <c r="DP4" s="25">
        <f t="shared" si="10"/>
        <v>0</v>
      </c>
      <c r="DQ4" s="25">
        <f t="shared" si="10"/>
        <v>0</v>
      </c>
      <c r="DR4" s="25">
        <f t="shared" si="10"/>
        <v>0</v>
      </c>
      <c r="DS4" s="25">
        <f t="shared" si="10"/>
        <v>0</v>
      </c>
      <c r="DT4" s="25">
        <f t="shared" si="10"/>
        <v>0</v>
      </c>
      <c r="DU4" s="25">
        <f t="shared" si="10"/>
        <v>0</v>
      </c>
      <c r="DV4" s="25">
        <f t="shared" si="10"/>
        <v>0</v>
      </c>
      <c r="DW4" s="25">
        <f t="shared" si="10"/>
        <v>0</v>
      </c>
      <c r="DX4" s="25">
        <f t="shared" si="10"/>
        <v>0</v>
      </c>
      <c r="DY4" s="25">
        <f t="shared" si="10"/>
        <v>0</v>
      </c>
      <c r="DZ4" s="25">
        <f>SUMIFS($E$13:$E$157,$C$13:$C$157,$I$4,$D$13:$D$157,GL12)</f>
        <v>0</v>
      </c>
    </row>
    <row r="5" spans="1:205" ht="19.5" customHeight="1">
      <c r="A5" s="130">
        <f t="shared" si="6"/>
        <v>0</v>
      </c>
      <c r="H5" s="253"/>
      <c r="I5" s="257" t="s">
        <v>18</v>
      </c>
      <c r="J5" s="253">
        <f>SUM(J3:J4)</f>
        <v>0</v>
      </c>
      <c r="K5" s="253">
        <f t="shared" ref="K5" si="11">SUM(K3:K4)</f>
        <v>12450</v>
      </c>
      <c r="L5" s="253">
        <f t="shared" ref="L5" si="12">SUM(L3:L4)</f>
        <v>6250</v>
      </c>
      <c r="M5" s="253">
        <f t="shared" ref="M5" si="13">SUM(M3:M4)</f>
        <v>6250</v>
      </c>
      <c r="N5" s="253">
        <f t="shared" ref="N5" si="14">SUM(N3:N4)</f>
        <v>6250</v>
      </c>
      <c r="O5" s="253">
        <f t="shared" ref="O5" si="15">SUM(O3:O4)</f>
        <v>6250</v>
      </c>
      <c r="P5" s="253">
        <f t="shared" ref="P5" si="16">SUM(P3:P4)</f>
        <v>6250</v>
      </c>
      <c r="Q5" s="253">
        <f t="shared" ref="Q5" si="17">SUM(Q3:Q4)</f>
        <v>11677.5</v>
      </c>
      <c r="R5" s="253">
        <f t="shared" ref="R5" si="18">SUM(R3:R4)</f>
        <v>8577.5</v>
      </c>
      <c r="S5" s="253">
        <f t="shared" ref="S5" si="19">SUM(S3:S4)</f>
        <v>8577.5</v>
      </c>
      <c r="T5" s="253">
        <f t="shared" ref="T5" si="20">SUM(T3:T4)</f>
        <v>8577.5</v>
      </c>
      <c r="U5" s="253">
        <f t="shared" ref="U5" si="21">SUM(U3:U4)</f>
        <v>8577.5</v>
      </c>
      <c r="V5" s="253">
        <f t="shared" ref="V5" si="22">SUM(V3:V4)</f>
        <v>8577.5</v>
      </c>
      <c r="W5" s="253">
        <f t="shared" ref="W5" si="23">SUM(W3:W4)</f>
        <v>14444.883333333335</v>
      </c>
      <c r="X5" s="253">
        <f t="shared" ref="X5" si="24">SUM(X3:X4)</f>
        <v>12894.883333333335</v>
      </c>
      <c r="Y5" s="253">
        <f t="shared" ref="Y5" si="25">SUM(Y3:Y4)</f>
        <v>12894.883333333335</v>
      </c>
      <c r="Z5" s="253">
        <f t="shared" ref="Z5" si="26">SUM(Z3:Z4)</f>
        <v>12894.883333333335</v>
      </c>
      <c r="AA5" s="253">
        <f t="shared" ref="AA5" si="27">SUM(AA3:AA4)</f>
        <v>12894.883333333335</v>
      </c>
      <c r="AB5" s="253">
        <f t="shared" ref="AB5" si="28">SUM(AB3:AB4)</f>
        <v>12894.883333333335</v>
      </c>
      <c r="AC5" s="253">
        <f t="shared" ref="AC5" si="29">SUM(AC3:AC4)</f>
        <v>12894.883333333335</v>
      </c>
      <c r="AD5" s="253">
        <f t="shared" ref="AD5" si="30">SUM(AD3:AD4)</f>
        <v>12894.883333333335</v>
      </c>
      <c r="AE5" s="253">
        <f t="shared" ref="AE5" si="31">SUM(AE3:AE4)</f>
        <v>12894.883333333335</v>
      </c>
      <c r="AF5" s="253">
        <f t="shared" ref="AF5" si="32">SUM(AF3:AF4)</f>
        <v>12894.883333333335</v>
      </c>
      <c r="AG5" s="253">
        <f t="shared" ref="AG5" si="33">SUM(AG3:AG4)</f>
        <v>12894.883333333335</v>
      </c>
      <c r="AH5" s="253">
        <f t="shared" ref="AH5" si="34">SUM(AH3:AH4)</f>
        <v>12894.883333333335</v>
      </c>
      <c r="AI5" s="253">
        <f t="shared" ref="AI5" si="35">SUM(AI3:AI4)</f>
        <v>30201.739333333331</v>
      </c>
      <c r="AJ5" s="253">
        <f t="shared" ref="AJ5" si="36">SUM(AJ3:AJ4)</f>
        <v>25551.739333333331</v>
      </c>
      <c r="AK5" s="253">
        <f t="shared" ref="AK5" si="37">SUM(AK3:AK4)</f>
        <v>25551.739333333331</v>
      </c>
      <c r="AL5" s="253">
        <f t="shared" ref="AL5" si="38">SUM(AL3:AL4)</f>
        <v>25551.739333333331</v>
      </c>
      <c r="AM5" s="253">
        <f t="shared" ref="AM5" si="39">SUM(AM3:AM4)</f>
        <v>25551.739333333331</v>
      </c>
      <c r="AN5" s="253">
        <f t="shared" ref="AN5" si="40">SUM(AN3:AN4)</f>
        <v>25551.739333333331</v>
      </c>
      <c r="AO5" s="253">
        <f t="shared" ref="AO5" si="41">SUM(AO3:AO4)</f>
        <v>25551.739333333331</v>
      </c>
      <c r="AP5" s="253">
        <f t="shared" ref="AP5" si="42">SUM(AP3:AP4)</f>
        <v>27101.739333333331</v>
      </c>
      <c r="AQ5" s="253">
        <f t="shared" ref="AQ5" si="43">SUM(AQ3:AQ4)</f>
        <v>25551.739333333331</v>
      </c>
      <c r="AR5" s="253">
        <f t="shared" ref="AR5" si="44">SUM(AR3:AR4)</f>
        <v>25551.739333333331</v>
      </c>
      <c r="AS5" s="253">
        <f t="shared" ref="AS5" si="45">SUM(AS3:AS4)</f>
        <v>25551.739333333331</v>
      </c>
      <c r="AT5" s="253">
        <f t="shared" ref="AT5" si="46">SUM(AT3:AT4)</f>
        <v>25551.739333333331</v>
      </c>
      <c r="AU5" s="253">
        <f t="shared" ref="AU5" si="47">SUM(AU3:AU4)</f>
        <v>27265.01370333333</v>
      </c>
      <c r="AV5" s="253">
        <f t="shared" ref="AV5" si="48">SUM(AV3:AV4)</f>
        <v>25715.01370333333</v>
      </c>
      <c r="AW5" s="253">
        <f t="shared" ref="AW5" si="49">SUM(AW3:AW4)</f>
        <v>25715.01370333333</v>
      </c>
      <c r="AX5" s="253">
        <f t="shared" ref="AX5" si="50">SUM(AX3:AX4)</f>
        <v>25715.01370333333</v>
      </c>
      <c r="AY5" s="253">
        <f t="shared" ref="AY5" si="51">SUM(AY3:AY4)</f>
        <v>25715.01370333333</v>
      </c>
      <c r="AZ5" s="253">
        <f t="shared" ref="AZ5" si="52">SUM(AZ3:AZ4)</f>
        <v>27265.01370333333</v>
      </c>
      <c r="BA5" s="253">
        <f t="shared" ref="BA5" si="53">SUM(BA3:BA4)</f>
        <v>25715.01370333333</v>
      </c>
      <c r="BB5" s="253">
        <f t="shared" ref="BB5" si="54">SUM(BB3:BB4)</f>
        <v>25715.01370333333</v>
      </c>
      <c r="BC5" s="253">
        <f t="shared" ref="BC5" si="55">SUM(BC3:BC4)</f>
        <v>25715.01370333333</v>
      </c>
      <c r="BD5" s="253">
        <f t="shared" ref="BD5" si="56">SUM(BD3:BD4)</f>
        <v>25715.01370333333</v>
      </c>
      <c r="BE5" s="253">
        <f t="shared" ref="BE5" si="57">SUM(BE3:BE4)</f>
        <v>25715.01370333333</v>
      </c>
      <c r="BF5" s="253">
        <f t="shared" ref="BF5" si="58">SUM(BF3:BF4)</f>
        <v>27265.01370333333</v>
      </c>
      <c r="BG5" s="253">
        <f t="shared" ref="BG5" si="59">SUM(BG3:BG4)</f>
        <v>25884.99887323333</v>
      </c>
      <c r="BH5" s="253">
        <f t="shared" ref="BH5" si="60">SUM(BH3:BH4)</f>
        <v>25884.99887323333</v>
      </c>
      <c r="BI5" s="253">
        <f t="shared" ref="BI5" si="61">SUM(BI3:BI4)</f>
        <v>27434.99887323333</v>
      </c>
      <c r="BJ5" s="253">
        <f t="shared" ref="BJ5" si="62">SUM(BJ3:BJ4)</f>
        <v>25884.99887323333</v>
      </c>
      <c r="BK5" s="253">
        <f t="shared" ref="BK5" si="63">SUM(BK3:BK4)</f>
        <v>25884.99887323333</v>
      </c>
      <c r="BL5" s="253">
        <f t="shared" ref="BL5" si="64">SUM(BL3:BL4)</f>
        <v>25884.99887323333</v>
      </c>
      <c r="BM5" s="253">
        <f t="shared" ref="BM5" si="65">SUM(BM3:BM4)</f>
        <v>25884.99887323333</v>
      </c>
      <c r="BN5" s="253">
        <f t="shared" ref="BN5" si="66">SUM(BN3:BN4)</f>
        <v>25884.99887323333</v>
      </c>
      <c r="BO5" s="253">
        <f t="shared" ref="BO5" si="67">SUM(BO3:BO4)</f>
        <v>27434.99887323333</v>
      </c>
      <c r="BP5" s="253">
        <f t="shared" ref="BP5" si="68">SUM(BP3:BP4)</f>
        <v>25884.99887323333</v>
      </c>
      <c r="BQ5" s="253">
        <f t="shared" ref="BQ5" si="69">SUM(BQ3:BQ4)</f>
        <v>25884.99887323333</v>
      </c>
      <c r="BR5" s="253">
        <f t="shared" ref="BR5" si="70">SUM(BR3:BR4)</f>
        <v>25884.99887323333</v>
      </c>
      <c r="BS5" s="253">
        <f t="shared" ref="BS5" si="71">SUM(BS3:BS4)</f>
        <v>27612.001324656332</v>
      </c>
      <c r="BT5" s="253">
        <f t="shared" ref="BT5" si="72">SUM(BT3:BT4)</f>
        <v>26062.001324656332</v>
      </c>
      <c r="BU5" s="253">
        <f t="shared" ref="BU5" si="73">SUM(BU3:BU4)</f>
        <v>26062.001324656332</v>
      </c>
      <c r="BV5" s="253">
        <f t="shared" ref="BV5" si="74">SUM(BV3:BV4)</f>
        <v>26062.001324656332</v>
      </c>
      <c r="BW5" s="253">
        <f t="shared" ref="BW5" si="75">SUM(BW3:BW4)</f>
        <v>27612.001324656332</v>
      </c>
      <c r="BX5" s="253">
        <f t="shared" ref="BX5" si="76">SUM(BX3:BX4)</f>
        <v>26062.001324656332</v>
      </c>
      <c r="BY5" s="253">
        <f t="shared" ref="BY5" si="77">SUM(BY3:BY4)</f>
        <v>26062.001324656332</v>
      </c>
      <c r="BZ5" s="253">
        <f t="shared" ref="BZ5" si="78">SUM(BZ3:BZ4)</f>
        <v>26062.001324656332</v>
      </c>
      <c r="CA5" s="253">
        <f t="shared" ref="CA5" si="79">SUM(CA3:CA4)</f>
        <v>26062.001324656332</v>
      </c>
      <c r="CB5" s="253">
        <f t="shared" ref="CB5" si="80">SUM(CB3:CB4)</f>
        <v>27612.001324656332</v>
      </c>
      <c r="CC5" s="253">
        <f t="shared" ref="CC5" si="81">SUM(CC3:CC4)</f>
        <v>26062.001324656332</v>
      </c>
      <c r="CD5" s="253">
        <f t="shared" ref="CD5" si="82">SUM(CD3:CD4)</f>
        <v>26062.001324656332</v>
      </c>
      <c r="CE5" s="253">
        <f t="shared" ref="CE5" si="83">SUM(CE3:CE4)</f>
        <v>0</v>
      </c>
      <c r="CF5" s="253">
        <f t="shared" ref="CF5" si="84">SUM(CF3:CF4)</f>
        <v>0</v>
      </c>
      <c r="CG5" s="253">
        <f t="shared" ref="CG5" si="85">SUM(CG3:CG4)</f>
        <v>0</v>
      </c>
      <c r="CH5" s="253">
        <f t="shared" ref="CH5" si="86">SUM(CH3:CH4)</f>
        <v>0</v>
      </c>
      <c r="CI5" s="253">
        <f t="shared" ref="CI5" si="87">SUM(CI3:CI4)</f>
        <v>0</v>
      </c>
      <c r="CJ5" s="253">
        <f t="shared" ref="CJ5" si="88">SUM(CJ3:CJ4)</f>
        <v>0</v>
      </c>
      <c r="CK5" s="253">
        <f t="shared" ref="CK5" si="89">SUM(CK3:CK4)</f>
        <v>0</v>
      </c>
      <c r="CL5" s="253">
        <f t="shared" ref="CL5" si="90">SUM(CL3:CL4)</f>
        <v>0</v>
      </c>
      <c r="CM5" s="253">
        <f t="shared" ref="CM5" si="91">SUM(CM3:CM4)</f>
        <v>0</v>
      </c>
      <c r="CN5" s="253">
        <f t="shared" ref="CN5" si="92">SUM(CN3:CN4)</f>
        <v>0</v>
      </c>
      <c r="CO5" s="253">
        <f t="shared" ref="CO5" si="93">SUM(CO3:CO4)</f>
        <v>0</v>
      </c>
      <c r="CP5" s="253">
        <f t="shared" ref="CP5" si="94">SUM(CP3:CP4)</f>
        <v>0</v>
      </c>
      <c r="CQ5" s="253">
        <f t="shared" ref="CQ5" si="95">SUM(CQ3:CQ4)</f>
        <v>0</v>
      </c>
      <c r="CR5" s="253">
        <f t="shared" ref="CR5" si="96">SUM(CR3:CR4)</f>
        <v>0</v>
      </c>
      <c r="CS5" s="253">
        <f t="shared" ref="CS5" si="97">SUM(CS3:CS4)</f>
        <v>0</v>
      </c>
      <c r="CT5" s="253">
        <f t="shared" ref="CT5" si="98">SUM(CT3:CT4)</f>
        <v>0</v>
      </c>
      <c r="CU5" s="253">
        <f t="shared" ref="CU5" si="99">SUM(CU3:CU4)</f>
        <v>0</v>
      </c>
      <c r="CV5" s="253">
        <f t="shared" ref="CV5" si="100">SUM(CV3:CV4)</f>
        <v>0</v>
      </c>
      <c r="CW5" s="253">
        <f t="shared" ref="CW5" si="101">SUM(CW3:CW4)</f>
        <v>0</v>
      </c>
      <c r="CX5" s="253">
        <f t="shared" ref="CX5" si="102">SUM(CX3:CX4)</f>
        <v>0</v>
      </c>
      <c r="CY5" s="253">
        <f t="shared" ref="CY5" si="103">SUM(CY3:CY4)</f>
        <v>0</v>
      </c>
      <c r="CZ5" s="253">
        <f t="shared" ref="CZ5" si="104">SUM(CZ3:CZ4)</f>
        <v>0</v>
      </c>
      <c r="DA5" s="253">
        <f t="shared" ref="DA5" si="105">SUM(DA3:DA4)</f>
        <v>0</v>
      </c>
      <c r="DB5" s="253">
        <f t="shared" ref="DB5" si="106">SUM(DB3:DB4)</f>
        <v>0</v>
      </c>
      <c r="DC5" s="253">
        <f t="shared" ref="DC5" si="107">SUM(DC3:DC4)</f>
        <v>0</v>
      </c>
      <c r="DD5" s="253">
        <f t="shared" ref="DD5" si="108">SUM(DD3:DD4)</f>
        <v>0</v>
      </c>
      <c r="DE5" s="253">
        <f t="shared" ref="DE5" si="109">SUM(DE3:DE4)</f>
        <v>0</v>
      </c>
      <c r="DF5" s="253">
        <f t="shared" ref="DF5" si="110">SUM(DF3:DF4)</f>
        <v>0</v>
      </c>
      <c r="DG5" s="253">
        <f t="shared" ref="DG5" si="111">SUM(DG3:DG4)</f>
        <v>0</v>
      </c>
      <c r="DH5" s="253">
        <f t="shared" ref="DH5" si="112">SUM(DH3:DH4)</f>
        <v>0</v>
      </c>
      <c r="DI5" s="253">
        <f t="shared" ref="DI5" si="113">SUM(DI3:DI4)</f>
        <v>0</v>
      </c>
      <c r="DJ5" s="253">
        <f t="shared" ref="DJ5" si="114">SUM(DJ3:DJ4)</f>
        <v>0</v>
      </c>
      <c r="DK5" s="253">
        <f t="shared" ref="DK5" si="115">SUM(DK3:DK4)</f>
        <v>0</v>
      </c>
      <c r="DL5" s="253">
        <f t="shared" ref="DL5" si="116">SUM(DL3:DL4)</f>
        <v>0</v>
      </c>
      <c r="DM5" s="253">
        <f t="shared" ref="DM5" si="117">SUM(DM3:DM4)</f>
        <v>0</v>
      </c>
      <c r="DN5" s="253">
        <f t="shared" ref="DN5" si="118">SUM(DN3:DN4)</f>
        <v>0</v>
      </c>
      <c r="DO5" s="253">
        <f t="shared" ref="DO5" si="119">SUM(DO3:DO4)</f>
        <v>0</v>
      </c>
      <c r="DP5" s="253">
        <f t="shared" ref="DP5" si="120">SUM(DP3:DP4)</f>
        <v>0</v>
      </c>
      <c r="DQ5" s="253">
        <f t="shared" ref="DQ5" si="121">SUM(DQ3:DQ4)</f>
        <v>0</v>
      </c>
      <c r="DR5" s="253">
        <f t="shared" ref="DR5" si="122">SUM(DR3:DR4)</f>
        <v>0</v>
      </c>
      <c r="DS5" s="253">
        <f t="shared" ref="DS5" si="123">SUM(DS3:DS4)</f>
        <v>0</v>
      </c>
      <c r="DT5" s="253">
        <f t="shared" ref="DT5" si="124">SUM(DT3:DT4)</f>
        <v>0</v>
      </c>
      <c r="DU5" s="253">
        <f t="shared" ref="DU5" si="125">SUM(DU3:DU4)</f>
        <v>0</v>
      </c>
      <c r="DV5" s="253">
        <f t="shared" ref="DV5" si="126">SUM(DV3:DV4)</f>
        <v>0</v>
      </c>
      <c r="DW5" s="253">
        <f t="shared" ref="DW5" si="127">SUM(DW3:DW4)</f>
        <v>0</v>
      </c>
      <c r="DX5" s="253">
        <f t="shared" ref="DX5" si="128">SUM(DX3:DX4)</f>
        <v>0</v>
      </c>
      <c r="DY5" s="253">
        <f t="shared" ref="DY5" si="129">SUM(DY3:DY4)</f>
        <v>0</v>
      </c>
      <c r="DZ5" s="253">
        <f t="shared" ref="DZ5" si="130">SUM(DZ3:DZ4)</f>
        <v>0</v>
      </c>
    </row>
    <row r="6" spans="1:205" ht="19.5" customHeight="1">
      <c r="A6" s="130">
        <f t="shared" si="6"/>
        <v>0</v>
      </c>
      <c r="DX6"/>
    </row>
    <row r="7" spans="1:205" ht="19.5" customHeight="1">
      <c r="A7" s="130">
        <f t="shared" si="6"/>
        <v>0</v>
      </c>
      <c r="H7" s="298"/>
      <c r="I7" s="298" t="s">
        <v>45</v>
      </c>
      <c r="J7" s="298">
        <f>J160</f>
        <v>0</v>
      </c>
      <c r="K7" s="298">
        <f t="shared" ref="K7" si="131">K160</f>
        <v>-233.33333333333331</v>
      </c>
      <c r="L7" s="298">
        <f t="shared" ref="L7:BW7" si="132">L160</f>
        <v>-337.5</v>
      </c>
      <c r="M7" s="298">
        <f t="shared" si="132"/>
        <v>-441.66666666666663</v>
      </c>
      <c r="N7" s="298">
        <f t="shared" si="132"/>
        <v>-545.83333333333337</v>
      </c>
      <c r="O7" s="298">
        <f t="shared" si="132"/>
        <v>-650</v>
      </c>
      <c r="P7" s="298">
        <f t="shared" si="132"/>
        <v>-754.16666666666663</v>
      </c>
      <c r="Q7" s="298">
        <f t="shared" si="132"/>
        <v>-961.70833333333337</v>
      </c>
      <c r="R7" s="298">
        <f t="shared" si="132"/>
        <v>-1104.6666666666667</v>
      </c>
      <c r="S7" s="298">
        <f t="shared" si="132"/>
        <v>-1247.625</v>
      </c>
      <c r="T7" s="298">
        <f t="shared" si="132"/>
        <v>-1390.5833333333333</v>
      </c>
      <c r="U7" s="298">
        <f t="shared" si="132"/>
        <v>-1533.5416666666665</v>
      </c>
      <c r="V7" s="298">
        <f t="shared" si="132"/>
        <v>-1676.4999999999998</v>
      </c>
      <c r="W7" s="298">
        <f t="shared" si="132"/>
        <v>-1923.7063888888888</v>
      </c>
      <c r="X7" s="298">
        <f t="shared" si="132"/>
        <v>-2138.6211111111111</v>
      </c>
      <c r="Y7" s="298">
        <f t="shared" si="132"/>
        <v>-2353.5358333333329</v>
      </c>
      <c r="Z7" s="298">
        <f t="shared" si="132"/>
        <v>-2568.4505555555552</v>
      </c>
      <c r="AA7" s="298">
        <f t="shared" si="132"/>
        <v>-2783.3652777777775</v>
      </c>
      <c r="AB7" s="298">
        <f t="shared" si="132"/>
        <v>-2998.2799999999997</v>
      </c>
      <c r="AC7" s="298">
        <f t="shared" si="132"/>
        <v>-3213.194722222222</v>
      </c>
      <c r="AD7" s="298">
        <f t="shared" si="132"/>
        <v>-3428.1094444444443</v>
      </c>
      <c r="AE7" s="298">
        <f t="shared" si="132"/>
        <v>-3643.0241666666666</v>
      </c>
      <c r="AF7" s="298">
        <f t="shared" si="132"/>
        <v>-3857.9388888888889</v>
      </c>
      <c r="AG7" s="298">
        <f t="shared" si="132"/>
        <v>-4072.8536111111111</v>
      </c>
      <c r="AH7" s="298">
        <f t="shared" si="132"/>
        <v>-4287.7683333333334</v>
      </c>
      <c r="AI7" s="298">
        <f t="shared" si="132"/>
        <v>-4810.5056555555557</v>
      </c>
      <c r="AJ7" s="298">
        <f t="shared" si="132"/>
        <v>-5236.3679777777779</v>
      </c>
      <c r="AK7" s="298">
        <f t="shared" si="132"/>
        <v>-5662.2303000000002</v>
      </c>
      <c r="AL7" s="298">
        <f t="shared" si="132"/>
        <v>-6088.0926222222224</v>
      </c>
      <c r="AM7" s="298">
        <f t="shared" si="132"/>
        <v>-6513.9549444444447</v>
      </c>
      <c r="AN7" s="298">
        <f t="shared" si="132"/>
        <v>-6939.8172666666669</v>
      </c>
      <c r="AO7" s="298">
        <f t="shared" si="132"/>
        <v>-7365.6795888888892</v>
      </c>
      <c r="AP7" s="298">
        <f t="shared" si="132"/>
        <v>-7823.8335777777784</v>
      </c>
      <c r="AQ7" s="298">
        <f t="shared" si="132"/>
        <v>-8249.6959000000006</v>
      </c>
      <c r="AR7" s="298">
        <f t="shared" si="132"/>
        <v>-8675.5582222222201</v>
      </c>
      <c r="AS7" s="298">
        <f t="shared" si="132"/>
        <v>-9101.4205444444415</v>
      </c>
      <c r="AT7" s="298">
        <f t="shared" si="132"/>
        <v>-9527.2828666666628</v>
      </c>
      <c r="AU7" s="298">
        <f t="shared" si="132"/>
        <v>-9988.1580950555508</v>
      </c>
      <c r="AV7" s="298">
        <f t="shared" si="132"/>
        <v>-10416.741656777773</v>
      </c>
      <c r="AW7" s="298">
        <f t="shared" si="132"/>
        <v>-10845.325218499995</v>
      </c>
      <c r="AX7" s="298">
        <f t="shared" si="132"/>
        <v>-11273.908780222217</v>
      </c>
      <c r="AY7" s="298">
        <f t="shared" si="132"/>
        <v>-11702.492341944439</v>
      </c>
      <c r="AZ7" s="298">
        <f t="shared" si="132"/>
        <v>-12163.367570333327</v>
      </c>
      <c r="BA7" s="298">
        <f t="shared" si="132"/>
        <v>-12591.951132055548</v>
      </c>
      <c r="BB7" s="298">
        <f t="shared" si="132"/>
        <v>-13020.53469377777</v>
      </c>
      <c r="BC7" s="298">
        <f t="shared" si="132"/>
        <v>-13449.118255499992</v>
      </c>
      <c r="BD7" s="298">
        <f t="shared" si="132"/>
        <v>-13877.701817222214</v>
      </c>
      <c r="BE7" s="298">
        <f t="shared" si="132"/>
        <v>-14306.285378944436</v>
      </c>
      <c r="BF7" s="298">
        <f t="shared" si="132"/>
        <v>-14767.160607333324</v>
      </c>
      <c r="BG7" s="298">
        <f t="shared" si="132"/>
        <v>-15069.410588553881</v>
      </c>
      <c r="BH7" s="298">
        <f t="shared" si="132"/>
        <v>-15500.827236441104</v>
      </c>
      <c r="BI7" s="298">
        <f t="shared" si="132"/>
        <v>-15964.535550994993</v>
      </c>
      <c r="BJ7" s="298">
        <f t="shared" si="132"/>
        <v>-16395.952198882216</v>
      </c>
      <c r="BK7" s="298">
        <f t="shared" si="132"/>
        <v>-16827.368846769448</v>
      </c>
      <c r="BL7" s="298">
        <f t="shared" si="132"/>
        <v>-17258.785494656669</v>
      </c>
      <c r="BM7" s="298">
        <f t="shared" si="132"/>
        <v>-17625.618809210559</v>
      </c>
      <c r="BN7" s="298">
        <f t="shared" si="132"/>
        <v>-18057.03545709778</v>
      </c>
      <c r="BO7" s="298">
        <f t="shared" si="132"/>
        <v>-18520.743771651669</v>
      </c>
      <c r="BP7" s="298">
        <f t="shared" si="132"/>
        <v>-18952.16041953889</v>
      </c>
      <c r="BQ7" s="298">
        <f t="shared" si="132"/>
        <v>-19383.577067426111</v>
      </c>
      <c r="BR7" s="298">
        <f t="shared" si="132"/>
        <v>-19814.993715313332</v>
      </c>
      <c r="BS7" s="298">
        <f t="shared" si="132"/>
        <v>-20145.193737390939</v>
      </c>
      <c r="BT7" s="298">
        <f t="shared" si="132"/>
        <v>-20475.393759468541</v>
      </c>
      <c r="BU7" s="298">
        <f t="shared" si="132"/>
        <v>-20805.593781546148</v>
      </c>
      <c r="BV7" s="298">
        <f t="shared" si="132"/>
        <v>-21135.79380362375</v>
      </c>
      <c r="BW7" s="298">
        <f t="shared" si="132"/>
        <v>-21498.285492368024</v>
      </c>
      <c r="BX7" s="298">
        <f t="shared" ref="BX7:DY7" si="133">BX160</f>
        <v>-21828.485514445631</v>
      </c>
      <c r="BY7" s="298">
        <f t="shared" si="133"/>
        <v>-22119.893869856565</v>
      </c>
      <c r="BZ7" s="298">
        <f t="shared" si="133"/>
        <v>-22411.302225267504</v>
      </c>
      <c r="CA7" s="298">
        <f t="shared" si="133"/>
        <v>-22702.710580678442</v>
      </c>
      <c r="CB7" s="298">
        <f t="shared" si="133"/>
        <v>-23026.410602756048</v>
      </c>
      <c r="CC7" s="298">
        <f t="shared" si="133"/>
        <v>-23317.818958166987</v>
      </c>
      <c r="CD7" s="298">
        <f t="shared" si="133"/>
        <v>-23609.227313577925</v>
      </c>
      <c r="CE7" s="298">
        <f t="shared" si="133"/>
        <v>-23297.437591355701</v>
      </c>
      <c r="CF7" s="298">
        <f t="shared" si="133"/>
        <v>-23082.522869133481</v>
      </c>
      <c r="CG7" s="298">
        <f t="shared" si="133"/>
        <v>-22867.608146911258</v>
      </c>
      <c r="CH7" s="298">
        <f t="shared" si="133"/>
        <v>-22652.693424689038</v>
      </c>
      <c r="CI7" s="298">
        <f t="shared" si="133"/>
        <v>-22437.778702466818</v>
      </c>
      <c r="CJ7" s="298">
        <f t="shared" si="133"/>
        <v>-22222.863980244594</v>
      </c>
      <c r="CK7" s="298">
        <f t="shared" si="133"/>
        <v>-22007.949258022374</v>
      </c>
      <c r="CL7" s="298">
        <f t="shared" si="133"/>
        <v>-21760.742869133486</v>
      </c>
      <c r="CM7" s="298">
        <f t="shared" si="133"/>
        <v>-21545.828146911263</v>
      </c>
      <c r="CN7" s="298">
        <f t="shared" si="133"/>
        <v>-21330.913424689043</v>
      </c>
      <c r="CO7" s="298">
        <f t="shared" si="133"/>
        <v>-21115.998702466819</v>
      </c>
      <c r="CP7" s="298">
        <f t="shared" si="133"/>
        <v>-20901.083980244599</v>
      </c>
      <c r="CQ7" s="298">
        <f t="shared" si="133"/>
        <v>-20442.929991355712</v>
      </c>
      <c r="CR7" s="298">
        <f t="shared" si="133"/>
        <v>-20017.067669133492</v>
      </c>
      <c r="CS7" s="298">
        <f t="shared" si="133"/>
        <v>-19591.205346911272</v>
      </c>
      <c r="CT7" s="298">
        <f t="shared" si="133"/>
        <v>-19165.343024689049</v>
      </c>
      <c r="CU7" s="298">
        <f t="shared" si="133"/>
        <v>-18739.48070246683</v>
      </c>
      <c r="CV7" s="298">
        <f t="shared" si="133"/>
        <v>-18281.326713577939</v>
      </c>
      <c r="CW7" s="298">
        <f t="shared" si="133"/>
        <v>-17855.464391355719</v>
      </c>
      <c r="CX7" s="298">
        <f t="shared" si="133"/>
        <v>-17429.602069133496</v>
      </c>
      <c r="CY7" s="298">
        <f t="shared" si="133"/>
        <v>-17003.739746911277</v>
      </c>
      <c r="CZ7" s="298">
        <f t="shared" si="133"/>
        <v>-16577.877424689053</v>
      </c>
      <c r="DA7" s="298">
        <f t="shared" si="133"/>
        <v>-16152.015102466821</v>
      </c>
      <c r="DB7" s="298">
        <f t="shared" si="133"/>
        <v>-15693.861113577932</v>
      </c>
      <c r="DC7" s="298">
        <f t="shared" si="133"/>
        <v>-15265.277551855708</v>
      </c>
      <c r="DD7" s="298">
        <f t="shared" si="133"/>
        <v>-14836.693990133486</v>
      </c>
      <c r="DE7" s="298">
        <f t="shared" si="133"/>
        <v>-14375.818761744596</v>
      </c>
      <c r="DF7" s="298">
        <f t="shared" si="133"/>
        <v>-13947.235200022375</v>
      </c>
      <c r="DG7" s="298">
        <f t="shared" si="133"/>
        <v>-13518.651638300151</v>
      </c>
      <c r="DH7" s="298">
        <f t="shared" si="133"/>
        <v>-13090.068076577929</v>
      </c>
      <c r="DI7" s="298">
        <f t="shared" si="133"/>
        <v>-12661.484514855707</v>
      </c>
      <c r="DJ7" s="298">
        <f t="shared" si="133"/>
        <v>-12232.900953133485</v>
      </c>
      <c r="DK7" s="298">
        <f t="shared" si="133"/>
        <v>-11772.025724744597</v>
      </c>
      <c r="DL7" s="298">
        <f t="shared" si="133"/>
        <v>-11343.442163022375</v>
      </c>
      <c r="DM7" s="298">
        <f t="shared" si="133"/>
        <v>-10914.858601300153</v>
      </c>
      <c r="DN7" s="298">
        <f t="shared" si="133"/>
        <v>-10486.275039577931</v>
      </c>
      <c r="DO7" s="298">
        <f t="shared" si="133"/>
        <v>-10022.566725024044</v>
      </c>
      <c r="DP7" s="298">
        <f t="shared" si="133"/>
        <v>-9591.150077136821</v>
      </c>
      <c r="DQ7" s="298">
        <f t="shared" si="133"/>
        <v>-9159.733429249598</v>
      </c>
      <c r="DR7" s="298">
        <f t="shared" si="133"/>
        <v>-8728.3167813623768</v>
      </c>
      <c r="DS7" s="298">
        <f t="shared" si="133"/>
        <v>-8264.6084668084877</v>
      </c>
      <c r="DT7" s="298">
        <f t="shared" si="133"/>
        <v>-7833.1918189212674</v>
      </c>
      <c r="DU7" s="298">
        <f t="shared" si="133"/>
        <v>-7401.7751710340453</v>
      </c>
      <c r="DV7" s="298">
        <f t="shared" si="133"/>
        <v>-6970.3585231468232</v>
      </c>
      <c r="DW7" s="298">
        <f t="shared" si="133"/>
        <v>-6538.9418752596011</v>
      </c>
      <c r="DX7" s="298">
        <f t="shared" si="133"/>
        <v>-6075.2335607057121</v>
      </c>
      <c r="DY7" s="298">
        <f t="shared" si="133"/>
        <v>-5643.81691281849</v>
      </c>
      <c r="DZ7" s="298">
        <f>GL160</f>
        <v>0</v>
      </c>
    </row>
    <row r="8" spans="1:205" ht="36" customHeight="1">
      <c r="A8" s="130">
        <f t="shared" si="6"/>
        <v>0</v>
      </c>
      <c r="B8" s="225" t="str">
        <f>VENTAS!A1</f>
        <v>PROYECCIONES FINANCIERAS</v>
      </c>
      <c r="H8" s="298"/>
      <c r="I8" s="298" t="s">
        <v>46</v>
      </c>
      <c r="J8" s="298">
        <f>J161</f>
        <v>0</v>
      </c>
      <c r="K8" s="298">
        <f t="shared" ref="K8" si="134">K161</f>
        <v>-233.33333333333331</v>
      </c>
      <c r="L8" s="298">
        <f t="shared" ref="L8:BW8" si="135">L161</f>
        <v>-570.83333333333326</v>
      </c>
      <c r="M8" s="298">
        <f t="shared" si="135"/>
        <v>-1012.4999999999999</v>
      </c>
      <c r="N8" s="298">
        <f t="shared" si="135"/>
        <v>-1558.3333333333333</v>
      </c>
      <c r="O8" s="298">
        <f t="shared" si="135"/>
        <v>-2208.333333333333</v>
      </c>
      <c r="P8" s="298">
        <f t="shared" si="135"/>
        <v>-2962.4999999999995</v>
      </c>
      <c r="Q8" s="298">
        <f t="shared" si="135"/>
        <v>-3924.208333333333</v>
      </c>
      <c r="R8" s="298">
        <f t="shared" si="135"/>
        <v>-5028.875</v>
      </c>
      <c r="S8" s="298">
        <f t="shared" si="135"/>
        <v>-6276.5</v>
      </c>
      <c r="T8" s="298">
        <f t="shared" si="135"/>
        <v>-7667.083333333333</v>
      </c>
      <c r="U8" s="298">
        <f t="shared" si="135"/>
        <v>-9200.625</v>
      </c>
      <c r="V8" s="298">
        <f t="shared" si="135"/>
        <v>-10877.125</v>
      </c>
      <c r="W8" s="298">
        <f t="shared" si="135"/>
        <v>-12800.831388888888</v>
      </c>
      <c r="X8" s="298">
        <f t="shared" si="135"/>
        <v>-14939.452499999999</v>
      </c>
      <c r="Y8" s="298">
        <f t="shared" si="135"/>
        <v>-17292.988333333331</v>
      </c>
      <c r="Z8" s="298">
        <f t="shared" si="135"/>
        <v>-19861.438888888886</v>
      </c>
      <c r="AA8" s="298">
        <f t="shared" si="135"/>
        <v>-22644.804166666665</v>
      </c>
      <c r="AB8" s="298">
        <f t="shared" si="135"/>
        <v>-25643.084166666664</v>
      </c>
      <c r="AC8" s="298">
        <f t="shared" si="135"/>
        <v>-28856.278888888886</v>
      </c>
      <c r="AD8" s="298">
        <f t="shared" si="135"/>
        <v>-32284.388333333329</v>
      </c>
      <c r="AE8" s="298">
        <f t="shared" si="135"/>
        <v>-35927.412499999999</v>
      </c>
      <c r="AF8" s="298">
        <f t="shared" si="135"/>
        <v>-39785.351388888885</v>
      </c>
      <c r="AG8" s="298">
        <f t="shared" si="135"/>
        <v>-43858.204999999994</v>
      </c>
      <c r="AH8" s="298">
        <f t="shared" si="135"/>
        <v>-48145.973333333328</v>
      </c>
      <c r="AI8" s="298">
        <f t="shared" si="135"/>
        <v>-52956.478988888884</v>
      </c>
      <c r="AJ8" s="298">
        <f t="shared" si="135"/>
        <v>-58192.846966666664</v>
      </c>
      <c r="AK8" s="298">
        <f t="shared" si="135"/>
        <v>-63855.077266666667</v>
      </c>
      <c r="AL8" s="298">
        <f t="shared" si="135"/>
        <v>-69943.169888888893</v>
      </c>
      <c r="AM8" s="298">
        <f t="shared" si="135"/>
        <v>-76457.124833333335</v>
      </c>
      <c r="AN8" s="298">
        <f t="shared" si="135"/>
        <v>-83396.9421</v>
      </c>
      <c r="AO8" s="298">
        <f t="shared" si="135"/>
        <v>-90762.621688888888</v>
      </c>
      <c r="AP8" s="298">
        <f t="shared" si="135"/>
        <v>-98586.455266666671</v>
      </c>
      <c r="AQ8" s="298">
        <f t="shared" si="135"/>
        <v>-106836.15116666668</v>
      </c>
      <c r="AR8" s="298">
        <f t="shared" si="135"/>
        <v>-115511.70938888889</v>
      </c>
      <c r="AS8" s="298">
        <f t="shared" si="135"/>
        <v>-124613.12993333333</v>
      </c>
      <c r="AT8" s="298">
        <f t="shared" si="135"/>
        <v>-134140.41279999999</v>
      </c>
      <c r="AU8" s="298">
        <f t="shared" si="135"/>
        <v>-144128.57089505554</v>
      </c>
      <c r="AV8" s="298">
        <f t="shared" si="135"/>
        <v>-154545.31255183331</v>
      </c>
      <c r="AW8" s="298">
        <f t="shared" si="135"/>
        <v>-165390.6377703333</v>
      </c>
      <c r="AX8" s="298">
        <f t="shared" si="135"/>
        <v>-176664.5465505555</v>
      </c>
      <c r="AY8" s="298">
        <f t="shared" si="135"/>
        <v>-188367.03889249993</v>
      </c>
      <c r="AZ8" s="298">
        <f t="shared" si="135"/>
        <v>-200530.40646283326</v>
      </c>
      <c r="BA8" s="298">
        <f t="shared" si="135"/>
        <v>-213122.3575948888</v>
      </c>
      <c r="BB8" s="298">
        <f t="shared" si="135"/>
        <v>-226142.89228866657</v>
      </c>
      <c r="BC8" s="298">
        <f t="shared" si="135"/>
        <v>-239592.01054416655</v>
      </c>
      <c r="BD8" s="298">
        <f t="shared" si="135"/>
        <v>-253469.71236138875</v>
      </c>
      <c r="BE8" s="298">
        <f t="shared" si="135"/>
        <v>-267775.9977403332</v>
      </c>
      <c r="BF8" s="298">
        <f t="shared" si="135"/>
        <v>-282543.1583476665</v>
      </c>
      <c r="BG8" s="298">
        <f t="shared" si="135"/>
        <v>-297612.56893622037</v>
      </c>
      <c r="BH8" s="298">
        <f t="shared" si="135"/>
        <v>-313113.39617266145</v>
      </c>
      <c r="BI8" s="298">
        <f t="shared" si="135"/>
        <v>-329077.93172365642</v>
      </c>
      <c r="BJ8" s="298">
        <f t="shared" si="135"/>
        <v>-345473.88392253866</v>
      </c>
      <c r="BK8" s="298">
        <f t="shared" si="135"/>
        <v>-362301.25276930811</v>
      </c>
      <c r="BL8" s="298">
        <f t="shared" si="135"/>
        <v>-379560.03826396476</v>
      </c>
      <c r="BM8" s="298">
        <f t="shared" si="135"/>
        <v>-397185.6570731753</v>
      </c>
      <c r="BN8" s="298">
        <f t="shared" si="135"/>
        <v>-415242.69253027311</v>
      </c>
      <c r="BO8" s="298">
        <f t="shared" si="135"/>
        <v>-433763.43630192475</v>
      </c>
      <c r="BP8" s="298">
        <f t="shared" si="135"/>
        <v>-452715.59672146366</v>
      </c>
      <c r="BQ8" s="298">
        <f t="shared" si="135"/>
        <v>-472099.17378888978</v>
      </c>
      <c r="BR8" s="298">
        <f t="shared" si="135"/>
        <v>-491914.1675042031</v>
      </c>
      <c r="BS8" s="298">
        <f t="shared" si="135"/>
        <v>-512059.36124159402</v>
      </c>
      <c r="BT8" s="298">
        <f t="shared" si="135"/>
        <v>-532534.75500106253</v>
      </c>
      <c r="BU8" s="298">
        <f t="shared" si="135"/>
        <v>-553340.34878260863</v>
      </c>
      <c r="BV8" s="298">
        <f t="shared" si="135"/>
        <v>-574476.1425862324</v>
      </c>
      <c r="BW8" s="298">
        <f t="shared" si="135"/>
        <v>-595974.42807860044</v>
      </c>
      <c r="BX8" s="298">
        <f t="shared" ref="BX8:DY8" si="136">BX161</f>
        <v>-617802.91359304602</v>
      </c>
      <c r="BY8" s="298">
        <f t="shared" si="136"/>
        <v>-639922.80746290262</v>
      </c>
      <c r="BZ8" s="298">
        <f t="shared" si="136"/>
        <v>-662334.10968817014</v>
      </c>
      <c r="CA8" s="298">
        <f t="shared" si="136"/>
        <v>-685036.82026884856</v>
      </c>
      <c r="CB8" s="298">
        <f t="shared" si="136"/>
        <v>-708063.23087160464</v>
      </c>
      <c r="CC8" s="298">
        <f t="shared" si="136"/>
        <v>-731381.04982977163</v>
      </c>
      <c r="CD8" s="298">
        <f t="shared" si="136"/>
        <v>-754990.27714334952</v>
      </c>
      <c r="CE8" s="298">
        <f t="shared" si="136"/>
        <v>-778287.71473470517</v>
      </c>
      <c r="CF8" s="298">
        <f t="shared" si="136"/>
        <v>-801370.23760383867</v>
      </c>
      <c r="CG8" s="298">
        <f t="shared" si="136"/>
        <v>-824237.84575074993</v>
      </c>
      <c r="CH8" s="298">
        <f t="shared" si="136"/>
        <v>-846890.53917543893</v>
      </c>
      <c r="CI8" s="298">
        <f t="shared" si="136"/>
        <v>-869328.31787790579</v>
      </c>
      <c r="CJ8" s="298">
        <f t="shared" si="136"/>
        <v>-891551.1818581504</v>
      </c>
      <c r="CK8" s="298">
        <f t="shared" si="136"/>
        <v>-913559.13111617276</v>
      </c>
      <c r="CL8" s="298">
        <f t="shared" si="136"/>
        <v>-935319.87398530624</v>
      </c>
      <c r="CM8" s="298">
        <f t="shared" si="136"/>
        <v>-956865.70213221747</v>
      </c>
      <c r="CN8" s="298">
        <f t="shared" si="136"/>
        <v>-978196.61555690656</v>
      </c>
      <c r="CO8" s="298">
        <f t="shared" si="136"/>
        <v>-999312.6142593734</v>
      </c>
      <c r="CP8" s="298">
        <f t="shared" si="136"/>
        <v>-1020213.698239618</v>
      </c>
      <c r="CQ8" s="298">
        <f t="shared" si="136"/>
        <v>-1040656.6282309737</v>
      </c>
      <c r="CR8" s="298">
        <f t="shared" si="136"/>
        <v>-1060673.6959001073</v>
      </c>
      <c r="CS8" s="298">
        <f t="shared" si="136"/>
        <v>-1080264.9012470185</v>
      </c>
      <c r="CT8" s="298">
        <f t="shared" si="136"/>
        <v>-1099430.2442717075</v>
      </c>
      <c r="CU8" s="298">
        <f t="shared" si="136"/>
        <v>-1118169.7249741743</v>
      </c>
      <c r="CV8" s="298">
        <f t="shared" si="136"/>
        <v>-1136451.0516877521</v>
      </c>
      <c r="CW8" s="298">
        <f t="shared" si="136"/>
        <v>-1154306.5160791078</v>
      </c>
      <c r="CX8" s="298">
        <f t="shared" si="136"/>
        <v>-1171736.1181482412</v>
      </c>
      <c r="CY8" s="298">
        <f t="shared" si="136"/>
        <v>-1188739.8578951524</v>
      </c>
      <c r="CZ8" s="298">
        <f t="shared" si="136"/>
        <v>-1205317.7353198414</v>
      </c>
      <c r="DA8" s="298">
        <f t="shared" si="136"/>
        <v>-1221469.7504223082</v>
      </c>
      <c r="DB8" s="298">
        <f t="shared" si="136"/>
        <v>-1237163.6115358861</v>
      </c>
      <c r="DC8" s="298">
        <f t="shared" si="136"/>
        <v>-1252428.8890877417</v>
      </c>
      <c r="DD8" s="298">
        <f t="shared" si="136"/>
        <v>-1267265.5830778752</v>
      </c>
      <c r="DE8" s="298">
        <f t="shared" si="136"/>
        <v>-1281641.4018396197</v>
      </c>
      <c r="DF8" s="298">
        <f t="shared" si="136"/>
        <v>-1295588.6370396421</v>
      </c>
      <c r="DG8" s="298">
        <f t="shared" si="136"/>
        <v>-1309107.2886779422</v>
      </c>
      <c r="DH8" s="298">
        <f t="shared" si="136"/>
        <v>-1322197.3567545202</v>
      </c>
      <c r="DI8" s="298">
        <f t="shared" si="136"/>
        <v>-1334858.841269376</v>
      </c>
      <c r="DJ8" s="298">
        <f t="shared" si="136"/>
        <v>-1347091.7422225096</v>
      </c>
      <c r="DK8" s="298">
        <f t="shared" si="136"/>
        <v>-1358863.7679472542</v>
      </c>
      <c r="DL8" s="298">
        <f t="shared" si="136"/>
        <v>-1370207.2101102767</v>
      </c>
      <c r="DM8" s="298">
        <f t="shared" si="136"/>
        <v>-1381122.0687115768</v>
      </c>
      <c r="DN8" s="298">
        <f t="shared" si="136"/>
        <v>-1391608.3437511546</v>
      </c>
      <c r="DO8" s="298">
        <f t="shared" si="136"/>
        <v>-1401630.9104761786</v>
      </c>
      <c r="DP8" s="298">
        <f t="shared" si="136"/>
        <v>-1411222.0605533156</v>
      </c>
      <c r="DQ8" s="298">
        <f t="shared" si="136"/>
        <v>-1420381.7939825652</v>
      </c>
      <c r="DR8" s="298">
        <f t="shared" si="136"/>
        <v>-1429110.1107639275</v>
      </c>
      <c r="DS8" s="298">
        <f t="shared" si="136"/>
        <v>-1437374.7192307359</v>
      </c>
      <c r="DT8" s="298">
        <f t="shared" si="136"/>
        <v>-1445207.9110496573</v>
      </c>
      <c r="DU8" s="298">
        <f t="shared" si="136"/>
        <v>-1452609.6862206913</v>
      </c>
      <c r="DV8" s="298">
        <f t="shared" si="136"/>
        <v>-1459580.044743838</v>
      </c>
      <c r="DW8" s="298">
        <f t="shared" si="136"/>
        <v>-1466118.9866190976</v>
      </c>
      <c r="DX8" s="298">
        <f t="shared" si="136"/>
        <v>-1472194.2201798034</v>
      </c>
      <c r="DY8" s="298">
        <f t="shared" si="136"/>
        <v>-1477838.0370926219</v>
      </c>
      <c r="DZ8" s="298">
        <f>GL161</f>
        <v>-1511718.6388146752</v>
      </c>
    </row>
    <row r="9" spans="1:205" ht="24" customHeight="1">
      <c r="A9" s="130">
        <f t="shared" si="6"/>
        <v>0</v>
      </c>
      <c r="B9" s="224" t="s">
        <v>252</v>
      </c>
    </row>
    <row r="10" spans="1:205" ht="24" customHeight="1">
      <c r="A10" s="130">
        <f t="shared" si="6"/>
        <v>0</v>
      </c>
      <c r="B10" s="224" t="str">
        <f>VENTAS!A3</f>
        <v>e-MODACOMMERCE</v>
      </c>
    </row>
    <row r="11" spans="1:205" ht="19.5" customHeight="1">
      <c r="A11" s="130">
        <f t="shared" si="6"/>
        <v>0</v>
      </c>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row>
    <row r="12" spans="1:205" ht="19.5" customHeight="1">
      <c r="A12" s="130">
        <f t="shared" si="6"/>
        <v>0</v>
      </c>
      <c r="B12" s="166" t="s">
        <v>0</v>
      </c>
      <c r="C12" s="166" t="s">
        <v>47</v>
      </c>
      <c r="D12" s="167" t="s">
        <v>48</v>
      </c>
      <c r="E12" s="167" t="s">
        <v>49</v>
      </c>
      <c r="F12" s="167" t="s">
        <v>50</v>
      </c>
      <c r="G12" s="167" t="s">
        <v>51</v>
      </c>
      <c r="H12" s="167" t="s">
        <v>52</v>
      </c>
      <c r="I12" s="167" t="s">
        <v>53</v>
      </c>
      <c r="J12" s="165">
        <v>40817</v>
      </c>
      <c r="K12" s="165">
        <v>40909</v>
      </c>
      <c r="L12" s="165">
        <v>40940</v>
      </c>
      <c r="M12" s="165">
        <v>40969</v>
      </c>
      <c r="N12" s="165">
        <v>41000</v>
      </c>
      <c r="O12" s="165">
        <v>41030</v>
      </c>
      <c r="P12" s="165">
        <v>41061</v>
      </c>
      <c r="Q12" s="165">
        <v>41091</v>
      </c>
      <c r="R12" s="165">
        <v>41122</v>
      </c>
      <c r="S12" s="165">
        <v>41153</v>
      </c>
      <c r="T12" s="165">
        <v>41183</v>
      </c>
      <c r="U12" s="165">
        <v>41214</v>
      </c>
      <c r="V12" s="165">
        <v>41244</v>
      </c>
      <c r="W12" s="165">
        <v>41275</v>
      </c>
      <c r="X12" s="165">
        <v>41306</v>
      </c>
      <c r="Y12" s="165">
        <v>41334</v>
      </c>
      <c r="Z12" s="165">
        <v>41365</v>
      </c>
      <c r="AA12" s="165">
        <v>41395</v>
      </c>
      <c r="AB12" s="165">
        <v>41426</v>
      </c>
      <c r="AC12" s="165">
        <v>41456</v>
      </c>
      <c r="AD12" s="165">
        <v>41487</v>
      </c>
      <c r="AE12" s="165">
        <v>41518</v>
      </c>
      <c r="AF12" s="165">
        <v>41548</v>
      </c>
      <c r="AG12" s="165">
        <v>41579</v>
      </c>
      <c r="AH12" s="165">
        <v>41609</v>
      </c>
      <c r="AI12" s="165">
        <v>41640</v>
      </c>
      <c r="AJ12" s="165">
        <v>41671</v>
      </c>
      <c r="AK12" s="165">
        <v>41699</v>
      </c>
      <c r="AL12" s="165">
        <v>41730</v>
      </c>
      <c r="AM12" s="165">
        <v>41760</v>
      </c>
      <c r="AN12" s="165">
        <v>41791</v>
      </c>
      <c r="AO12" s="165">
        <v>41821</v>
      </c>
      <c r="AP12" s="165">
        <v>41852</v>
      </c>
      <c r="AQ12" s="165">
        <v>41883</v>
      </c>
      <c r="AR12" s="165">
        <v>41913</v>
      </c>
      <c r="AS12" s="165">
        <v>41944</v>
      </c>
      <c r="AT12" s="165">
        <v>41974</v>
      </c>
      <c r="AU12" s="165">
        <v>42005</v>
      </c>
      <c r="AV12" s="165">
        <v>42036</v>
      </c>
      <c r="AW12" s="165">
        <v>42064</v>
      </c>
      <c r="AX12" s="165">
        <v>42095</v>
      </c>
      <c r="AY12" s="165">
        <v>42125</v>
      </c>
      <c r="AZ12" s="165">
        <v>42156</v>
      </c>
      <c r="BA12" s="165">
        <v>42186</v>
      </c>
      <c r="BB12" s="165">
        <v>42217</v>
      </c>
      <c r="BC12" s="165">
        <v>42248</v>
      </c>
      <c r="BD12" s="165">
        <v>42278</v>
      </c>
      <c r="BE12" s="165">
        <v>42309</v>
      </c>
      <c r="BF12" s="165">
        <v>42339</v>
      </c>
      <c r="BG12" s="165">
        <v>42370</v>
      </c>
      <c r="BH12" s="165">
        <v>42401</v>
      </c>
      <c r="BI12" s="165">
        <v>42430</v>
      </c>
      <c r="BJ12" s="165">
        <v>42461</v>
      </c>
      <c r="BK12" s="165">
        <v>42491</v>
      </c>
      <c r="BL12" s="165">
        <v>42522</v>
      </c>
      <c r="BM12" s="165">
        <v>42552</v>
      </c>
      <c r="BN12" s="165">
        <v>42583</v>
      </c>
      <c r="BO12" s="165">
        <v>42614</v>
      </c>
      <c r="BP12" s="165">
        <v>42644</v>
      </c>
      <c r="BQ12" s="165">
        <v>42675</v>
      </c>
      <c r="BR12" s="165">
        <v>42705</v>
      </c>
      <c r="BS12" s="165">
        <v>42736</v>
      </c>
      <c r="BT12" s="165">
        <v>42767</v>
      </c>
      <c r="BU12" s="165">
        <v>42795</v>
      </c>
      <c r="BV12" s="165">
        <v>42826</v>
      </c>
      <c r="BW12" s="165">
        <v>42856</v>
      </c>
      <c r="BX12" s="165">
        <v>42887</v>
      </c>
      <c r="BY12" s="165">
        <v>42917</v>
      </c>
      <c r="BZ12" s="165">
        <v>42948</v>
      </c>
      <c r="CA12" s="165">
        <v>42979</v>
      </c>
      <c r="CB12" s="165">
        <v>43009</v>
      </c>
      <c r="CC12" s="165">
        <v>43040</v>
      </c>
      <c r="CD12" s="165">
        <v>43070</v>
      </c>
      <c r="CE12" s="165">
        <v>43101</v>
      </c>
      <c r="CF12" s="165">
        <v>43132</v>
      </c>
      <c r="CG12" s="165">
        <v>43160</v>
      </c>
      <c r="CH12" s="165">
        <v>43191</v>
      </c>
      <c r="CI12" s="165">
        <v>43221</v>
      </c>
      <c r="CJ12" s="165">
        <v>43252</v>
      </c>
      <c r="CK12" s="165">
        <v>43282</v>
      </c>
      <c r="CL12" s="165">
        <v>43313</v>
      </c>
      <c r="CM12" s="165">
        <v>43344</v>
      </c>
      <c r="CN12" s="165">
        <v>43374</v>
      </c>
      <c r="CO12" s="165">
        <v>43405</v>
      </c>
      <c r="CP12" s="165">
        <v>43435</v>
      </c>
      <c r="CQ12" s="165">
        <v>43466</v>
      </c>
      <c r="CR12" s="165">
        <v>43497</v>
      </c>
      <c r="CS12" s="165">
        <v>43525</v>
      </c>
      <c r="CT12" s="165">
        <v>43556</v>
      </c>
      <c r="CU12" s="165">
        <v>43586</v>
      </c>
      <c r="CV12" s="165">
        <v>43617</v>
      </c>
      <c r="CW12" s="165">
        <v>43647</v>
      </c>
      <c r="CX12" s="165">
        <v>43678</v>
      </c>
      <c r="CY12" s="165">
        <v>43709</v>
      </c>
      <c r="CZ12" s="165">
        <v>43739</v>
      </c>
      <c r="DA12" s="165">
        <v>43770</v>
      </c>
      <c r="DB12" s="165">
        <v>43800</v>
      </c>
      <c r="DC12" s="165">
        <v>43831</v>
      </c>
      <c r="DD12" s="165">
        <v>43862</v>
      </c>
      <c r="DE12" s="165">
        <v>43891</v>
      </c>
      <c r="DF12" s="165">
        <v>43922</v>
      </c>
      <c r="DG12" s="165">
        <v>43952</v>
      </c>
      <c r="DH12" s="165">
        <v>43983</v>
      </c>
      <c r="DI12" s="165">
        <v>44013</v>
      </c>
      <c r="DJ12" s="165">
        <v>44044</v>
      </c>
      <c r="DK12" s="165">
        <v>44075</v>
      </c>
      <c r="DL12" s="165">
        <v>44105</v>
      </c>
      <c r="DM12" s="165">
        <v>44136</v>
      </c>
      <c r="DN12" s="165">
        <v>44166</v>
      </c>
      <c r="DO12" s="165">
        <v>44197</v>
      </c>
      <c r="DP12" s="165">
        <v>44228</v>
      </c>
      <c r="DQ12" s="165">
        <v>44256</v>
      </c>
      <c r="DR12" s="165">
        <v>44287</v>
      </c>
      <c r="DS12" s="165">
        <v>44317</v>
      </c>
      <c r="DT12" s="165">
        <v>44348</v>
      </c>
      <c r="DU12" s="165">
        <v>44378</v>
      </c>
      <c r="DV12" s="165">
        <v>44409</v>
      </c>
      <c r="DW12" s="165">
        <v>44440</v>
      </c>
      <c r="DX12" s="165">
        <v>44470</v>
      </c>
      <c r="DY12" s="165">
        <v>44501</v>
      </c>
      <c r="DZ12" s="165">
        <v>44531</v>
      </c>
      <c r="EA12" s="165">
        <v>44562</v>
      </c>
      <c r="EB12" s="165">
        <v>44593</v>
      </c>
      <c r="EC12" s="165">
        <v>44621</v>
      </c>
      <c r="ED12" s="165">
        <v>44652</v>
      </c>
      <c r="EE12" s="165">
        <v>44682</v>
      </c>
      <c r="EF12" s="165">
        <v>44713</v>
      </c>
      <c r="EG12" s="165">
        <v>44743</v>
      </c>
      <c r="EH12" s="165">
        <v>44774</v>
      </c>
      <c r="EI12" s="165">
        <v>44805</v>
      </c>
      <c r="EJ12" s="165">
        <v>44835</v>
      </c>
      <c r="EK12" s="165">
        <v>44866</v>
      </c>
      <c r="EL12" s="165">
        <v>44896</v>
      </c>
      <c r="EM12" s="165">
        <v>44927</v>
      </c>
      <c r="EN12" s="165">
        <v>44958</v>
      </c>
      <c r="EO12" s="165">
        <v>44986</v>
      </c>
      <c r="EP12" s="165">
        <v>45017</v>
      </c>
      <c r="EQ12" s="165">
        <v>45047</v>
      </c>
      <c r="ER12" s="165">
        <v>45078</v>
      </c>
      <c r="ES12" s="165">
        <v>45108</v>
      </c>
      <c r="ET12" s="165">
        <v>45139</v>
      </c>
      <c r="EU12" s="165">
        <v>45170</v>
      </c>
      <c r="EV12" s="165">
        <v>45200</v>
      </c>
      <c r="EW12" s="165">
        <v>45231</v>
      </c>
      <c r="EX12" s="165">
        <v>45261</v>
      </c>
      <c r="EY12" s="165">
        <v>45292</v>
      </c>
      <c r="EZ12" s="165">
        <v>45323</v>
      </c>
      <c r="FA12" s="165">
        <v>45352</v>
      </c>
      <c r="FB12" s="165">
        <v>45383</v>
      </c>
      <c r="FC12" s="165">
        <v>45413</v>
      </c>
      <c r="FD12" s="165">
        <v>45444</v>
      </c>
      <c r="FE12" s="165">
        <v>45474</v>
      </c>
      <c r="FF12" s="165">
        <v>45505</v>
      </c>
      <c r="FG12" s="165">
        <v>45536</v>
      </c>
      <c r="FH12" s="165">
        <v>45566</v>
      </c>
      <c r="FI12" s="165">
        <v>45597</v>
      </c>
      <c r="FJ12" s="165">
        <v>45627</v>
      </c>
      <c r="FK12" s="165">
        <v>45658</v>
      </c>
      <c r="FL12" s="165">
        <v>45689</v>
      </c>
      <c r="FM12" s="165">
        <v>45717</v>
      </c>
      <c r="FN12" s="165">
        <v>45748</v>
      </c>
      <c r="FO12" s="165">
        <v>45778</v>
      </c>
      <c r="FP12" s="165">
        <v>45809</v>
      </c>
      <c r="FQ12" s="165">
        <v>45839</v>
      </c>
      <c r="FR12" s="165">
        <v>45870</v>
      </c>
      <c r="FS12" s="165">
        <v>45901</v>
      </c>
      <c r="FT12" s="165">
        <v>45931</v>
      </c>
      <c r="FU12" s="165">
        <v>45962</v>
      </c>
      <c r="FV12" s="165">
        <v>45992</v>
      </c>
      <c r="FW12" s="165">
        <v>46023</v>
      </c>
      <c r="FX12" s="165">
        <v>46054</v>
      </c>
      <c r="FY12" s="165">
        <v>46082</v>
      </c>
      <c r="FZ12" s="165">
        <v>46113</v>
      </c>
      <c r="GA12" s="165">
        <v>46143</v>
      </c>
      <c r="GB12" s="165">
        <v>46174</v>
      </c>
      <c r="GC12" s="165">
        <v>46204</v>
      </c>
      <c r="GD12" s="165">
        <v>46235</v>
      </c>
      <c r="GE12" s="165">
        <v>46266</v>
      </c>
      <c r="GF12" s="165">
        <v>46296</v>
      </c>
      <c r="GG12" s="165">
        <v>46327</v>
      </c>
      <c r="GH12" s="165">
        <v>46357</v>
      </c>
      <c r="GI12" s="165">
        <v>46388</v>
      </c>
      <c r="GJ12" s="165">
        <v>46419</v>
      </c>
      <c r="GK12" s="165">
        <v>46447</v>
      </c>
      <c r="GL12" s="165">
        <v>46478</v>
      </c>
    </row>
    <row r="13" spans="1:205" ht="19.5" customHeight="1">
      <c r="A13" s="130">
        <f t="shared" si="6"/>
        <v>0</v>
      </c>
      <c r="B13" s="25" t="s">
        <v>95</v>
      </c>
      <c r="C13" s="25" t="s">
        <v>44</v>
      </c>
      <c r="D13" s="64">
        <v>40909</v>
      </c>
      <c r="E13" s="25">
        <f>(SUMIF(GASTOS!$I$5:$CB$5,D13,GASTOS!$I$12:$CB$12)+SUMIF(RRHH!$T$18:$CM$18,D13,RRHH!$T$19:$CM$19))*-1</f>
        <v>6250</v>
      </c>
      <c r="F13" s="65">
        <f t="shared" ref="F13" si="137">YEAR(D13)</f>
        <v>2012</v>
      </c>
      <c r="G13" s="25">
        <v>60</v>
      </c>
      <c r="H13" s="25">
        <f>-E13/G13</f>
        <v>-104.16666666666667</v>
      </c>
      <c r="I13" s="64">
        <f t="shared" ref="I13" si="138">D13+(G13*30.4)</f>
        <v>42733</v>
      </c>
      <c r="J13" s="141">
        <f t="shared" ref="J13:BU13" si="139">IF(J$12&gt;$I13,0,IF($D13&lt;=J$12,$H13,0))</f>
        <v>0</v>
      </c>
      <c r="K13" s="25">
        <f>IF(K$12&gt;$I13,0,IF($D13&lt;=K$12,$H13,0))</f>
        <v>-104.16666666666667</v>
      </c>
      <c r="L13" s="25">
        <f t="shared" si="139"/>
        <v>-104.16666666666667</v>
      </c>
      <c r="M13" s="25">
        <f t="shared" si="139"/>
        <v>-104.16666666666667</v>
      </c>
      <c r="N13" s="25">
        <f t="shared" si="139"/>
        <v>-104.16666666666667</v>
      </c>
      <c r="O13" s="25">
        <f t="shared" si="139"/>
        <v>-104.16666666666667</v>
      </c>
      <c r="P13" s="25">
        <f t="shared" si="139"/>
        <v>-104.16666666666667</v>
      </c>
      <c r="Q13" s="25">
        <f t="shared" si="139"/>
        <v>-104.16666666666667</v>
      </c>
      <c r="R13" s="25">
        <f t="shared" si="139"/>
        <v>-104.16666666666667</v>
      </c>
      <c r="S13" s="25">
        <f t="shared" si="139"/>
        <v>-104.16666666666667</v>
      </c>
      <c r="T13" s="25">
        <f t="shared" si="139"/>
        <v>-104.16666666666667</v>
      </c>
      <c r="U13" s="25">
        <f t="shared" si="139"/>
        <v>-104.16666666666667</v>
      </c>
      <c r="V13" s="25">
        <f t="shared" si="139"/>
        <v>-104.16666666666667</v>
      </c>
      <c r="W13" s="25">
        <f t="shared" si="139"/>
        <v>-104.16666666666667</v>
      </c>
      <c r="X13" s="25">
        <f t="shared" si="139"/>
        <v>-104.16666666666667</v>
      </c>
      <c r="Y13" s="25">
        <f t="shared" si="139"/>
        <v>-104.16666666666667</v>
      </c>
      <c r="Z13" s="25">
        <f t="shared" si="139"/>
        <v>-104.16666666666667</v>
      </c>
      <c r="AA13" s="25">
        <f t="shared" si="139"/>
        <v>-104.16666666666667</v>
      </c>
      <c r="AB13" s="25">
        <f t="shared" si="139"/>
        <v>-104.16666666666667</v>
      </c>
      <c r="AC13" s="25">
        <f t="shared" si="139"/>
        <v>-104.16666666666667</v>
      </c>
      <c r="AD13" s="25">
        <f t="shared" si="139"/>
        <v>-104.16666666666667</v>
      </c>
      <c r="AE13" s="25">
        <f t="shared" si="139"/>
        <v>-104.16666666666667</v>
      </c>
      <c r="AF13" s="25">
        <f t="shared" si="139"/>
        <v>-104.16666666666667</v>
      </c>
      <c r="AG13" s="25">
        <f t="shared" si="139"/>
        <v>-104.16666666666667</v>
      </c>
      <c r="AH13" s="25">
        <f t="shared" si="139"/>
        <v>-104.16666666666667</v>
      </c>
      <c r="AI13" s="25">
        <f t="shared" si="139"/>
        <v>-104.16666666666667</v>
      </c>
      <c r="AJ13" s="25">
        <f t="shared" si="139"/>
        <v>-104.16666666666667</v>
      </c>
      <c r="AK13" s="25">
        <f t="shared" si="139"/>
        <v>-104.16666666666667</v>
      </c>
      <c r="AL13" s="25">
        <f t="shared" si="139"/>
        <v>-104.16666666666667</v>
      </c>
      <c r="AM13" s="25">
        <f t="shared" si="139"/>
        <v>-104.16666666666667</v>
      </c>
      <c r="AN13" s="25">
        <f t="shared" si="139"/>
        <v>-104.16666666666667</v>
      </c>
      <c r="AO13" s="25">
        <f t="shared" si="139"/>
        <v>-104.16666666666667</v>
      </c>
      <c r="AP13" s="25">
        <f t="shared" si="139"/>
        <v>-104.16666666666667</v>
      </c>
      <c r="AQ13" s="25">
        <f t="shared" si="139"/>
        <v>-104.16666666666667</v>
      </c>
      <c r="AR13" s="25">
        <f t="shared" si="139"/>
        <v>-104.16666666666667</v>
      </c>
      <c r="AS13" s="25">
        <f t="shared" si="139"/>
        <v>-104.16666666666667</v>
      </c>
      <c r="AT13" s="25">
        <f t="shared" si="139"/>
        <v>-104.16666666666667</v>
      </c>
      <c r="AU13" s="25">
        <f t="shared" si="139"/>
        <v>-104.16666666666667</v>
      </c>
      <c r="AV13" s="25">
        <f t="shared" si="139"/>
        <v>-104.16666666666667</v>
      </c>
      <c r="AW13" s="25">
        <f t="shared" si="139"/>
        <v>-104.16666666666667</v>
      </c>
      <c r="AX13" s="25">
        <f t="shared" si="139"/>
        <v>-104.16666666666667</v>
      </c>
      <c r="AY13" s="25">
        <f t="shared" si="139"/>
        <v>-104.16666666666667</v>
      </c>
      <c r="AZ13" s="25">
        <f t="shared" si="139"/>
        <v>-104.16666666666667</v>
      </c>
      <c r="BA13" s="25">
        <f t="shared" si="139"/>
        <v>-104.16666666666667</v>
      </c>
      <c r="BB13" s="25">
        <f t="shared" si="139"/>
        <v>-104.16666666666667</v>
      </c>
      <c r="BC13" s="25">
        <f t="shared" si="139"/>
        <v>-104.16666666666667</v>
      </c>
      <c r="BD13" s="25">
        <f t="shared" si="139"/>
        <v>-104.16666666666667</v>
      </c>
      <c r="BE13" s="25">
        <f t="shared" si="139"/>
        <v>-104.16666666666667</v>
      </c>
      <c r="BF13" s="25">
        <f t="shared" si="139"/>
        <v>-104.16666666666667</v>
      </c>
      <c r="BG13" s="25">
        <f t="shared" si="139"/>
        <v>-104.16666666666667</v>
      </c>
      <c r="BH13" s="25">
        <f t="shared" si="139"/>
        <v>-104.16666666666667</v>
      </c>
      <c r="BI13" s="25">
        <f t="shared" si="139"/>
        <v>-104.16666666666667</v>
      </c>
      <c r="BJ13" s="25">
        <f t="shared" si="139"/>
        <v>-104.16666666666667</v>
      </c>
      <c r="BK13" s="25">
        <f t="shared" si="139"/>
        <v>-104.16666666666667</v>
      </c>
      <c r="BL13" s="25">
        <f t="shared" si="139"/>
        <v>-104.16666666666667</v>
      </c>
      <c r="BM13" s="25">
        <f t="shared" si="139"/>
        <v>-104.16666666666667</v>
      </c>
      <c r="BN13" s="25">
        <f t="shared" si="139"/>
        <v>-104.16666666666667</v>
      </c>
      <c r="BO13" s="25">
        <f t="shared" si="139"/>
        <v>-104.16666666666667</v>
      </c>
      <c r="BP13" s="25">
        <f t="shared" si="139"/>
        <v>-104.16666666666667</v>
      </c>
      <c r="BQ13" s="25">
        <f t="shared" si="139"/>
        <v>-104.16666666666667</v>
      </c>
      <c r="BR13" s="25">
        <f t="shared" si="139"/>
        <v>-104.16666666666667</v>
      </c>
      <c r="BS13" s="25">
        <f t="shared" si="139"/>
        <v>0</v>
      </c>
      <c r="BT13" s="25">
        <f t="shared" si="139"/>
        <v>0</v>
      </c>
      <c r="BU13" s="25">
        <f t="shared" si="139"/>
        <v>0</v>
      </c>
      <c r="BV13" s="25">
        <f t="shared" ref="BV13:GL16" si="140">IF(BV$12&gt;$I13,0,IF($D13&lt;=BV$12,$H13,0))</f>
        <v>0</v>
      </c>
      <c r="BW13" s="25">
        <f t="shared" si="140"/>
        <v>0</v>
      </c>
      <c r="BX13" s="25">
        <f t="shared" si="140"/>
        <v>0</v>
      </c>
      <c r="BY13" s="25">
        <f t="shared" si="140"/>
        <v>0</v>
      </c>
      <c r="BZ13" s="25">
        <f t="shared" si="140"/>
        <v>0</v>
      </c>
      <c r="CA13" s="25">
        <f t="shared" si="140"/>
        <v>0</v>
      </c>
      <c r="CB13" s="25">
        <f t="shared" si="140"/>
        <v>0</v>
      </c>
      <c r="CC13" s="25">
        <f t="shared" si="140"/>
        <v>0</v>
      </c>
      <c r="CD13" s="25">
        <f t="shared" si="140"/>
        <v>0</v>
      </c>
      <c r="CE13" s="25">
        <f t="shared" si="140"/>
        <v>0</v>
      </c>
      <c r="CF13" s="25">
        <f t="shared" si="140"/>
        <v>0</v>
      </c>
      <c r="CG13" s="25">
        <f t="shared" si="140"/>
        <v>0</v>
      </c>
      <c r="CH13" s="25">
        <f t="shared" si="140"/>
        <v>0</v>
      </c>
      <c r="CI13" s="25">
        <f t="shared" si="140"/>
        <v>0</v>
      </c>
      <c r="CJ13" s="25">
        <f t="shared" si="140"/>
        <v>0</v>
      </c>
      <c r="CK13" s="25">
        <f t="shared" si="140"/>
        <v>0</v>
      </c>
      <c r="CL13" s="25">
        <f t="shared" si="140"/>
        <v>0</v>
      </c>
      <c r="CM13" s="25">
        <f t="shared" si="140"/>
        <v>0</v>
      </c>
      <c r="CN13" s="25">
        <f t="shared" si="140"/>
        <v>0</v>
      </c>
      <c r="CO13" s="25">
        <f t="shared" si="140"/>
        <v>0</v>
      </c>
      <c r="CP13" s="25">
        <f t="shared" si="140"/>
        <v>0</v>
      </c>
      <c r="CQ13" s="25">
        <f t="shared" si="140"/>
        <v>0</v>
      </c>
      <c r="CR13" s="25">
        <f t="shared" si="140"/>
        <v>0</v>
      </c>
      <c r="CS13" s="25">
        <f t="shared" si="140"/>
        <v>0</v>
      </c>
      <c r="CT13" s="25">
        <f t="shared" si="140"/>
        <v>0</v>
      </c>
      <c r="CU13" s="25">
        <f t="shared" si="140"/>
        <v>0</v>
      </c>
      <c r="CV13" s="25">
        <f t="shared" si="140"/>
        <v>0</v>
      </c>
      <c r="CW13" s="25">
        <f t="shared" si="140"/>
        <v>0</v>
      </c>
      <c r="CX13" s="25">
        <f t="shared" si="140"/>
        <v>0</v>
      </c>
      <c r="CY13" s="25">
        <f t="shared" si="140"/>
        <v>0</v>
      </c>
      <c r="CZ13" s="25">
        <f t="shared" si="140"/>
        <v>0</v>
      </c>
      <c r="DA13" s="25">
        <f t="shared" si="140"/>
        <v>0</v>
      </c>
      <c r="DB13" s="25">
        <f t="shared" si="140"/>
        <v>0</v>
      </c>
      <c r="DC13" s="25">
        <f t="shared" si="140"/>
        <v>0</v>
      </c>
      <c r="DD13" s="25">
        <f t="shared" si="140"/>
        <v>0</v>
      </c>
      <c r="DE13" s="25">
        <f t="shared" si="140"/>
        <v>0</v>
      </c>
      <c r="DF13" s="25">
        <f t="shared" si="140"/>
        <v>0</v>
      </c>
      <c r="DG13" s="25">
        <f t="shared" si="140"/>
        <v>0</v>
      </c>
      <c r="DH13" s="25">
        <f t="shared" si="140"/>
        <v>0</v>
      </c>
      <c r="DI13" s="25">
        <f t="shared" si="140"/>
        <v>0</v>
      </c>
      <c r="DJ13" s="25">
        <f t="shared" si="140"/>
        <v>0</v>
      </c>
      <c r="DK13" s="25">
        <f t="shared" si="140"/>
        <v>0</v>
      </c>
      <c r="DL13" s="25">
        <f t="shared" si="140"/>
        <v>0</v>
      </c>
      <c r="DM13" s="25">
        <f t="shared" si="140"/>
        <v>0</v>
      </c>
      <c r="DN13" s="25">
        <f t="shared" si="140"/>
        <v>0</v>
      </c>
      <c r="DO13" s="25">
        <f t="shared" si="140"/>
        <v>0</v>
      </c>
      <c r="DP13" s="25">
        <f t="shared" si="140"/>
        <v>0</v>
      </c>
      <c r="DQ13" s="25">
        <f t="shared" si="140"/>
        <v>0</v>
      </c>
      <c r="DR13" s="25">
        <f t="shared" si="140"/>
        <v>0</v>
      </c>
      <c r="DS13" s="25">
        <f t="shared" si="140"/>
        <v>0</v>
      </c>
      <c r="DT13" s="25">
        <f t="shared" si="140"/>
        <v>0</v>
      </c>
      <c r="DU13" s="25">
        <f t="shared" si="140"/>
        <v>0</v>
      </c>
      <c r="DV13" s="25">
        <f t="shared" si="140"/>
        <v>0</v>
      </c>
      <c r="DW13" s="25">
        <f t="shared" si="140"/>
        <v>0</v>
      </c>
      <c r="DX13" s="25">
        <f t="shared" si="140"/>
        <v>0</v>
      </c>
      <c r="DY13" s="25">
        <f t="shared" si="140"/>
        <v>0</v>
      </c>
      <c r="DZ13" s="25">
        <f t="shared" si="140"/>
        <v>0</v>
      </c>
      <c r="EA13" s="25">
        <f t="shared" si="140"/>
        <v>0</v>
      </c>
      <c r="EB13" s="25">
        <f t="shared" si="140"/>
        <v>0</v>
      </c>
      <c r="EC13" s="25">
        <f t="shared" si="140"/>
        <v>0</v>
      </c>
      <c r="ED13" s="25">
        <f t="shared" si="140"/>
        <v>0</v>
      </c>
      <c r="EE13" s="25">
        <f t="shared" si="140"/>
        <v>0</v>
      </c>
      <c r="EF13" s="25">
        <f t="shared" si="140"/>
        <v>0</v>
      </c>
      <c r="EG13" s="25">
        <f t="shared" si="140"/>
        <v>0</v>
      </c>
      <c r="EH13" s="25">
        <f t="shared" si="140"/>
        <v>0</v>
      </c>
      <c r="EI13" s="25">
        <f t="shared" si="140"/>
        <v>0</v>
      </c>
      <c r="EJ13" s="25">
        <f t="shared" si="140"/>
        <v>0</v>
      </c>
      <c r="EK13" s="25">
        <f t="shared" si="140"/>
        <v>0</v>
      </c>
      <c r="EL13" s="25">
        <f t="shared" si="140"/>
        <v>0</v>
      </c>
      <c r="EM13" s="25">
        <f t="shared" si="140"/>
        <v>0</v>
      </c>
      <c r="EN13" s="25">
        <f t="shared" si="140"/>
        <v>0</v>
      </c>
      <c r="EO13" s="25">
        <f t="shared" si="140"/>
        <v>0</v>
      </c>
      <c r="EP13" s="25">
        <f t="shared" si="140"/>
        <v>0</v>
      </c>
      <c r="EQ13" s="25">
        <f t="shared" si="140"/>
        <v>0</v>
      </c>
      <c r="ER13" s="25">
        <f t="shared" si="140"/>
        <v>0</v>
      </c>
      <c r="ES13" s="25">
        <f t="shared" si="140"/>
        <v>0</v>
      </c>
      <c r="ET13" s="25">
        <f t="shared" si="140"/>
        <v>0</v>
      </c>
      <c r="EU13" s="25">
        <f t="shared" si="140"/>
        <v>0</v>
      </c>
      <c r="EV13" s="25">
        <f t="shared" si="140"/>
        <v>0</v>
      </c>
      <c r="EW13" s="25">
        <f t="shared" si="140"/>
        <v>0</v>
      </c>
      <c r="EX13" s="25">
        <f t="shared" si="140"/>
        <v>0</v>
      </c>
      <c r="EY13" s="25">
        <f t="shared" si="140"/>
        <v>0</v>
      </c>
      <c r="EZ13" s="25">
        <f t="shared" si="140"/>
        <v>0</v>
      </c>
      <c r="FA13" s="25">
        <f t="shared" si="140"/>
        <v>0</v>
      </c>
      <c r="FB13" s="25">
        <f t="shared" si="140"/>
        <v>0</v>
      </c>
      <c r="FC13" s="25">
        <f t="shared" si="140"/>
        <v>0</v>
      </c>
      <c r="FD13" s="25">
        <f t="shared" si="140"/>
        <v>0</v>
      </c>
      <c r="FE13" s="25">
        <f t="shared" si="140"/>
        <v>0</v>
      </c>
      <c r="FF13" s="25">
        <f t="shared" si="140"/>
        <v>0</v>
      </c>
      <c r="FG13" s="25">
        <f t="shared" si="140"/>
        <v>0</v>
      </c>
      <c r="FH13" s="25">
        <f t="shared" si="140"/>
        <v>0</v>
      </c>
      <c r="FI13" s="25">
        <f t="shared" si="140"/>
        <v>0</v>
      </c>
      <c r="FJ13" s="25">
        <f t="shared" si="140"/>
        <v>0</v>
      </c>
      <c r="FK13" s="25">
        <f t="shared" si="140"/>
        <v>0</v>
      </c>
      <c r="FL13" s="25">
        <f t="shared" si="140"/>
        <v>0</v>
      </c>
      <c r="FM13" s="25">
        <f t="shared" si="140"/>
        <v>0</v>
      </c>
      <c r="FN13" s="25">
        <f t="shared" si="140"/>
        <v>0</v>
      </c>
      <c r="FO13" s="25">
        <f t="shared" si="140"/>
        <v>0</v>
      </c>
      <c r="FP13" s="25">
        <f t="shared" si="140"/>
        <v>0</v>
      </c>
      <c r="FQ13" s="25">
        <f t="shared" si="140"/>
        <v>0</v>
      </c>
      <c r="FR13" s="25">
        <f t="shared" si="140"/>
        <v>0</v>
      </c>
      <c r="FS13" s="25">
        <f t="shared" si="140"/>
        <v>0</v>
      </c>
      <c r="FT13" s="25">
        <f t="shared" si="140"/>
        <v>0</v>
      </c>
      <c r="FU13" s="25">
        <f t="shared" si="140"/>
        <v>0</v>
      </c>
      <c r="FV13" s="25">
        <f t="shared" si="140"/>
        <v>0</v>
      </c>
      <c r="FW13" s="25">
        <f t="shared" si="140"/>
        <v>0</v>
      </c>
      <c r="FX13" s="25">
        <f t="shared" si="140"/>
        <v>0</v>
      </c>
      <c r="FY13" s="25">
        <f t="shared" si="140"/>
        <v>0</v>
      </c>
      <c r="FZ13" s="25">
        <f t="shared" si="140"/>
        <v>0</v>
      </c>
      <c r="GA13" s="25">
        <f t="shared" si="140"/>
        <v>0</v>
      </c>
      <c r="GB13" s="25">
        <f t="shared" si="140"/>
        <v>0</v>
      </c>
      <c r="GC13" s="25">
        <f t="shared" si="140"/>
        <v>0</v>
      </c>
      <c r="GD13" s="25">
        <f t="shared" si="140"/>
        <v>0</v>
      </c>
      <c r="GE13" s="25">
        <f t="shared" si="140"/>
        <v>0</v>
      </c>
      <c r="GF13" s="25">
        <f t="shared" si="140"/>
        <v>0</v>
      </c>
      <c r="GG13" s="25">
        <f t="shared" si="140"/>
        <v>0</v>
      </c>
      <c r="GH13" s="25">
        <f t="shared" si="140"/>
        <v>0</v>
      </c>
      <c r="GI13" s="25">
        <f t="shared" si="140"/>
        <v>0</v>
      </c>
      <c r="GJ13" s="25">
        <f t="shared" si="140"/>
        <v>0</v>
      </c>
      <c r="GK13" s="25">
        <f t="shared" si="140"/>
        <v>0</v>
      </c>
      <c r="GL13" s="25">
        <f t="shared" si="140"/>
        <v>0</v>
      </c>
      <c r="GM13" s="246">
        <f t="shared" ref="GM13:GM17" si="141">SUM(J13:GL13)+E13</f>
        <v>0</v>
      </c>
    </row>
    <row r="14" spans="1:205" ht="19.5" customHeight="1">
      <c r="A14" s="130">
        <f t="shared" si="6"/>
        <v>0</v>
      </c>
      <c r="B14" s="25" t="s">
        <v>95</v>
      </c>
      <c r="C14" s="25" t="s">
        <v>44</v>
      </c>
      <c r="D14" s="64">
        <v>40940</v>
      </c>
      <c r="E14" s="25">
        <f>(SUMIF(GASTOS!$I$5:$CB$5,D14,GASTOS!$I$12:$CB$12)+SUMIF(RRHH!$T$18:$CM$18,D14,RRHH!$T$19:$CM$19))*-1</f>
        <v>6250</v>
      </c>
      <c r="F14" s="65">
        <f t="shared" ref="F14:F15" si="142">YEAR(D14)</f>
        <v>2012</v>
      </c>
      <c r="G14" s="25">
        <v>60</v>
      </c>
      <c r="H14" s="25">
        <f t="shared" ref="H14:H15" si="143">-E14/G14</f>
        <v>-104.16666666666667</v>
      </c>
      <c r="I14" s="64">
        <f t="shared" ref="I14:I15" si="144">D14+(G14*30.4)</f>
        <v>42764</v>
      </c>
      <c r="J14" s="141">
        <f t="shared" ref="J14:S15" si="145">IF(J$12&gt;$I14,0,IF($D14&lt;=J$12,$H14,0))</f>
        <v>0</v>
      </c>
      <c r="K14" s="25">
        <f t="shared" si="145"/>
        <v>0</v>
      </c>
      <c r="L14" s="25">
        <f t="shared" si="145"/>
        <v>-104.16666666666667</v>
      </c>
      <c r="M14" s="25">
        <f t="shared" si="145"/>
        <v>-104.16666666666667</v>
      </c>
      <c r="N14" s="25">
        <f t="shared" si="145"/>
        <v>-104.16666666666667</v>
      </c>
      <c r="O14" s="25">
        <f t="shared" si="145"/>
        <v>-104.16666666666667</v>
      </c>
      <c r="P14" s="25">
        <f t="shared" si="145"/>
        <v>-104.16666666666667</v>
      </c>
      <c r="Q14" s="25">
        <f t="shared" si="145"/>
        <v>-104.16666666666667</v>
      </c>
      <c r="R14" s="25">
        <f t="shared" si="145"/>
        <v>-104.16666666666667</v>
      </c>
      <c r="S14" s="25">
        <f t="shared" si="145"/>
        <v>-104.16666666666667</v>
      </c>
      <c r="T14" s="25">
        <f t="shared" ref="T14:AC15" si="146">IF(T$12&gt;$I14,0,IF($D14&lt;=T$12,$H14,0))</f>
        <v>-104.16666666666667</v>
      </c>
      <c r="U14" s="25">
        <f t="shared" si="146"/>
        <v>-104.16666666666667</v>
      </c>
      <c r="V14" s="25">
        <f t="shared" si="146"/>
        <v>-104.16666666666667</v>
      </c>
      <c r="W14" s="25">
        <f t="shared" si="146"/>
        <v>-104.16666666666667</v>
      </c>
      <c r="X14" s="25">
        <f t="shared" si="146"/>
        <v>-104.16666666666667</v>
      </c>
      <c r="Y14" s="25">
        <f t="shared" si="146"/>
        <v>-104.16666666666667</v>
      </c>
      <c r="Z14" s="25">
        <f t="shared" si="146"/>
        <v>-104.16666666666667</v>
      </c>
      <c r="AA14" s="25">
        <f t="shared" si="146"/>
        <v>-104.16666666666667</v>
      </c>
      <c r="AB14" s="25">
        <f t="shared" si="146"/>
        <v>-104.16666666666667</v>
      </c>
      <c r="AC14" s="25">
        <f t="shared" si="146"/>
        <v>-104.16666666666667</v>
      </c>
      <c r="AD14" s="25">
        <f t="shared" ref="AD14:AM15" si="147">IF(AD$12&gt;$I14,0,IF($D14&lt;=AD$12,$H14,0))</f>
        <v>-104.16666666666667</v>
      </c>
      <c r="AE14" s="25">
        <f t="shared" si="147"/>
        <v>-104.16666666666667</v>
      </c>
      <c r="AF14" s="25">
        <f t="shared" si="147"/>
        <v>-104.16666666666667</v>
      </c>
      <c r="AG14" s="25">
        <f t="shared" si="147"/>
        <v>-104.16666666666667</v>
      </c>
      <c r="AH14" s="25">
        <f t="shared" si="147"/>
        <v>-104.16666666666667</v>
      </c>
      <c r="AI14" s="25">
        <f t="shared" si="147"/>
        <v>-104.16666666666667</v>
      </c>
      <c r="AJ14" s="25">
        <f t="shared" si="147"/>
        <v>-104.16666666666667</v>
      </c>
      <c r="AK14" s="25">
        <f t="shared" si="147"/>
        <v>-104.16666666666667</v>
      </c>
      <c r="AL14" s="25">
        <f t="shared" si="147"/>
        <v>-104.16666666666667</v>
      </c>
      <c r="AM14" s="25">
        <f t="shared" si="147"/>
        <v>-104.16666666666667</v>
      </c>
      <c r="AN14" s="25">
        <f t="shared" ref="AN14:AW15" si="148">IF(AN$12&gt;$I14,0,IF($D14&lt;=AN$12,$H14,0))</f>
        <v>-104.16666666666667</v>
      </c>
      <c r="AO14" s="25">
        <f t="shared" si="148"/>
        <v>-104.16666666666667</v>
      </c>
      <c r="AP14" s="25">
        <f t="shared" si="148"/>
        <v>-104.16666666666667</v>
      </c>
      <c r="AQ14" s="25">
        <f t="shared" si="148"/>
        <v>-104.16666666666667</v>
      </c>
      <c r="AR14" s="25">
        <f t="shared" si="148"/>
        <v>-104.16666666666667</v>
      </c>
      <c r="AS14" s="25">
        <f t="shared" si="148"/>
        <v>-104.16666666666667</v>
      </c>
      <c r="AT14" s="25">
        <f t="shared" si="148"/>
        <v>-104.16666666666667</v>
      </c>
      <c r="AU14" s="25">
        <f t="shared" si="148"/>
        <v>-104.16666666666667</v>
      </c>
      <c r="AV14" s="25">
        <f t="shared" si="148"/>
        <v>-104.16666666666667</v>
      </c>
      <c r="AW14" s="25">
        <f t="shared" si="148"/>
        <v>-104.16666666666667</v>
      </c>
      <c r="AX14" s="25">
        <f t="shared" ref="AX14:BG15" si="149">IF(AX$12&gt;$I14,0,IF($D14&lt;=AX$12,$H14,0))</f>
        <v>-104.16666666666667</v>
      </c>
      <c r="AY14" s="25">
        <f t="shared" si="149"/>
        <v>-104.16666666666667</v>
      </c>
      <c r="AZ14" s="25">
        <f t="shared" si="149"/>
        <v>-104.16666666666667</v>
      </c>
      <c r="BA14" s="25">
        <f t="shared" si="149"/>
        <v>-104.16666666666667</v>
      </c>
      <c r="BB14" s="25">
        <f t="shared" si="149"/>
        <v>-104.16666666666667</v>
      </c>
      <c r="BC14" s="25">
        <f t="shared" si="149"/>
        <v>-104.16666666666667</v>
      </c>
      <c r="BD14" s="25">
        <f t="shared" si="149"/>
        <v>-104.16666666666667</v>
      </c>
      <c r="BE14" s="25">
        <f t="shared" si="149"/>
        <v>-104.16666666666667</v>
      </c>
      <c r="BF14" s="25">
        <f t="shared" si="149"/>
        <v>-104.16666666666667</v>
      </c>
      <c r="BG14" s="25">
        <f t="shared" si="149"/>
        <v>-104.16666666666667</v>
      </c>
      <c r="BH14" s="25">
        <f t="shared" ref="BH14:BQ15" si="150">IF(BH$12&gt;$I14,0,IF($D14&lt;=BH$12,$H14,0))</f>
        <v>-104.16666666666667</v>
      </c>
      <c r="BI14" s="25">
        <f t="shared" si="150"/>
        <v>-104.16666666666667</v>
      </c>
      <c r="BJ14" s="25">
        <f t="shared" si="150"/>
        <v>-104.16666666666667</v>
      </c>
      <c r="BK14" s="25">
        <f t="shared" si="150"/>
        <v>-104.16666666666667</v>
      </c>
      <c r="BL14" s="25">
        <f t="shared" si="150"/>
        <v>-104.16666666666667</v>
      </c>
      <c r="BM14" s="25">
        <f t="shared" si="150"/>
        <v>-104.16666666666667</v>
      </c>
      <c r="BN14" s="25">
        <f t="shared" si="150"/>
        <v>-104.16666666666667</v>
      </c>
      <c r="BO14" s="25">
        <f t="shared" si="150"/>
        <v>-104.16666666666667</v>
      </c>
      <c r="BP14" s="25">
        <f t="shared" si="150"/>
        <v>-104.16666666666667</v>
      </c>
      <c r="BQ14" s="25">
        <f t="shared" si="150"/>
        <v>-104.16666666666667</v>
      </c>
      <c r="BR14" s="25">
        <f t="shared" ref="BR14:CA15" si="151">IF(BR$12&gt;$I14,0,IF($D14&lt;=BR$12,$H14,0))</f>
        <v>-104.16666666666667</v>
      </c>
      <c r="BS14" s="25">
        <f t="shared" si="151"/>
        <v>-104.16666666666667</v>
      </c>
      <c r="BT14" s="25">
        <f t="shared" si="151"/>
        <v>0</v>
      </c>
      <c r="BU14" s="25">
        <f t="shared" si="151"/>
        <v>0</v>
      </c>
      <c r="BV14" s="25">
        <f t="shared" si="151"/>
        <v>0</v>
      </c>
      <c r="BW14" s="25">
        <f t="shared" si="151"/>
        <v>0</v>
      </c>
      <c r="BX14" s="25">
        <f t="shared" si="151"/>
        <v>0</v>
      </c>
      <c r="BY14" s="25">
        <f t="shared" si="151"/>
        <v>0</v>
      </c>
      <c r="BZ14" s="25">
        <f t="shared" si="151"/>
        <v>0</v>
      </c>
      <c r="CA14" s="25">
        <f t="shared" si="151"/>
        <v>0</v>
      </c>
      <c r="CB14" s="25">
        <f t="shared" ref="CB14:CK15" si="152">IF(CB$12&gt;$I14,0,IF($D14&lt;=CB$12,$H14,0))</f>
        <v>0</v>
      </c>
      <c r="CC14" s="25">
        <f t="shared" si="152"/>
        <v>0</v>
      </c>
      <c r="CD14" s="25">
        <f t="shared" si="152"/>
        <v>0</v>
      </c>
      <c r="CE14" s="25">
        <f t="shared" si="152"/>
        <v>0</v>
      </c>
      <c r="CF14" s="25">
        <f t="shared" si="152"/>
        <v>0</v>
      </c>
      <c r="CG14" s="25">
        <f t="shared" si="152"/>
        <v>0</v>
      </c>
      <c r="CH14" s="25">
        <f t="shared" si="152"/>
        <v>0</v>
      </c>
      <c r="CI14" s="25">
        <f t="shared" si="152"/>
        <v>0</v>
      </c>
      <c r="CJ14" s="25">
        <f t="shared" si="152"/>
        <v>0</v>
      </c>
      <c r="CK14" s="25">
        <f t="shared" si="152"/>
        <v>0</v>
      </c>
      <c r="CL14" s="25">
        <f t="shared" ref="CL14:CU15" si="153">IF(CL$12&gt;$I14,0,IF($D14&lt;=CL$12,$H14,0))</f>
        <v>0</v>
      </c>
      <c r="CM14" s="25">
        <f t="shared" si="153"/>
        <v>0</v>
      </c>
      <c r="CN14" s="25">
        <f t="shared" si="153"/>
        <v>0</v>
      </c>
      <c r="CO14" s="25">
        <f t="shared" si="153"/>
        <v>0</v>
      </c>
      <c r="CP14" s="25">
        <f t="shared" si="153"/>
        <v>0</v>
      </c>
      <c r="CQ14" s="25">
        <f t="shared" si="153"/>
        <v>0</v>
      </c>
      <c r="CR14" s="25">
        <f t="shared" si="153"/>
        <v>0</v>
      </c>
      <c r="CS14" s="25">
        <f t="shared" si="153"/>
        <v>0</v>
      </c>
      <c r="CT14" s="25">
        <f t="shared" si="153"/>
        <v>0</v>
      </c>
      <c r="CU14" s="25">
        <f t="shared" si="153"/>
        <v>0</v>
      </c>
      <c r="CV14" s="25">
        <f t="shared" ref="CV14:DE15" si="154">IF(CV$12&gt;$I14,0,IF($D14&lt;=CV$12,$H14,0))</f>
        <v>0</v>
      </c>
      <c r="CW14" s="25">
        <f t="shared" si="154"/>
        <v>0</v>
      </c>
      <c r="CX14" s="25">
        <f t="shared" si="154"/>
        <v>0</v>
      </c>
      <c r="CY14" s="25">
        <f t="shared" si="154"/>
        <v>0</v>
      </c>
      <c r="CZ14" s="25">
        <f t="shared" si="154"/>
        <v>0</v>
      </c>
      <c r="DA14" s="25">
        <f t="shared" si="154"/>
        <v>0</v>
      </c>
      <c r="DB14" s="25">
        <f t="shared" si="154"/>
        <v>0</v>
      </c>
      <c r="DC14" s="25">
        <f t="shared" si="154"/>
        <v>0</v>
      </c>
      <c r="DD14" s="25">
        <f t="shared" si="154"/>
        <v>0</v>
      </c>
      <c r="DE14" s="25">
        <f t="shared" si="154"/>
        <v>0</v>
      </c>
      <c r="DF14" s="25">
        <f t="shared" ref="DF14:DO15" si="155">IF(DF$12&gt;$I14,0,IF($D14&lt;=DF$12,$H14,0))</f>
        <v>0</v>
      </c>
      <c r="DG14" s="25">
        <f t="shared" si="155"/>
        <v>0</v>
      </c>
      <c r="DH14" s="25">
        <f t="shared" si="155"/>
        <v>0</v>
      </c>
      <c r="DI14" s="25">
        <f t="shared" si="155"/>
        <v>0</v>
      </c>
      <c r="DJ14" s="25">
        <f t="shared" si="155"/>
        <v>0</v>
      </c>
      <c r="DK14" s="25">
        <f t="shared" si="155"/>
        <v>0</v>
      </c>
      <c r="DL14" s="25">
        <f t="shared" si="155"/>
        <v>0</v>
      </c>
      <c r="DM14" s="25">
        <f t="shared" si="155"/>
        <v>0</v>
      </c>
      <c r="DN14" s="25">
        <f t="shared" si="155"/>
        <v>0</v>
      </c>
      <c r="DO14" s="25">
        <f t="shared" si="155"/>
        <v>0</v>
      </c>
      <c r="DP14" s="25">
        <f t="shared" ref="DP14:DY15" si="156">IF(DP$12&gt;$I14,0,IF($D14&lt;=DP$12,$H14,0))</f>
        <v>0</v>
      </c>
      <c r="DQ14" s="25">
        <f t="shared" si="156"/>
        <v>0</v>
      </c>
      <c r="DR14" s="25">
        <f t="shared" si="156"/>
        <v>0</v>
      </c>
      <c r="DS14" s="25">
        <f t="shared" si="156"/>
        <v>0</v>
      </c>
      <c r="DT14" s="25">
        <f t="shared" si="156"/>
        <v>0</v>
      </c>
      <c r="DU14" s="25">
        <f t="shared" si="156"/>
        <v>0</v>
      </c>
      <c r="DV14" s="25">
        <f t="shared" si="156"/>
        <v>0</v>
      </c>
      <c r="DW14" s="25">
        <f t="shared" si="156"/>
        <v>0</v>
      </c>
      <c r="DX14" s="25">
        <f t="shared" si="156"/>
        <v>0</v>
      </c>
      <c r="DY14" s="25">
        <f t="shared" si="156"/>
        <v>0</v>
      </c>
      <c r="DZ14" s="25">
        <f t="shared" si="140"/>
        <v>0</v>
      </c>
      <c r="EA14" s="25">
        <f t="shared" si="140"/>
        <v>0</v>
      </c>
      <c r="EB14" s="25">
        <f t="shared" si="140"/>
        <v>0</v>
      </c>
      <c r="EC14" s="25">
        <f t="shared" si="140"/>
        <v>0</v>
      </c>
      <c r="ED14" s="25">
        <f t="shared" si="140"/>
        <v>0</v>
      </c>
      <c r="EE14" s="25">
        <f t="shared" si="140"/>
        <v>0</v>
      </c>
      <c r="EF14" s="25">
        <f t="shared" si="140"/>
        <v>0</v>
      </c>
      <c r="EG14" s="25">
        <f t="shared" si="140"/>
        <v>0</v>
      </c>
      <c r="EH14" s="25">
        <f t="shared" si="140"/>
        <v>0</v>
      </c>
      <c r="EI14" s="25">
        <f t="shared" si="140"/>
        <v>0</v>
      </c>
      <c r="EJ14" s="25">
        <f t="shared" si="140"/>
        <v>0</v>
      </c>
      <c r="EK14" s="25">
        <f t="shared" si="140"/>
        <v>0</v>
      </c>
      <c r="EL14" s="25">
        <f t="shared" si="140"/>
        <v>0</v>
      </c>
      <c r="EM14" s="25">
        <f t="shared" si="140"/>
        <v>0</v>
      </c>
      <c r="EN14" s="25">
        <f t="shared" si="140"/>
        <v>0</v>
      </c>
      <c r="EO14" s="25">
        <f t="shared" si="140"/>
        <v>0</v>
      </c>
      <c r="EP14" s="25">
        <f t="shared" si="140"/>
        <v>0</v>
      </c>
      <c r="EQ14" s="25">
        <f t="shared" si="140"/>
        <v>0</v>
      </c>
      <c r="ER14" s="25">
        <f t="shared" si="140"/>
        <v>0</v>
      </c>
      <c r="ES14" s="25">
        <f t="shared" si="140"/>
        <v>0</v>
      </c>
      <c r="ET14" s="25">
        <f t="shared" si="140"/>
        <v>0</v>
      </c>
      <c r="EU14" s="25">
        <f t="shared" si="140"/>
        <v>0</v>
      </c>
      <c r="EV14" s="25">
        <f t="shared" si="140"/>
        <v>0</v>
      </c>
      <c r="EW14" s="25">
        <f t="shared" si="140"/>
        <v>0</v>
      </c>
      <c r="EX14" s="25">
        <f t="shared" si="140"/>
        <v>0</v>
      </c>
      <c r="EY14" s="25">
        <f t="shared" si="140"/>
        <v>0</v>
      </c>
      <c r="EZ14" s="25">
        <f t="shared" si="140"/>
        <v>0</v>
      </c>
      <c r="FA14" s="25">
        <f t="shared" si="140"/>
        <v>0</v>
      </c>
      <c r="FB14" s="25">
        <f t="shared" si="140"/>
        <v>0</v>
      </c>
      <c r="FC14" s="25">
        <f t="shared" si="140"/>
        <v>0</v>
      </c>
      <c r="FD14" s="25">
        <f t="shared" si="140"/>
        <v>0</v>
      </c>
      <c r="FE14" s="25">
        <f t="shared" si="140"/>
        <v>0</v>
      </c>
      <c r="FF14" s="25">
        <f t="shared" si="140"/>
        <v>0</v>
      </c>
      <c r="FG14" s="25">
        <f t="shared" si="140"/>
        <v>0</v>
      </c>
      <c r="FH14" s="25">
        <f t="shared" si="140"/>
        <v>0</v>
      </c>
      <c r="FI14" s="25">
        <f t="shared" si="140"/>
        <v>0</v>
      </c>
      <c r="FJ14" s="25">
        <f t="shared" si="140"/>
        <v>0</v>
      </c>
      <c r="FK14" s="25">
        <f t="shared" si="140"/>
        <v>0</v>
      </c>
      <c r="FL14" s="25">
        <f t="shared" si="140"/>
        <v>0</v>
      </c>
      <c r="FM14" s="25">
        <f t="shared" si="140"/>
        <v>0</v>
      </c>
      <c r="FN14" s="25">
        <f t="shared" si="140"/>
        <v>0</v>
      </c>
      <c r="FO14" s="25">
        <f t="shared" si="140"/>
        <v>0</v>
      </c>
      <c r="FP14" s="25">
        <f t="shared" si="140"/>
        <v>0</v>
      </c>
      <c r="FQ14" s="25">
        <f t="shared" si="140"/>
        <v>0</v>
      </c>
      <c r="FR14" s="25">
        <f t="shared" si="140"/>
        <v>0</v>
      </c>
      <c r="FS14" s="25">
        <f t="shared" si="140"/>
        <v>0</v>
      </c>
      <c r="FT14" s="25">
        <f t="shared" si="140"/>
        <v>0</v>
      </c>
      <c r="FU14" s="25">
        <f t="shared" si="140"/>
        <v>0</v>
      </c>
      <c r="FV14" s="25">
        <f t="shared" si="140"/>
        <v>0</v>
      </c>
      <c r="FW14" s="25">
        <f t="shared" si="140"/>
        <v>0</v>
      </c>
      <c r="FX14" s="25">
        <f t="shared" si="140"/>
        <v>0</v>
      </c>
      <c r="FY14" s="25">
        <f t="shared" si="140"/>
        <v>0</v>
      </c>
      <c r="FZ14" s="25">
        <f t="shared" si="140"/>
        <v>0</v>
      </c>
      <c r="GA14" s="25">
        <f t="shared" si="140"/>
        <v>0</v>
      </c>
      <c r="GB14" s="25">
        <f t="shared" si="140"/>
        <v>0</v>
      </c>
      <c r="GC14" s="25">
        <f t="shared" si="140"/>
        <v>0</v>
      </c>
      <c r="GD14" s="25">
        <f t="shared" si="140"/>
        <v>0</v>
      </c>
      <c r="GE14" s="25">
        <f t="shared" si="140"/>
        <v>0</v>
      </c>
      <c r="GF14" s="25">
        <f t="shared" si="140"/>
        <v>0</v>
      </c>
      <c r="GG14" s="25">
        <f t="shared" si="140"/>
        <v>0</v>
      </c>
      <c r="GH14" s="25">
        <f t="shared" si="140"/>
        <v>0</v>
      </c>
      <c r="GI14" s="25">
        <f t="shared" si="140"/>
        <v>0</v>
      </c>
      <c r="GJ14" s="25">
        <f t="shared" si="140"/>
        <v>0</v>
      </c>
      <c r="GK14" s="25">
        <f t="shared" si="140"/>
        <v>0</v>
      </c>
      <c r="GL14" s="25">
        <f t="shared" si="140"/>
        <v>0</v>
      </c>
      <c r="GM14" s="246">
        <f t="shared" si="141"/>
        <v>0</v>
      </c>
    </row>
    <row r="15" spans="1:205" ht="19.5" customHeight="1">
      <c r="A15" s="130">
        <f t="shared" si="6"/>
        <v>0</v>
      </c>
      <c r="B15" s="25" t="s">
        <v>95</v>
      </c>
      <c r="C15" s="25" t="s">
        <v>44</v>
      </c>
      <c r="D15" s="64">
        <v>40969</v>
      </c>
      <c r="E15" s="25">
        <f>(SUMIF(GASTOS!$I$5:$CB$5,D15,GASTOS!$I$12:$CB$12)+SUMIF(RRHH!$T$18:$CM$18,D15,RRHH!$T$19:$CM$19))*-1</f>
        <v>6250</v>
      </c>
      <c r="F15" s="65">
        <f t="shared" si="142"/>
        <v>2012</v>
      </c>
      <c r="G15" s="25">
        <v>60</v>
      </c>
      <c r="H15" s="25">
        <f t="shared" si="143"/>
        <v>-104.16666666666667</v>
      </c>
      <c r="I15" s="64">
        <f t="shared" si="144"/>
        <v>42793</v>
      </c>
      <c r="J15" s="141">
        <f t="shared" si="145"/>
        <v>0</v>
      </c>
      <c r="K15" s="25">
        <f t="shared" si="145"/>
        <v>0</v>
      </c>
      <c r="L15" s="25">
        <f t="shared" si="145"/>
        <v>0</v>
      </c>
      <c r="M15" s="25">
        <f t="shared" si="145"/>
        <v>-104.16666666666667</v>
      </c>
      <c r="N15" s="25">
        <f t="shared" si="145"/>
        <v>-104.16666666666667</v>
      </c>
      <c r="O15" s="25">
        <f t="shared" si="145"/>
        <v>-104.16666666666667</v>
      </c>
      <c r="P15" s="25">
        <f t="shared" si="145"/>
        <v>-104.16666666666667</v>
      </c>
      <c r="Q15" s="25">
        <f t="shared" si="145"/>
        <v>-104.16666666666667</v>
      </c>
      <c r="R15" s="25">
        <f t="shared" si="145"/>
        <v>-104.16666666666667</v>
      </c>
      <c r="S15" s="25">
        <f t="shared" si="145"/>
        <v>-104.16666666666667</v>
      </c>
      <c r="T15" s="25">
        <f t="shared" si="146"/>
        <v>-104.16666666666667</v>
      </c>
      <c r="U15" s="25">
        <f t="shared" si="146"/>
        <v>-104.16666666666667</v>
      </c>
      <c r="V15" s="25">
        <f t="shared" si="146"/>
        <v>-104.16666666666667</v>
      </c>
      <c r="W15" s="25">
        <f t="shared" si="146"/>
        <v>-104.16666666666667</v>
      </c>
      <c r="X15" s="25">
        <f t="shared" si="146"/>
        <v>-104.16666666666667</v>
      </c>
      <c r="Y15" s="25">
        <f t="shared" si="146"/>
        <v>-104.16666666666667</v>
      </c>
      <c r="Z15" s="25">
        <f t="shared" si="146"/>
        <v>-104.16666666666667</v>
      </c>
      <c r="AA15" s="25">
        <f t="shared" si="146"/>
        <v>-104.16666666666667</v>
      </c>
      <c r="AB15" s="25">
        <f t="shared" si="146"/>
        <v>-104.16666666666667</v>
      </c>
      <c r="AC15" s="25">
        <f t="shared" si="146"/>
        <v>-104.16666666666667</v>
      </c>
      <c r="AD15" s="25">
        <f t="shared" si="147"/>
        <v>-104.16666666666667</v>
      </c>
      <c r="AE15" s="25">
        <f t="shared" si="147"/>
        <v>-104.16666666666667</v>
      </c>
      <c r="AF15" s="25">
        <f t="shared" si="147"/>
        <v>-104.16666666666667</v>
      </c>
      <c r="AG15" s="25">
        <f t="shared" si="147"/>
        <v>-104.16666666666667</v>
      </c>
      <c r="AH15" s="25">
        <f t="shared" si="147"/>
        <v>-104.16666666666667</v>
      </c>
      <c r="AI15" s="25">
        <f t="shared" si="147"/>
        <v>-104.16666666666667</v>
      </c>
      <c r="AJ15" s="25">
        <f t="shared" si="147"/>
        <v>-104.16666666666667</v>
      </c>
      <c r="AK15" s="25">
        <f t="shared" si="147"/>
        <v>-104.16666666666667</v>
      </c>
      <c r="AL15" s="25">
        <f t="shared" si="147"/>
        <v>-104.16666666666667</v>
      </c>
      <c r="AM15" s="25">
        <f t="shared" si="147"/>
        <v>-104.16666666666667</v>
      </c>
      <c r="AN15" s="25">
        <f t="shared" si="148"/>
        <v>-104.16666666666667</v>
      </c>
      <c r="AO15" s="25">
        <f t="shared" si="148"/>
        <v>-104.16666666666667</v>
      </c>
      <c r="AP15" s="25">
        <f t="shared" si="148"/>
        <v>-104.16666666666667</v>
      </c>
      <c r="AQ15" s="25">
        <f t="shared" si="148"/>
        <v>-104.16666666666667</v>
      </c>
      <c r="AR15" s="25">
        <f t="shared" si="148"/>
        <v>-104.16666666666667</v>
      </c>
      <c r="AS15" s="25">
        <f t="shared" si="148"/>
        <v>-104.16666666666667</v>
      </c>
      <c r="AT15" s="25">
        <f t="shared" si="148"/>
        <v>-104.16666666666667</v>
      </c>
      <c r="AU15" s="25">
        <f t="shared" si="148"/>
        <v>-104.16666666666667</v>
      </c>
      <c r="AV15" s="25">
        <f t="shared" si="148"/>
        <v>-104.16666666666667</v>
      </c>
      <c r="AW15" s="25">
        <f t="shared" si="148"/>
        <v>-104.16666666666667</v>
      </c>
      <c r="AX15" s="25">
        <f t="shared" si="149"/>
        <v>-104.16666666666667</v>
      </c>
      <c r="AY15" s="25">
        <f t="shared" si="149"/>
        <v>-104.16666666666667</v>
      </c>
      <c r="AZ15" s="25">
        <f t="shared" si="149"/>
        <v>-104.16666666666667</v>
      </c>
      <c r="BA15" s="25">
        <f t="shared" si="149"/>
        <v>-104.16666666666667</v>
      </c>
      <c r="BB15" s="25">
        <f t="shared" si="149"/>
        <v>-104.16666666666667</v>
      </c>
      <c r="BC15" s="25">
        <f t="shared" si="149"/>
        <v>-104.16666666666667</v>
      </c>
      <c r="BD15" s="25">
        <f t="shared" si="149"/>
        <v>-104.16666666666667</v>
      </c>
      <c r="BE15" s="25">
        <f t="shared" si="149"/>
        <v>-104.16666666666667</v>
      </c>
      <c r="BF15" s="25">
        <f t="shared" si="149"/>
        <v>-104.16666666666667</v>
      </c>
      <c r="BG15" s="25">
        <f t="shared" si="149"/>
        <v>-104.16666666666667</v>
      </c>
      <c r="BH15" s="25">
        <f t="shared" si="150"/>
        <v>-104.16666666666667</v>
      </c>
      <c r="BI15" s="25">
        <f t="shared" si="150"/>
        <v>-104.16666666666667</v>
      </c>
      <c r="BJ15" s="25">
        <f t="shared" si="150"/>
        <v>-104.16666666666667</v>
      </c>
      <c r="BK15" s="25">
        <f t="shared" si="150"/>
        <v>-104.16666666666667</v>
      </c>
      <c r="BL15" s="25">
        <f t="shared" si="150"/>
        <v>-104.16666666666667</v>
      </c>
      <c r="BM15" s="25">
        <f t="shared" si="150"/>
        <v>-104.16666666666667</v>
      </c>
      <c r="BN15" s="25">
        <f t="shared" si="150"/>
        <v>-104.16666666666667</v>
      </c>
      <c r="BO15" s="25">
        <f t="shared" si="150"/>
        <v>-104.16666666666667</v>
      </c>
      <c r="BP15" s="25">
        <f t="shared" si="150"/>
        <v>-104.16666666666667</v>
      </c>
      <c r="BQ15" s="25">
        <f t="shared" si="150"/>
        <v>-104.16666666666667</v>
      </c>
      <c r="BR15" s="25">
        <f t="shared" si="151"/>
        <v>-104.16666666666667</v>
      </c>
      <c r="BS15" s="25">
        <f t="shared" si="151"/>
        <v>-104.16666666666667</v>
      </c>
      <c r="BT15" s="25">
        <f t="shared" si="151"/>
        <v>-104.16666666666667</v>
      </c>
      <c r="BU15" s="25">
        <f t="shared" si="151"/>
        <v>0</v>
      </c>
      <c r="BV15" s="25">
        <f t="shared" si="151"/>
        <v>0</v>
      </c>
      <c r="BW15" s="25">
        <f t="shared" si="151"/>
        <v>0</v>
      </c>
      <c r="BX15" s="25">
        <f t="shared" si="151"/>
        <v>0</v>
      </c>
      <c r="BY15" s="25">
        <f t="shared" si="151"/>
        <v>0</v>
      </c>
      <c r="BZ15" s="25">
        <f t="shared" si="151"/>
        <v>0</v>
      </c>
      <c r="CA15" s="25">
        <f t="shared" si="151"/>
        <v>0</v>
      </c>
      <c r="CB15" s="25">
        <f t="shared" si="152"/>
        <v>0</v>
      </c>
      <c r="CC15" s="25">
        <f t="shared" si="152"/>
        <v>0</v>
      </c>
      <c r="CD15" s="25">
        <f t="shared" si="152"/>
        <v>0</v>
      </c>
      <c r="CE15" s="25">
        <f t="shared" si="152"/>
        <v>0</v>
      </c>
      <c r="CF15" s="25">
        <f t="shared" si="152"/>
        <v>0</v>
      </c>
      <c r="CG15" s="25">
        <f t="shared" si="152"/>
        <v>0</v>
      </c>
      <c r="CH15" s="25">
        <f t="shared" si="152"/>
        <v>0</v>
      </c>
      <c r="CI15" s="25">
        <f t="shared" si="152"/>
        <v>0</v>
      </c>
      <c r="CJ15" s="25">
        <f t="shared" si="152"/>
        <v>0</v>
      </c>
      <c r="CK15" s="25">
        <f t="shared" si="152"/>
        <v>0</v>
      </c>
      <c r="CL15" s="25">
        <f t="shared" si="153"/>
        <v>0</v>
      </c>
      <c r="CM15" s="25">
        <f t="shared" si="153"/>
        <v>0</v>
      </c>
      <c r="CN15" s="25">
        <f t="shared" si="153"/>
        <v>0</v>
      </c>
      <c r="CO15" s="25">
        <f t="shared" si="153"/>
        <v>0</v>
      </c>
      <c r="CP15" s="25">
        <f t="shared" si="153"/>
        <v>0</v>
      </c>
      <c r="CQ15" s="25">
        <f t="shared" si="153"/>
        <v>0</v>
      </c>
      <c r="CR15" s="25">
        <f t="shared" si="153"/>
        <v>0</v>
      </c>
      <c r="CS15" s="25">
        <f t="shared" si="153"/>
        <v>0</v>
      </c>
      <c r="CT15" s="25">
        <f t="shared" si="153"/>
        <v>0</v>
      </c>
      <c r="CU15" s="25">
        <f t="shared" si="153"/>
        <v>0</v>
      </c>
      <c r="CV15" s="25">
        <f t="shared" si="154"/>
        <v>0</v>
      </c>
      <c r="CW15" s="25">
        <f t="shared" si="154"/>
        <v>0</v>
      </c>
      <c r="CX15" s="25">
        <f t="shared" si="154"/>
        <v>0</v>
      </c>
      <c r="CY15" s="25">
        <f t="shared" si="154"/>
        <v>0</v>
      </c>
      <c r="CZ15" s="25">
        <f t="shared" si="154"/>
        <v>0</v>
      </c>
      <c r="DA15" s="25">
        <f t="shared" si="154"/>
        <v>0</v>
      </c>
      <c r="DB15" s="25">
        <f t="shared" si="154"/>
        <v>0</v>
      </c>
      <c r="DC15" s="25">
        <f t="shared" si="154"/>
        <v>0</v>
      </c>
      <c r="DD15" s="25">
        <f t="shared" si="154"/>
        <v>0</v>
      </c>
      <c r="DE15" s="25">
        <f t="shared" si="154"/>
        <v>0</v>
      </c>
      <c r="DF15" s="25">
        <f t="shared" si="155"/>
        <v>0</v>
      </c>
      <c r="DG15" s="25">
        <f t="shared" si="155"/>
        <v>0</v>
      </c>
      <c r="DH15" s="25">
        <f t="shared" si="155"/>
        <v>0</v>
      </c>
      <c r="DI15" s="25">
        <f t="shared" si="155"/>
        <v>0</v>
      </c>
      <c r="DJ15" s="25">
        <f t="shared" si="155"/>
        <v>0</v>
      </c>
      <c r="DK15" s="25">
        <f t="shared" si="155"/>
        <v>0</v>
      </c>
      <c r="DL15" s="25">
        <f t="shared" si="155"/>
        <v>0</v>
      </c>
      <c r="DM15" s="25">
        <f t="shared" si="155"/>
        <v>0</v>
      </c>
      <c r="DN15" s="25">
        <f t="shared" si="155"/>
        <v>0</v>
      </c>
      <c r="DO15" s="25">
        <f t="shared" si="155"/>
        <v>0</v>
      </c>
      <c r="DP15" s="25">
        <f t="shared" si="156"/>
        <v>0</v>
      </c>
      <c r="DQ15" s="25">
        <f t="shared" si="156"/>
        <v>0</v>
      </c>
      <c r="DR15" s="25">
        <f t="shared" si="156"/>
        <v>0</v>
      </c>
      <c r="DS15" s="25">
        <f t="shared" si="156"/>
        <v>0</v>
      </c>
      <c r="DT15" s="25">
        <f t="shared" si="156"/>
        <v>0</v>
      </c>
      <c r="DU15" s="25">
        <f t="shared" si="156"/>
        <v>0</v>
      </c>
      <c r="DV15" s="25">
        <f t="shared" si="156"/>
        <v>0</v>
      </c>
      <c r="DW15" s="25">
        <f t="shared" si="156"/>
        <v>0</v>
      </c>
      <c r="DX15" s="25">
        <f t="shared" si="156"/>
        <v>0</v>
      </c>
      <c r="DY15" s="25">
        <f t="shared" si="156"/>
        <v>0</v>
      </c>
      <c r="DZ15" s="25">
        <f t="shared" si="140"/>
        <v>0</v>
      </c>
      <c r="EA15" s="25">
        <f t="shared" si="140"/>
        <v>0</v>
      </c>
      <c r="EB15" s="25">
        <f t="shared" si="140"/>
        <v>0</v>
      </c>
      <c r="EC15" s="25">
        <f t="shared" si="140"/>
        <v>0</v>
      </c>
      <c r="ED15" s="25">
        <f t="shared" si="140"/>
        <v>0</v>
      </c>
      <c r="EE15" s="25">
        <f t="shared" si="140"/>
        <v>0</v>
      </c>
      <c r="EF15" s="25">
        <f t="shared" si="140"/>
        <v>0</v>
      </c>
      <c r="EG15" s="25">
        <f t="shared" si="140"/>
        <v>0</v>
      </c>
      <c r="EH15" s="25">
        <f t="shared" si="140"/>
        <v>0</v>
      </c>
      <c r="EI15" s="25">
        <f t="shared" si="140"/>
        <v>0</v>
      </c>
      <c r="EJ15" s="25">
        <f t="shared" si="140"/>
        <v>0</v>
      </c>
      <c r="EK15" s="25">
        <f t="shared" si="140"/>
        <v>0</v>
      </c>
      <c r="EL15" s="25">
        <f t="shared" si="140"/>
        <v>0</v>
      </c>
      <c r="EM15" s="25">
        <f t="shared" si="140"/>
        <v>0</v>
      </c>
      <c r="EN15" s="25">
        <f t="shared" si="140"/>
        <v>0</v>
      </c>
      <c r="EO15" s="25">
        <f t="shared" si="140"/>
        <v>0</v>
      </c>
      <c r="EP15" s="25">
        <f t="shared" si="140"/>
        <v>0</v>
      </c>
      <c r="EQ15" s="25">
        <f t="shared" si="140"/>
        <v>0</v>
      </c>
      <c r="ER15" s="25">
        <f t="shared" si="140"/>
        <v>0</v>
      </c>
      <c r="ES15" s="25">
        <f t="shared" si="140"/>
        <v>0</v>
      </c>
      <c r="ET15" s="25">
        <f t="shared" si="140"/>
        <v>0</v>
      </c>
      <c r="EU15" s="25">
        <f t="shared" si="140"/>
        <v>0</v>
      </c>
      <c r="EV15" s="25">
        <f t="shared" si="140"/>
        <v>0</v>
      </c>
      <c r="EW15" s="25">
        <f t="shared" si="140"/>
        <v>0</v>
      </c>
      <c r="EX15" s="25">
        <f t="shared" si="140"/>
        <v>0</v>
      </c>
      <c r="EY15" s="25">
        <f t="shared" si="140"/>
        <v>0</v>
      </c>
      <c r="EZ15" s="25">
        <f t="shared" si="140"/>
        <v>0</v>
      </c>
      <c r="FA15" s="25">
        <f t="shared" si="140"/>
        <v>0</v>
      </c>
      <c r="FB15" s="25">
        <f t="shared" si="140"/>
        <v>0</v>
      </c>
      <c r="FC15" s="25">
        <f t="shared" si="140"/>
        <v>0</v>
      </c>
      <c r="FD15" s="25">
        <f t="shared" si="140"/>
        <v>0</v>
      </c>
      <c r="FE15" s="25">
        <f t="shared" si="140"/>
        <v>0</v>
      </c>
      <c r="FF15" s="25">
        <f t="shared" si="140"/>
        <v>0</v>
      </c>
      <c r="FG15" s="25">
        <f t="shared" si="140"/>
        <v>0</v>
      </c>
      <c r="FH15" s="25">
        <f t="shared" si="140"/>
        <v>0</v>
      </c>
      <c r="FI15" s="25">
        <f t="shared" si="140"/>
        <v>0</v>
      </c>
      <c r="FJ15" s="25">
        <f t="shared" si="140"/>
        <v>0</v>
      </c>
      <c r="FK15" s="25">
        <f t="shared" si="140"/>
        <v>0</v>
      </c>
      <c r="FL15" s="25">
        <f t="shared" si="140"/>
        <v>0</v>
      </c>
      <c r="FM15" s="25">
        <f t="shared" si="140"/>
        <v>0</v>
      </c>
      <c r="FN15" s="25">
        <f t="shared" si="140"/>
        <v>0</v>
      </c>
      <c r="FO15" s="25">
        <f t="shared" si="140"/>
        <v>0</v>
      </c>
      <c r="FP15" s="25">
        <f t="shared" si="140"/>
        <v>0</v>
      </c>
      <c r="FQ15" s="25">
        <f t="shared" si="140"/>
        <v>0</v>
      </c>
      <c r="FR15" s="25">
        <f t="shared" si="140"/>
        <v>0</v>
      </c>
      <c r="FS15" s="25">
        <f t="shared" si="140"/>
        <v>0</v>
      </c>
      <c r="FT15" s="25">
        <f t="shared" si="140"/>
        <v>0</v>
      </c>
      <c r="FU15" s="25">
        <f t="shared" si="140"/>
        <v>0</v>
      </c>
      <c r="FV15" s="25">
        <f t="shared" si="140"/>
        <v>0</v>
      </c>
      <c r="FW15" s="25">
        <f t="shared" si="140"/>
        <v>0</v>
      </c>
      <c r="FX15" s="25">
        <f t="shared" si="140"/>
        <v>0</v>
      </c>
      <c r="FY15" s="25">
        <f t="shared" si="140"/>
        <v>0</v>
      </c>
      <c r="FZ15" s="25">
        <f t="shared" si="140"/>
        <v>0</v>
      </c>
      <c r="GA15" s="25">
        <f t="shared" si="140"/>
        <v>0</v>
      </c>
      <c r="GB15" s="25">
        <f t="shared" si="140"/>
        <v>0</v>
      </c>
      <c r="GC15" s="25">
        <f t="shared" si="140"/>
        <v>0</v>
      </c>
      <c r="GD15" s="25">
        <f t="shared" si="140"/>
        <v>0</v>
      </c>
      <c r="GE15" s="25">
        <f t="shared" si="140"/>
        <v>0</v>
      </c>
      <c r="GF15" s="25">
        <f t="shared" si="140"/>
        <v>0</v>
      </c>
      <c r="GG15" s="25">
        <f t="shared" si="140"/>
        <v>0</v>
      </c>
      <c r="GH15" s="25">
        <f t="shared" si="140"/>
        <v>0</v>
      </c>
      <c r="GI15" s="25">
        <f t="shared" si="140"/>
        <v>0</v>
      </c>
      <c r="GJ15" s="25">
        <f t="shared" si="140"/>
        <v>0</v>
      </c>
      <c r="GK15" s="25">
        <f t="shared" si="140"/>
        <v>0</v>
      </c>
      <c r="GL15" s="25">
        <f t="shared" si="140"/>
        <v>0</v>
      </c>
      <c r="GM15" s="246">
        <f t="shared" si="141"/>
        <v>0</v>
      </c>
    </row>
    <row r="16" spans="1:205" ht="19.5" customHeight="1">
      <c r="A16" s="130">
        <f t="shared" si="6"/>
        <v>0</v>
      </c>
      <c r="B16" s="25" t="s">
        <v>95</v>
      </c>
      <c r="C16" s="25" t="s">
        <v>44</v>
      </c>
      <c r="D16" s="64">
        <v>41000</v>
      </c>
      <c r="E16" s="25">
        <f>(SUMIF(GASTOS!$I$5:$CB$5,D16,GASTOS!$I$12:$CB$12)+SUMIF(RRHH!$T$18:$CM$18,D16,RRHH!$T$19:$CM$19))*-1</f>
        <v>6250</v>
      </c>
      <c r="F16" s="65">
        <f t="shared" ref="F16:F79" si="157">YEAR(D16)</f>
        <v>2012</v>
      </c>
      <c r="G16" s="25">
        <v>60</v>
      </c>
      <c r="H16" s="25">
        <f t="shared" ref="H16:H79" si="158">-E16/G16</f>
        <v>-104.16666666666667</v>
      </c>
      <c r="I16" s="64">
        <f t="shared" ref="I16:I79" si="159">D16+(G16*30.4)</f>
        <v>42824</v>
      </c>
      <c r="J16" s="141">
        <f t="shared" ref="J16:Y31" si="160">IF(J$12&gt;$I16,0,IF($D16&lt;=J$12,$H16,0))</f>
        <v>0</v>
      </c>
      <c r="K16" s="25">
        <f t="shared" si="160"/>
        <v>0</v>
      </c>
      <c r="L16" s="25">
        <f t="shared" si="160"/>
        <v>0</v>
      </c>
      <c r="M16" s="25">
        <f t="shared" si="160"/>
        <v>0</v>
      </c>
      <c r="N16" s="25">
        <f t="shared" si="160"/>
        <v>-104.16666666666667</v>
      </c>
      <c r="O16" s="25">
        <f t="shared" si="160"/>
        <v>-104.16666666666667</v>
      </c>
      <c r="P16" s="25">
        <f t="shared" si="160"/>
        <v>-104.16666666666667</v>
      </c>
      <c r="Q16" s="25">
        <f t="shared" si="160"/>
        <v>-104.16666666666667</v>
      </c>
      <c r="R16" s="25">
        <f t="shared" si="160"/>
        <v>-104.16666666666667</v>
      </c>
      <c r="S16" s="25">
        <f t="shared" si="160"/>
        <v>-104.16666666666667</v>
      </c>
      <c r="T16" s="25">
        <f t="shared" si="160"/>
        <v>-104.16666666666667</v>
      </c>
      <c r="U16" s="25">
        <f t="shared" si="160"/>
        <v>-104.16666666666667</v>
      </c>
      <c r="V16" s="25">
        <f t="shared" si="160"/>
        <v>-104.16666666666667</v>
      </c>
      <c r="W16" s="25">
        <f t="shared" si="160"/>
        <v>-104.16666666666667</v>
      </c>
      <c r="X16" s="25">
        <f t="shared" si="160"/>
        <v>-104.16666666666667</v>
      </c>
      <c r="Y16" s="25">
        <f t="shared" si="160"/>
        <v>-104.16666666666667</v>
      </c>
      <c r="Z16" s="25">
        <f t="shared" ref="Z16:AO32" si="161">IF(Z$12&gt;$I16,0,IF($D16&lt;=Z$12,$H16,0))</f>
        <v>-104.16666666666667</v>
      </c>
      <c r="AA16" s="25">
        <f t="shared" si="161"/>
        <v>-104.16666666666667</v>
      </c>
      <c r="AB16" s="25">
        <f t="shared" si="161"/>
        <v>-104.16666666666667</v>
      </c>
      <c r="AC16" s="25">
        <f t="shared" si="161"/>
        <v>-104.16666666666667</v>
      </c>
      <c r="AD16" s="25">
        <f t="shared" si="161"/>
        <v>-104.16666666666667</v>
      </c>
      <c r="AE16" s="25">
        <f t="shared" si="161"/>
        <v>-104.16666666666667</v>
      </c>
      <c r="AF16" s="25">
        <f t="shared" si="161"/>
        <v>-104.16666666666667</v>
      </c>
      <c r="AG16" s="25">
        <f t="shared" si="161"/>
        <v>-104.16666666666667</v>
      </c>
      <c r="AH16" s="25">
        <f t="shared" si="161"/>
        <v>-104.16666666666667</v>
      </c>
      <c r="AI16" s="25">
        <f t="shared" si="161"/>
        <v>-104.16666666666667</v>
      </c>
      <c r="AJ16" s="25">
        <f t="shared" si="161"/>
        <v>-104.16666666666667</v>
      </c>
      <c r="AK16" s="25">
        <f t="shared" si="161"/>
        <v>-104.16666666666667</v>
      </c>
      <c r="AL16" s="25">
        <f t="shared" si="161"/>
        <v>-104.16666666666667</v>
      </c>
      <c r="AM16" s="25">
        <f t="shared" si="161"/>
        <v>-104.16666666666667</v>
      </c>
      <c r="AN16" s="25">
        <f t="shared" si="161"/>
        <v>-104.16666666666667</v>
      </c>
      <c r="AO16" s="25">
        <f t="shared" si="161"/>
        <v>-104.16666666666667</v>
      </c>
      <c r="AP16" s="25">
        <f t="shared" ref="AP16:BE31" si="162">IF(AP$12&gt;$I16,0,IF($D16&lt;=AP$12,$H16,0))</f>
        <v>-104.16666666666667</v>
      </c>
      <c r="AQ16" s="25">
        <f t="shared" si="162"/>
        <v>-104.16666666666667</v>
      </c>
      <c r="AR16" s="25">
        <f t="shared" si="162"/>
        <v>-104.16666666666667</v>
      </c>
      <c r="AS16" s="25">
        <f t="shared" si="162"/>
        <v>-104.16666666666667</v>
      </c>
      <c r="AT16" s="25">
        <f t="shared" si="162"/>
        <v>-104.16666666666667</v>
      </c>
      <c r="AU16" s="25">
        <f t="shared" si="162"/>
        <v>-104.16666666666667</v>
      </c>
      <c r="AV16" s="25">
        <f t="shared" si="162"/>
        <v>-104.16666666666667</v>
      </c>
      <c r="AW16" s="25">
        <f t="shared" si="162"/>
        <v>-104.16666666666667</v>
      </c>
      <c r="AX16" s="25">
        <f t="shared" si="162"/>
        <v>-104.16666666666667</v>
      </c>
      <c r="AY16" s="25">
        <f t="shared" si="162"/>
        <v>-104.16666666666667</v>
      </c>
      <c r="AZ16" s="25">
        <f t="shared" si="162"/>
        <v>-104.16666666666667</v>
      </c>
      <c r="BA16" s="25">
        <f t="shared" si="162"/>
        <v>-104.16666666666667</v>
      </c>
      <c r="BB16" s="25">
        <f t="shared" si="162"/>
        <v>-104.16666666666667</v>
      </c>
      <c r="BC16" s="25">
        <f t="shared" si="162"/>
        <v>-104.16666666666667</v>
      </c>
      <c r="BD16" s="25">
        <f t="shared" si="162"/>
        <v>-104.16666666666667</v>
      </c>
      <c r="BE16" s="25">
        <f t="shared" si="162"/>
        <v>-104.16666666666667</v>
      </c>
      <c r="BF16" s="25">
        <f t="shared" ref="BF16:BU32" si="163">IF(BF$12&gt;$I16,0,IF($D16&lt;=BF$12,$H16,0))</f>
        <v>-104.16666666666667</v>
      </c>
      <c r="BG16" s="25">
        <f t="shared" si="163"/>
        <v>-104.16666666666667</v>
      </c>
      <c r="BH16" s="25">
        <f t="shared" si="163"/>
        <v>-104.16666666666667</v>
      </c>
      <c r="BI16" s="25">
        <f t="shared" si="163"/>
        <v>-104.16666666666667</v>
      </c>
      <c r="BJ16" s="25">
        <f t="shared" si="163"/>
        <v>-104.16666666666667</v>
      </c>
      <c r="BK16" s="25">
        <f t="shared" si="163"/>
        <v>-104.16666666666667</v>
      </c>
      <c r="BL16" s="25">
        <f t="shared" si="163"/>
        <v>-104.16666666666667</v>
      </c>
      <c r="BM16" s="25">
        <f t="shared" si="163"/>
        <v>-104.16666666666667</v>
      </c>
      <c r="BN16" s="25">
        <f t="shared" si="163"/>
        <v>-104.16666666666667</v>
      </c>
      <c r="BO16" s="25">
        <f t="shared" si="163"/>
        <v>-104.16666666666667</v>
      </c>
      <c r="BP16" s="25">
        <f t="shared" si="163"/>
        <v>-104.16666666666667</v>
      </c>
      <c r="BQ16" s="25">
        <f t="shared" si="163"/>
        <v>-104.16666666666667</v>
      </c>
      <c r="BR16" s="25">
        <f t="shared" si="163"/>
        <v>-104.16666666666667</v>
      </c>
      <c r="BS16" s="25">
        <f t="shared" si="163"/>
        <v>-104.16666666666667</v>
      </c>
      <c r="BT16" s="25">
        <f t="shared" si="163"/>
        <v>-104.16666666666667</v>
      </c>
      <c r="BU16" s="25">
        <f t="shared" si="163"/>
        <v>-104.16666666666667</v>
      </c>
      <c r="BV16" s="25">
        <f t="shared" ref="BV16:CK31" si="164">IF(BV$12&gt;$I16,0,IF($D16&lt;=BV$12,$H16,0))</f>
        <v>0</v>
      </c>
      <c r="BW16" s="25">
        <f t="shared" si="164"/>
        <v>0</v>
      </c>
      <c r="BX16" s="25">
        <f t="shared" si="164"/>
        <v>0</v>
      </c>
      <c r="BY16" s="25">
        <f t="shared" si="164"/>
        <v>0</v>
      </c>
      <c r="BZ16" s="25">
        <f t="shared" si="164"/>
        <v>0</v>
      </c>
      <c r="CA16" s="25">
        <f t="shared" si="164"/>
        <v>0</v>
      </c>
      <c r="CB16" s="25">
        <f t="shared" si="164"/>
        <v>0</v>
      </c>
      <c r="CC16" s="25">
        <f t="shared" si="164"/>
        <v>0</v>
      </c>
      <c r="CD16" s="25">
        <f t="shared" si="164"/>
        <v>0</v>
      </c>
      <c r="CE16" s="25">
        <f t="shared" si="164"/>
        <v>0</v>
      </c>
      <c r="CF16" s="25">
        <f t="shared" si="164"/>
        <v>0</v>
      </c>
      <c r="CG16" s="25">
        <f t="shared" si="164"/>
        <v>0</v>
      </c>
      <c r="CH16" s="25">
        <f t="shared" si="164"/>
        <v>0</v>
      </c>
      <c r="CI16" s="25">
        <f t="shared" si="164"/>
        <v>0</v>
      </c>
      <c r="CJ16" s="25">
        <f t="shared" si="164"/>
        <v>0</v>
      </c>
      <c r="CK16" s="25">
        <f t="shared" si="164"/>
        <v>0</v>
      </c>
      <c r="CL16" s="25">
        <f t="shared" ref="CL16:DA31" si="165">IF(CL$12&gt;$I16,0,IF($D16&lt;=CL$12,$H16,0))</f>
        <v>0</v>
      </c>
      <c r="CM16" s="25">
        <f t="shared" si="165"/>
        <v>0</v>
      </c>
      <c r="CN16" s="25">
        <f t="shared" si="165"/>
        <v>0</v>
      </c>
      <c r="CO16" s="25">
        <f t="shared" si="165"/>
        <v>0</v>
      </c>
      <c r="CP16" s="25">
        <f t="shared" si="165"/>
        <v>0</v>
      </c>
      <c r="CQ16" s="25">
        <f t="shared" si="165"/>
        <v>0</v>
      </c>
      <c r="CR16" s="25">
        <f t="shared" si="165"/>
        <v>0</v>
      </c>
      <c r="CS16" s="25">
        <f t="shared" si="165"/>
        <v>0</v>
      </c>
      <c r="CT16" s="25">
        <f t="shared" si="165"/>
        <v>0</v>
      </c>
      <c r="CU16" s="25">
        <f t="shared" si="165"/>
        <v>0</v>
      </c>
      <c r="CV16" s="25">
        <f t="shared" si="165"/>
        <v>0</v>
      </c>
      <c r="CW16" s="25">
        <f t="shared" si="165"/>
        <v>0</v>
      </c>
      <c r="CX16" s="25">
        <f t="shared" si="165"/>
        <v>0</v>
      </c>
      <c r="CY16" s="25">
        <f t="shared" si="165"/>
        <v>0</v>
      </c>
      <c r="CZ16" s="25">
        <f t="shared" si="165"/>
        <v>0</v>
      </c>
      <c r="DA16" s="25">
        <f t="shared" si="165"/>
        <v>0</v>
      </c>
      <c r="DB16" s="25">
        <f t="shared" ref="DB16:DQ35" si="166">IF(DB$12&gt;$I16,0,IF($D16&lt;=DB$12,$H16,0))</f>
        <v>0</v>
      </c>
      <c r="DC16" s="25">
        <f t="shared" si="166"/>
        <v>0</v>
      </c>
      <c r="DD16" s="25">
        <f t="shared" si="166"/>
        <v>0</v>
      </c>
      <c r="DE16" s="25">
        <f t="shared" si="166"/>
        <v>0</v>
      </c>
      <c r="DF16" s="25">
        <f t="shared" si="166"/>
        <v>0</v>
      </c>
      <c r="DG16" s="25">
        <f t="shared" si="166"/>
        <v>0</v>
      </c>
      <c r="DH16" s="25">
        <f t="shared" si="166"/>
        <v>0</v>
      </c>
      <c r="DI16" s="25">
        <f t="shared" si="166"/>
        <v>0</v>
      </c>
      <c r="DJ16" s="25">
        <f t="shared" si="166"/>
        <v>0</v>
      </c>
      <c r="DK16" s="25">
        <f t="shared" si="166"/>
        <v>0</v>
      </c>
      <c r="DL16" s="25">
        <f t="shared" si="166"/>
        <v>0</v>
      </c>
      <c r="DM16" s="25">
        <f t="shared" si="166"/>
        <v>0</v>
      </c>
      <c r="DN16" s="25">
        <f t="shared" si="166"/>
        <v>0</v>
      </c>
      <c r="DO16" s="25">
        <f t="shared" si="166"/>
        <v>0</v>
      </c>
      <c r="DP16" s="25">
        <f t="shared" si="166"/>
        <v>0</v>
      </c>
      <c r="DQ16" s="25">
        <f t="shared" si="166"/>
        <v>0</v>
      </c>
      <c r="DR16" s="25">
        <f t="shared" ref="DP16:DY39" si="167">IF(DR$12&gt;$I16,0,IF($D16&lt;=DR$12,$H16,0))</f>
        <v>0</v>
      </c>
      <c r="DS16" s="25">
        <f t="shared" si="167"/>
        <v>0</v>
      </c>
      <c r="DT16" s="25">
        <f t="shared" si="167"/>
        <v>0</v>
      </c>
      <c r="DU16" s="25">
        <f t="shared" si="167"/>
        <v>0</v>
      </c>
      <c r="DV16" s="25">
        <f t="shared" si="167"/>
        <v>0</v>
      </c>
      <c r="DW16" s="25">
        <f t="shared" si="167"/>
        <v>0</v>
      </c>
      <c r="DX16" s="25">
        <f t="shared" si="167"/>
        <v>0</v>
      </c>
      <c r="DY16" s="25">
        <f t="shared" si="167"/>
        <v>0</v>
      </c>
      <c r="DZ16" s="25">
        <f t="shared" si="140"/>
        <v>0</v>
      </c>
      <c r="EA16" s="25">
        <f t="shared" si="140"/>
        <v>0</v>
      </c>
      <c r="EB16" s="25">
        <f t="shared" si="140"/>
        <v>0</v>
      </c>
      <c r="EC16" s="25">
        <f t="shared" ref="EC16:GL19" si="168">IF(EC$12&gt;$I16,0,IF($D16&lt;=EC$12,$H16,0))</f>
        <v>0</v>
      </c>
      <c r="ED16" s="25">
        <f t="shared" si="168"/>
        <v>0</v>
      </c>
      <c r="EE16" s="25">
        <f t="shared" si="168"/>
        <v>0</v>
      </c>
      <c r="EF16" s="25">
        <f t="shared" si="168"/>
        <v>0</v>
      </c>
      <c r="EG16" s="25">
        <f t="shared" si="168"/>
        <v>0</v>
      </c>
      <c r="EH16" s="25">
        <f t="shared" si="168"/>
        <v>0</v>
      </c>
      <c r="EI16" s="25">
        <f t="shared" si="168"/>
        <v>0</v>
      </c>
      <c r="EJ16" s="25">
        <f t="shared" si="168"/>
        <v>0</v>
      </c>
      <c r="EK16" s="25">
        <f t="shared" si="168"/>
        <v>0</v>
      </c>
      <c r="EL16" s="25">
        <f t="shared" si="168"/>
        <v>0</v>
      </c>
      <c r="EM16" s="25">
        <f t="shared" si="168"/>
        <v>0</v>
      </c>
      <c r="EN16" s="25">
        <f t="shared" si="168"/>
        <v>0</v>
      </c>
      <c r="EO16" s="25">
        <f t="shared" si="168"/>
        <v>0</v>
      </c>
      <c r="EP16" s="25">
        <f t="shared" si="168"/>
        <v>0</v>
      </c>
      <c r="EQ16" s="25">
        <f t="shared" si="168"/>
        <v>0</v>
      </c>
      <c r="ER16" s="25">
        <f t="shared" si="168"/>
        <v>0</v>
      </c>
      <c r="ES16" s="25">
        <f t="shared" si="168"/>
        <v>0</v>
      </c>
      <c r="ET16" s="25">
        <f t="shared" si="168"/>
        <v>0</v>
      </c>
      <c r="EU16" s="25">
        <f t="shared" si="168"/>
        <v>0</v>
      </c>
      <c r="EV16" s="25">
        <f t="shared" si="168"/>
        <v>0</v>
      </c>
      <c r="EW16" s="25">
        <f t="shared" si="168"/>
        <v>0</v>
      </c>
      <c r="EX16" s="25">
        <f t="shared" si="168"/>
        <v>0</v>
      </c>
      <c r="EY16" s="25">
        <f t="shared" si="168"/>
        <v>0</v>
      </c>
      <c r="EZ16" s="25">
        <f t="shared" si="168"/>
        <v>0</v>
      </c>
      <c r="FA16" s="25">
        <f t="shared" si="168"/>
        <v>0</v>
      </c>
      <c r="FB16" s="25">
        <f t="shared" si="168"/>
        <v>0</v>
      </c>
      <c r="FC16" s="25">
        <f t="shared" si="168"/>
        <v>0</v>
      </c>
      <c r="FD16" s="25">
        <f t="shared" si="168"/>
        <v>0</v>
      </c>
      <c r="FE16" s="25">
        <f t="shared" si="168"/>
        <v>0</v>
      </c>
      <c r="FF16" s="25">
        <f t="shared" si="168"/>
        <v>0</v>
      </c>
      <c r="FG16" s="25">
        <f t="shared" si="168"/>
        <v>0</v>
      </c>
      <c r="FH16" s="25">
        <f t="shared" si="168"/>
        <v>0</v>
      </c>
      <c r="FI16" s="25">
        <f t="shared" si="168"/>
        <v>0</v>
      </c>
      <c r="FJ16" s="25">
        <f t="shared" si="168"/>
        <v>0</v>
      </c>
      <c r="FK16" s="25">
        <f t="shared" si="168"/>
        <v>0</v>
      </c>
      <c r="FL16" s="25">
        <f t="shared" si="168"/>
        <v>0</v>
      </c>
      <c r="FM16" s="25">
        <f t="shared" si="168"/>
        <v>0</v>
      </c>
      <c r="FN16" s="25">
        <f t="shared" si="168"/>
        <v>0</v>
      </c>
      <c r="FO16" s="25">
        <f t="shared" si="168"/>
        <v>0</v>
      </c>
      <c r="FP16" s="25">
        <f t="shared" si="168"/>
        <v>0</v>
      </c>
      <c r="FQ16" s="25">
        <f t="shared" si="168"/>
        <v>0</v>
      </c>
      <c r="FR16" s="25">
        <f t="shared" si="168"/>
        <v>0</v>
      </c>
      <c r="FS16" s="25">
        <f t="shared" si="168"/>
        <v>0</v>
      </c>
      <c r="FT16" s="25">
        <f t="shared" si="168"/>
        <v>0</v>
      </c>
      <c r="FU16" s="25">
        <f t="shared" si="168"/>
        <v>0</v>
      </c>
      <c r="FV16" s="25">
        <f t="shared" si="168"/>
        <v>0</v>
      </c>
      <c r="FW16" s="25">
        <f t="shared" si="168"/>
        <v>0</v>
      </c>
      <c r="FX16" s="25">
        <f t="shared" si="168"/>
        <v>0</v>
      </c>
      <c r="FY16" s="25">
        <f t="shared" si="168"/>
        <v>0</v>
      </c>
      <c r="FZ16" s="25">
        <f t="shared" si="168"/>
        <v>0</v>
      </c>
      <c r="GA16" s="25">
        <f t="shared" si="168"/>
        <v>0</v>
      </c>
      <c r="GB16" s="25">
        <f t="shared" si="168"/>
        <v>0</v>
      </c>
      <c r="GC16" s="25">
        <f t="shared" si="168"/>
        <v>0</v>
      </c>
      <c r="GD16" s="25">
        <f t="shared" si="168"/>
        <v>0</v>
      </c>
      <c r="GE16" s="25">
        <f t="shared" si="168"/>
        <v>0</v>
      </c>
      <c r="GF16" s="25">
        <f t="shared" si="168"/>
        <v>0</v>
      </c>
      <c r="GG16" s="25">
        <f t="shared" si="168"/>
        <v>0</v>
      </c>
      <c r="GH16" s="25">
        <f t="shared" si="168"/>
        <v>0</v>
      </c>
      <c r="GI16" s="25">
        <f t="shared" si="168"/>
        <v>0</v>
      </c>
      <c r="GJ16" s="25">
        <f t="shared" si="168"/>
        <v>0</v>
      </c>
      <c r="GK16" s="25">
        <f t="shared" si="168"/>
        <v>0</v>
      </c>
      <c r="GL16" s="25">
        <f t="shared" si="168"/>
        <v>0</v>
      </c>
      <c r="GM16" s="246">
        <f t="shared" si="141"/>
        <v>0</v>
      </c>
    </row>
    <row r="17" spans="1:195" ht="19.5" customHeight="1">
      <c r="A17" s="130">
        <f t="shared" si="6"/>
        <v>0</v>
      </c>
      <c r="B17" s="25" t="s">
        <v>95</v>
      </c>
      <c r="C17" s="25" t="s">
        <v>44</v>
      </c>
      <c r="D17" s="64">
        <v>41030</v>
      </c>
      <c r="E17" s="25">
        <f>(SUMIF(GASTOS!$I$5:$CB$5,D17,GASTOS!$I$12:$CB$12)+SUMIF(RRHH!$T$18:$CM$18,D17,RRHH!$T$19:$CM$19))*-1</f>
        <v>6250</v>
      </c>
      <c r="F17" s="65">
        <f t="shared" si="157"/>
        <v>2012</v>
      </c>
      <c r="G17" s="25">
        <v>60</v>
      </c>
      <c r="H17" s="25">
        <f t="shared" si="158"/>
        <v>-104.16666666666667</v>
      </c>
      <c r="I17" s="64">
        <f t="shared" si="159"/>
        <v>42854</v>
      </c>
      <c r="J17" s="141">
        <f t="shared" si="160"/>
        <v>0</v>
      </c>
      <c r="K17" s="25">
        <f t="shared" si="160"/>
        <v>0</v>
      </c>
      <c r="L17" s="25">
        <f t="shared" si="160"/>
        <v>0</v>
      </c>
      <c r="M17" s="25">
        <f t="shared" si="160"/>
        <v>0</v>
      </c>
      <c r="N17" s="25">
        <f t="shared" si="160"/>
        <v>0</v>
      </c>
      <c r="O17" s="25">
        <f t="shared" si="160"/>
        <v>-104.16666666666667</v>
      </c>
      <c r="P17" s="25">
        <f t="shared" si="160"/>
        <v>-104.16666666666667</v>
      </c>
      <c r="Q17" s="25">
        <f t="shared" si="160"/>
        <v>-104.16666666666667</v>
      </c>
      <c r="R17" s="25">
        <f t="shared" si="160"/>
        <v>-104.16666666666667</v>
      </c>
      <c r="S17" s="25">
        <f t="shared" si="160"/>
        <v>-104.16666666666667</v>
      </c>
      <c r="T17" s="25">
        <f t="shared" si="160"/>
        <v>-104.16666666666667</v>
      </c>
      <c r="U17" s="25">
        <f t="shared" si="160"/>
        <v>-104.16666666666667</v>
      </c>
      <c r="V17" s="25">
        <f t="shared" si="160"/>
        <v>-104.16666666666667</v>
      </c>
      <c r="W17" s="25">
        <f t="shared" si="160"/>
        <v>-104.16666666666667</v>
      </c>
      <c r="X17" s="25">
        <f t="shared" si="160"/>
        <v>-104.16666666666667</v>
      </c>
      <c r="Y17" s="25">
        <f t="shared" si="160"/>
        <v>-104.16666666666667</v>
      </c>
      <c r="Z17" s="25">
        <f t="shared" si="161"/>
        <v>-104.16666666666667</v>
      </c>
      <c r="AA17" s="25">
        <f t="shared" si="161"/>
        <v>-104.16666666666667</v>
      </c>
      <c r="AB17" s="25">
        <f t="shared" si="161"/>
        <v>-104.16666666666667</v>
      </c>
      <c r="AC17" s="25">
        <f t="shared" si="161"/>
        <v>-104.16666666666667</v>
      </c>
      <c r="AD17" s="25">
        <f t="shared" si="161"/>
        <v>-104.16666666666667</v>
      </c>
      <c r="AE17" s="25">
        <f t="shared" si="161"/>
        <v>-104.16666666666667</v>
      </c>
      <c r="AF17" s="25">
        <f t="shared" si="161"/>
        <v>-104.16666666666667</v>
      </c>
      <c r="AG17" s="25">
        <f t="shared" si="161"/>
        <v>-104.16666666666667</v>
      </c>
      <c r="AH17" s="25">
        <f t="shared" si="161"/>
        <v>-104.16666666666667</v>
      </c>
      <c r="AI17" s="25">
        <f t="shared" si="161"/>
        <v>-104.16666666666667</v>
      </c>
      <c r="AJ17" s="25">
        <f t="shared" si="161"/>
        <v>-104.16666666666667</v>
      </c>
      <c r="AK17" s="25">
        <f t="shared" si="161"/>
        <v>-104.16666666666667</v>
      </c>
      <c r="AL17" s="25">
        <f t="shared" si="161"/>
        <v>-104.16666666666667</v>
      </c>
      <c r="AM17" s="25">
        <f t="shared" si="161"/>
        <v>-104.16666666666667</v>
      </c>
      <c r="AN17" s="25">
        <f t="shared" si="161"/>
        <v>-104.16666666666667</v>
      </c>
      <c r="AO17" s="25">
        <f t="shared" si="161"/>
        <v>-104.16666666666667</v>
      </c>
      <c r="AP17" s="25">
        <f t="shared" si="162"/>
        <v>-104.16666666666667</v>
      </c>
      <c r="AQ17" s="25">
        <f t="shared" si="162"/>
        <v>-104.16666666666667</v>
      </c>
      <c r="AR17" s="25">
        <f t="shared" si="162"/>
        <v>-104.16666666666667</v>
      </c>
      <c r="AS17" s="25">
        <f t="shared" si="162"/>
        <v>-104.16666666666667</v>
      </c>
      <c r="AT17" s="25">
        <f t="shared" si="162"/>
        <v>-104.16666666666667</v>
      </c>
      <c r="AU17" s="25">
        <f t="shared" si="162"/>
        <v>-104.16666666666667</v>
      </c>
      <c r="AV17" s="25">
        <f t="shared" si="162"/>
        <v>-104.16666666666667</v>
      </c>
      <c r="AW17" s="25">
        <f t="shared" si="162"/>
        <v>-104.16666666666667</v>
      </c>
      <c r="AX17" s="25">
        <f t="shared" si="162"/>
        <v>-104.16666666666667</v>
      </c>
      <c r="AY17" s="25">
        <f t="shared" si="162"/>
        <v>-104.16666666666667</v>
      </c>
      <c r="AZ17" s="25">
        <f t="shared" si="162"/>
        <v>-104.16666666666667</v>
      </c>
      <c r="BA17" s="25">
        <f t="shared" si="162"/>
        <v>-104.16666666666667</v>
      </c>
      <c r="BB17" s="25">
        <f t="shared" si="162"/>
        <v>-104.16666666666667</v>
      </c>
      <c r="BC17" s="25">
        <f t="shared" si="162"/>
        <v>-104.16666666666667</v>
      </c>
      <c r="BD17" s="25">
        <f t="shared" si="162"/>
        <v>-104.16666666666667</v>
      </c>
      <c r="BE17" s="25">
        <f t="shared" si="162"/>
        <v>-104.16666666666667</v>
      </c>
      <c r="BF17" s="25">
        <f t="shared" si="163"/>
        <v>-104.16666666666667</v>
      </c>
      <c r="BG17" s="25">
        <f t="shared" si="163"/>
        <v>-104.16666666666667</v>
      </c>
      <c r="BH17" s="25">
        <f t="shared" si="163"/>
        <v>-104.16666666666667</v>
      </c>
      <c r="BI17" s="25">
        <f t="shared" si="163"/>
        <v>-104.16666666666667</v>
      </c>
      <c r="BJ17" s="25">
        <f t="shared" si="163"/>
        <v>-104.16666666666667</v>
      </c>
      <c r="BK17" s="25">
        <f t="shared" si="163"/>
        <v>-104.16666666666667</v>
      </c>
      <c r="BL17" s="25">
        <f t="shared" si="163"/>
        <v>-104.16666666666667</v>
      </c>
      <c r="BM17" s="25">
        <f t="shared" si="163"/>
        <v>-104.16666666666667</v>
      </c>
      <c r="BN17" s="25">
        <f t="shared" si="163"/>
        <v>-104.16666666666667</v>
      </c>
      <c r="BO17" s="25">
        <f t="shared" si="163"/>
        <v>-104.16666666666667</v>
      </c>
      <c r="BP17" s="25">
        <f t="shared" si="163"/>
        <v>-104.16666666666667</v>
      </c>
      <c r="BQ17" s="25">
        <f t="shared" si="163"/>
        <v>-104.16666666666667</v>
      </c>
      <c r="BR17" s="25">
        <f t="shared" si="163"/>
        <v>-104.16666666666667</v>
      </c>
      <c r="BS17" s="25">
        <f t="shared" si="163"/>
        <v>-104.16666666666667</v>
      </c>
      <c r="BT17" s="25">
        <f t="shared" si="163"/>
        <v>-104.16666666666667</v>
      </c>
      <c r="BU17" s="25">
        <f t="shared" si="163"/>
        <v>-104.16666666666667</v>
      </c>
      <c r="BV17" s="25">
        <f t="shared" si="164"/>
        <v>-104.16666666666667</v>
      </c>
      <c r="BW17" s="25">
        <f t="shared" si="164"/>
        <v>0</v>
      </c>
      <c r="BX17" s="25">
        <f t="shared" si="164"/>
        <v>0</v>
      </c>
      <c r="BY17" s="25">
        <f t="shared" si="164"/>
        <v>0</v>
      </c>
      <c r="BZ17" s="25">
        <f t="shared" si="164"/>
        <v>0</v>
      </c>
      <c r="CA17" s="25">
        <f t="shared" si="164"/>
        <v>0</v>
      </c>
      <c r="CB17" s="25">
        <f t="shared" si="164"/>
        <v>0</v>
      </c>
      <c r="CC17" s="25">
        <f t="shared" si="164"/>
        <v>0</v>
      </c>
      <c r="CD17" s="25">
        <f t="shared" si="164"/>
        <v>0</v>
      </c>
      <c r="CE17" s="25">
        <f t="shared" si="164"/>
        <v>0</v>
      </c>
      <c r="CF17" s="25">
        <f t="shared" si="164"/>
        <v>0</v>
      </c>
      <c r="CG17" s="25">
        <f t="shared" si="164"/>
        <v>0</v>
      </c>
      <c r="CH17" s="25">
        <f t="shared" si="164"/>
        <v>0</v>
      </c>
      <c r="CI17" s="25">
        <f t="shared" si="164"/>
        <v>0</v>
      </c>
      <c r="CJ17" s="25">
        <f t="shared" si="164"/>
        <v>0</v>
      </c>
      <c r="CK17" s="25">
        <f t="shared" si="164"/>
        <v>0</v>
      </c>
      <c r="CL17" s="25">
        <f t="shared" si="165"/>
        <v>0</v>
      </c>
      <c r="CM17" s="25">
        <f t="shared" si="165"/>
        <v>0</v>
      </c>
      <c r="CN17" s="25">
        <f t="shared" si="165"/>
        <v>0</v>
      </c>
      <c r="CO17" s="25">
        <f t="shared" si="165"/>
        <v>0</v>
      </c>
      <c r="CP17" s="25">
        <f t="shared" si="165"/>
        <v>0</v>
      </c>
      <c r="CQ17" s="25">
        <f t="shared" si="165"/>
        <v>0</v>
      </c>
      <c r="CR17" s="25">
        <f t="shared" si="165"/>
        <v>0</v>
      </c>
      <c r="CS17" s="25">
        <f t="shared" si="165"/>
        <v>0</v>
      </c>
      <c r="CT17" s="25">
        <f t="shared" si="165"/>
        <v>0</v>
      </c>
      <c r="CU17" s="25">
        <f t="shared" si="165"/>
        <v>0</v>
      </c>
      <c r="CV17" s="25">
        <f t="shared" si="165"/>
        <v>0</v>
      </c>
      <c r="CW17" s="25">
        <f t="shared" si="165"/>
        <v>0</v>
      </c>
      <c r="CX17" s="25">
        <f t="shared" si="165"/>
        <v>0</v>
      </c>
      <c r="CY17" s="25">
        <f t="shared" si="165"/>
        <v>0</v>
      </c>
      <c r="CZ17" s="25">
        <f t="shared" si="165"/>
        <v>0</v>
      </c>
      <c r="DA17" s="25">
        <f t="shared" si="165"/>
        <v>0</v>
      </c>
      <c r="DB17" s="25">
        <f t="shared" si="166"/>
        <v>0</v>
      </c>
      <c r="DC17" s="25">
        <f t="shared" si="166"/>
        <v>0</v>
      </c>
      <c r="DD17" s="25">
        <f t="shared" si="166"/>
        <v>0</v>
      </c>
      <c r="DE17" s="25">
        <f t="shared" si="166"/>
        <v>0</v>
      </c>
      <c r="DF17" s="25">
        <f t="shared" si="166"/>
        <v>0</v>
      </c>
      <c r="DG17" s="25">
        <f t="shared" si="166"/>
        <v>0</v>
      </c>
      <c r="DH17" s="25">
        <f t="shared" si="166"/>
        <v>0</v>
      </c>
      <c r="DI17" s="25">
        <f t="shared" si="166"/>
        <v>0</v>
      </c>
      <c r="DJ17" s="25">
        <f t="shared" si="166"/>
        <v>0</v>
      </c>
      <c r="DK17" s="25">
        <f t="shared" si="166"/>
        <v>0</v>
      </c>
      <c r="DL17" s="25">
        <f t="shared" si="166"/>
        <v>0</v>
      </c>
      <c r="DM17" s="25">
        <f t="shared" si="166"/>
        <v>0</v>
      </c>
      <c r="DN17" s="25">
        <f t="shared" si="166"/>
        <v>0</v>
      </c>
      <c r="DO17" s="25">
        <f t="shared" si="166"/>
        <v>0</v>
      </c>
      <c r="DP17" s="25">
        <f t="shared" si="167"/>
        <v>0</v>
      </c>
      <c r="DQ17" s="25">
        <f t="shared" si="167"/>
        <v>0</v>
      </c>
      <c r="DR17" s="25">
        <f t="shared" si="167"/>
        <v>0</v>
      </c>
      <c r="DS17" s="25">
        <f t="shared" si="167"/>
        <v>0</v>
      </c>
      <c r="DT17" s="25">
        <f t="shared" si="167"/>
        <v>0</v>
      </c>
      <c r="DU17" s="25">
        <f t="shared" si="167"/>
        <v>0</v>
      </c>
      <c r="DV17" s="25">
        <f t="shared" si="167"/>
        <v>0</v>
      </c>
      <c r="DW17" s="25">
        <f t="shared" si="167"/>
        <v>0</v>
      </c>
      <c r="DX17" s="25">
        <f t="shared" si="167"/>
        <v>0</v>
      </c>
      <c r="DY17" s="25">
        <f t="shared" si="167"/>
        <v>0</v>
      </c>
      <c r="DZ17" s="25">
        <f t="shared" ref="DZ17:GK20" si="169">IF(DZ$12&gt;$I17,0,IF($D17&lt;=DZ$12,$H17,0))</f>
        <v>0</v>
      </c>
      <c r="EA17" s="25">
        <f t="shared" si="169"/>
        <v>0</v>
      </c>
      <c r="EB17" s="25">
        <f t="shared" si="169"/>
        <v>0</v>
      </c>
      <c r="EC17" s="25">
        <f t="shared" si="169"/>
        <v>0</v>
      </c>
      <c r="ED17" s="25">
        <f t="shared" si="169"/>
        <v>0</v>
      </c>
      <c r="EE17" s="25">
        <f t="shared" si="169"/>
        <v>0</v>
      </c>
      <c r="EF17" s="25">
        <f t="shared" si="169"/>
        <v>0</v>
      </c>
      <c r="EG17" s="25">
        <f t="shared" si="169"/>
        <v>0</v>
      </c>
      <c r="EH17" s="25">
        <f t="shared" si="169"/>
        <v>0</v>
      </c>
      <c r="EI17" s="25">
        <f t="shared" si="169"/>
        <v>0</v>
      </c>
      <c r="EJ17" s="25">
        <f t="shared" si="169"/>
        <v>0</v>
      </c>
      <c r="EK17" s="25">
        <f t="shared" si="169"/>
        <v>0</v>
      </c>
      <c r="EL17" s="25">
        <f t="shared" si="169"/>
        <v>0</v>
      </c>
      <c r="EM17" s="25">
        <f t="shared" si="169"/>
        <v>0</v>
      </c>
      <c r="EN17" s="25">
        <f t="shared" si="169"/>
        <v>0</v>
      </c>
      <c r="EO17" s="25">
        <f t="shared" si="169"/>
        <v>0</v>
      </c>
      <c r="EP17" s="25">
        <f t="shared" si="169"/>
        <v>0</v>
      </c>
      <c r="EQ17" s="25">
        <f t="shared" si="169"/>
        <v>0</v>
      </c>
      <c r="ER17" s="25">
        <f t="shared" si="169"/>
        <v>0</v>
      </c>
      <c r="ES17" s="25">
        <f t="shared" si="169"/>
        <v>0</v>
      </c>
      <c r="ET17" s="25">
        <f t="shared" si="169"/>
        <v>0</v>
      </c>
      <c r="EU17" s="25">
        <f t="shared" si="169"/>
        <v>0</v>
      </c>
      <c r="EV17" s="25">
        <f t="shared" si="169"/>
        <v>0</v>
      </c>
      <c r="EW17" s="25">
        <f t="shared" si="169"/>
        <v>0</v>
      </c>
      <c r="EX17" s="25">
        <f t="shared" si="169"/>
        <v>0</v>
      </c>
      <c r="EY17" s="25">
        <f t="shared" si="169"/>
        <v>0</v>
      </c>
      <c r="EZ17" s="25">
        <f t="shared" si="169"/>
        <v>0</v>
      </c>
      <c r="FA17" s="25">
        <f t="shared" si="169"/>
        <v>0</v>
      </c>
      <c r="FB17" s="25">
        <f t="shared" si="169"/>
        <v>0</v>
      </c>
      <c r="FC17" s="25">
        <f t="shared" si="169"/>
        <v>0</v>
      </c>
      <c r="FD17" s="25">
        <f t="shared" si="169"/>
        <v>0</v>
      </c>
      <c r="FE17" s="25">
        <f t="shared" si="169"/>
        <v>0</v>
      </c>
      <c r="FF17" s="25">
        <f t="shared" si="169"/>
        <v>0</v>
      </c>
      <c r="FG17" s="25">
        <f t="shared" si="169"/>
        <v>0</v>
      </c>
      <c r="FH17" s="25">
        <f t="shared" si="169"/>
        <v>0</v>
      </c>
      <c r="FI17" s="25">
        <f t="shared" si="169"/>
        <v>0</v>
      </c>
      <c r="FJ17" s="25">
        <f t="shared" si="169"/>
        <v>0</v>
      </c>
      <c r="FK17" s="25">
        <f t="shared" si="169"/>
        <v>0</v>
      </c>
      <c r="FL17" s="25">
        <f t="shared" si="169"/>
        <v>0</v>
      </c>
      <c r="FM17" s="25">
        <f t="shared" si="169"/>
        <v>0</v>
      </c>
      <c r="FN17" s="25">
        <f t="shared" si="169"/>
        <v>0</v>
      </c>
      <c r="FO17" s="25">
        <f t="shared" si="169"/>
        <v>0</v>
      </c>
      <c r="FP17" s="25">
        <f t="shared" si="169"/>
        <v>0</v>
      </c>
      <c r="FQ17" s="25">
        <f t="shared" si="169"/>
        <v>0</v>
      </c>
      <c r="FR17" s="25">
        <f t="shared" si="169"/>
        <v>0</v>
      </c>
      <c r="FS17" s="25">
        <f t="shared" si="169"/>
        <v>0</v>
      </c>
      <c r="FT17" s="25">
        <f t="shared" si="169"/>
        <v>0</v>
      </c>
      <c r="FU17" s="25">
        <f t="shared" si="169"/>
        <v>0</v>
      </c>
      <c r="FV17" s="25">
        <f t="shared" si="169"/>
        <v>0</v>
      </c>
      <c r="FW17" s="25">
        <f t="shared" si="169"/>
        <v>0</v>
      </c>
      <c r="FX17" s="25">
        <f t="shared" si="169"/>
        <v>0</v>
      </c>
      <c r="FY17" s="25">
        <f t="shared" si="169"/>
        <v>0</v>
      </c>
      <c r="FZ17" s="25">
        <f t="shared" si="169"/>
        <v>0</v>
      </c>
      <c r="GA17" s="25">
        <f t="shared" si="169"/>
        <v>0</v>
      </c>
      <c r="GB17" s="25">
        <f t="shared" si="169"/>
        <v>0</v>
      </c>
      <c r="GC17" s="25">
        <f t="shared" si="169"/>
        <v>0</v>
      </c>
      <c r="GD17" s="25">
        <f t="shared" si="169"/>
        <v>0</v>
      </c>
      <c r="GE17" s="25">
        <f t="shared" si="169"/>
        <v>0</v>
      </c>
      <c r="GF17" s="25">
        <f t="shared" si="169"/>
        <v>0</v>
      </c>
      <c r="GG17" s="25">
        <f t="shared" si="169"/>
        <v>0</v>
      </c>
      <c r="GH17" s="25">
        <f t="shared" si="169"/>
        <v>0</v>
      </c>
      <c r="GI17" s="25">
        <f t="shared" si="169"/>
        <v>0</v>
      </c>
      <c r="GJ17" s="25">
        <f t="shared" si="169"/>
        <v>0</v>
      </c>
      <c r="GK17" s="25">
        <f t="shared" si="169"/>
        <v>0</v>
      </c>
      <c r="GL17" s="25">
        <f t="shared" si="168"/>
        <v>0</v>
      </c>
      <c r="GM17" s="246">
        <f t="shared" si="141"/>
        <v>0</v>
      </c>
    </row>
    <row r="18" spans="1:195" ht="19.5" customHeight="1">
      <c r="A18" s="130">
        <f t="shared" si="6"/>
        <v>0</v>
      </c>
      <c r="B18" s="25" t="s">
        <v>95</v>
      </c>
      <c r="C18" s="25" t="s">
        <v>44</v>
      </c>
      <c r="D18" s="64">
        <v>41061</v>
      </c>
      <c r="E18" s="25">
        <f>(SUMIF(GASTOS!$I$5:$CB$5,D18,GASTOS!$I$12:$CB$12)+SUMIF(RRHH!$T$18:$CM$18,D18,RRHH!$T$19:$CM$19))*-1</f>
        <v>6250</v>
      </c>
      <c r="F18" s="65">
        <f t="shared" si="157"/>
        <v>2012</v>
      </c>
      <c r="G18" s="25">
        <v>60</v>
      </c>
      <c r="H18" s="25">
        <f t="shared" si="158"/>
        <v>-104.16666666666667</v>
      </c>
      <c r="I18" s="64">
        <f t="shared" si="159"/>
        <v>42885</v>
      </c>
      <c r="J18" s="141">
        <f t="shared" si="160"/>
        <v>0</v>
      </c>
      <c r="K18" s="25">
        <f t="shared" si="160"/>
        <v>0</v>
      </c>
      <c r="L18" s="25">
        <f t="shared" si="160"/>
        <v>0</v>
      </c>
      <c r="M18" s="25">
        <f t="shared" si="160"/>
        <v>0</v>
      </c>
      <c r="N18" s="25">
        <f t="shared" si="160"/>
        <v>0</v>
      </c>
      <c r="O18" s="25">
        <f t="shared" si="160"/>
        <v>0</v>
      </c>
      <c r="P18" s="25">
        <f t="shared" si="160"/>
        <v>-104.16666666666667</v>
      </c>
      <c r="Q18" s="25">
        <f t="shared" si="160"/>
        <v>-104.16666666666667</v>
      </c>
      <c r="R18" s="25">
        <f t="shared" si="160"/>
        <v>-104.16666666666667</v>
      </c>
      <c r="S18" s="25">
        <f t="shared" si="160"/>
        <v>-104.16666666666667</v>
      </c>
      <c r="T18" s="25">
        <f t="shared" si="160"/>
        <v>-104.16666666666667</v>
      </c>
      <c r="U18" s="25">
        <f t="shared" si="160"/>
        <v>-104.16666666666667</v>
      </c>
      <c r="V18" s="25">
        <f t="shared" si="160"/>
        <v>-104.16666666666667</v>
      </c>
      <c r="W18" s="25">
        <f t="shared" si="160"/>
        <v>-104.16666666666667</v>
      </c>
      <c r="X18" s="25">
        <f t="shared" si="160"/>
        <v>-104.16666666666667</v>
      </c>
      <c r="Y18" s="25">
        <f t="shared" si="160"/>
        <v>-104.16666666666667</v>
      </c>
      <c r="Z18" s="25">
        <f t="shared" si="161"/>
        <v>-104.16666666666667</v>
      </c>
      <c r="AA18" s="25">
        <f t="shared" si="161"/>
        <v>-104.16666666666667</v>
      </c>
      <c r="AB18" s="25">
        <f t="shared" si="161"/>
        <v>-104.16666666666667</v>
      </c>
      <c r="AC18" s="25">
        <f t="shared" si="161"/>
        <v>-104.16666666666667</v>
      </c>
      <c r="AD18" s="25">
        <f t="shared" si="161"/>
        <v>-104.16666666666667</v>
      </c>
      <c r="AE18" s="25">
        <f t="shared" si="161"/>
        <v>-104.16666666666667</v>
      </c>
      <c r="AF18" s="25">
        <f t="shared" si="161"/>
        <v>-104.16666666666667</v>
      </c>
      <c r="AG18" s="25">
        <f t="shared" si="161"/>
        <v>-104.16666666666667</v>
      </c>
      <c r="AH18" s="25">
        <f t="shared" si="161"/>
        <v>-104.16666666666667</v>
      </c>
      <c r="AI18" s="25">
        <f t="shared" si="161"/>
        <v>-104.16666666666667</v>
      </c>
      <c r="AJ18" s="25">
        <f t="shared" si="161"/>
        <v>-104.16666666666667</v>
      </c>
      <c r="AK18" s="25">
        <f t="shared" si="161"/>
        <v>-104.16666666666667</v>
      </c>
      <c r="AL18" s="25">
        <f t="shared" si="161"/>
        <v>-104.16666666666667</v>
      </c>
      <c r="AM18" s="25">
        <f t="shared" si="161"/>
        <v>-104.16666666666667</v>
      </c>
      <c r="AN18" s="25">
        <f t="shared" si="161"/>
        <v>-104.16666666666667</v>
      </c>
      <c r="AO18" s="25">
        <f t="shared" si="161"/>
        <v>-104.16666666666667</v>
      </c>
      <c r="AP18" s="25">
        <f t="shared" si="162"/>
        <v>-104.16666666666667</v>
      </c>
      <c r="AQ18" s="25">
        <f t="shared" si="162"/>
        <v>-104.16666666666667</v>
      </c>
      <c r="AR18" s="25">
        <f t="shared" si="162"/>
        <v>-104.16666666666667</v>
      </c>
      <c r="AS18" s="25">
        <f t="shared" si="162"/>
        <v>-104.16666666666667</v>
      </c>
      <c r="AT18" s="25">
        <f t="shared" si="162"/>
        <v>-104.16666666666667</v>
      </c>
      <c r="AU18" s="25">
        <f t="shared" si="162"/>
        <v>-104.16666666666667</v>
      </c>
      <c r="AV18" s="25">
        <f t="shared" si="162"/>
        <v>-104.16666666666667</v>
      </c>
      <c r="AW18" s="25">
        <f t="shared" si="162"/>
        <v>-104.16666666666667</v>
      </c>
      <c r="AX18" s="25">
        <f t="shared" si="162"/>
        <v>-104.16666666666667</v>
      </c>
      <c r="AY18" s="25">
        <f t="shared" si="162"/>
        <v>-104.16666666666667</v>
      </c>
      <c r="AZ18" s="25">
        <f t="shared" si="162"/>
        <v>-104.16666666666667</v>
      </c>
      <c r="BA18" s="25">
        <f t="shared" si="162"/>
        <v>-104.16666666666667</v>
      </c>
      <c r="BB18" s="25">
        <f t="shared" si="162"/>
        <v>-104.16666666666667</v>
      </c>
      <c r="BC18" s="25">
        <f t="shared" si="162"/>
        <v>-104.16666666666667</v>
      </c>
      <c r="BD18" s="25">
        <f t="shared" si="162"/>
        <v>-104.16666666666667</v>
      </c>
      <c r="BE18" s="25">
        <f t="shared" si="162"/>
        <v>-104.16666666666667</v>
      </c>
      <c r="BF18" s="25">
        <f t="shared" si="163"/>
        <v>-104.16666666666667</v>
      </c>
      <c r="BG18" s="25">
        <f t="shared" si="163"/>
        <v>-104.16666666666667</v>
      </c>
      <c r="BH18" s="25">
        <f t="shared" si="163"/>
        <v>-104.16666666666667</v>
      </c>
      <c r="BI18" s="25">
        <f t="shared" si="163"/>
        <v>-104.16666666666667</v>
      </c>
      <c r="BJ18" s="25">
        <f t="shared" si="163"/>
        <v>-104.16666666666667</v>
      </c>
      <c r="BK18" s="25">
        <f t="shared" si="163"/>
        <v>-104.16666666666667</v>
      </c>
      <c r="BL18" s="25">
        <f t="shared" si="163"/>
        <v>-104.16666666666667</v>
      </c>
      <c r="BM18" s="25">
        <f t="shared" si="163"/>
        <v>-104.16666666666667</v>
      </c>
      <c r="BN18" s="25">
        <f t="shared" si="163"/>
        <v>-104.16666666666667</v>
      </c>
      <c r="BO18" s="25">
        <f t="shared" si="163"/>
        <v>-104.16666666666667</v>
      </c>
      <c r="BP18" s="25">
        <f t="shared" si="163"/>
        <v>-104.16666666666667</v>
      </c>
      <c r="BQ18" s="25">
        <f t="shared" si="163"/>
        <v>-104.16666666666667</v>
      </c>
      <c r="BR18" s="25">
        <f t="shared" si="163"/>
        <v>-104.16666666666667</v>
      </c>
      <c r="BS18" s="25">
        <f t="shared" si="163"/>
        <v>-104.16666666666667</v>
      </c>
      <c r="BT18" s="25">
        <f t="shared" si="163"/>
        <v>-104.16666666666667</v>
      </c>
      <c r="BU18" s="25">
        <f t="shared" si="163"/>
        <v>-104.16666666666667</v>
      </c>
      <c r="BV18" s="25">
        <f t="shared" si="164"/>
        <v>-104.16666666666667</v>
      </c>
      <c r="BW18" s="25">
        <f t="shared" si="164"/>
        <v>-104.16666666666667</v>
      </c>
      <c r="BX18" s="25">
        <f t="shared" si="164"/>
        <v>0</v>
      </c>
      <c r="BY18" s="25">
        <f t="shared" si="164"/>
        <v>0</v>
      </c>
      <c r="BZ18" s="25">
        <f t="shared" si="164"/>
        <v>0</v>
      </c>
      <c r="CA18" s="25">
        <f t="shared" si="164"/>
        <v>0</v>
      </c>
      <c r="CB18" s="25">
        <f t="shared" si="164"/>
        <v>0</v>
      </c>
      <c r="CC18" s="25">
        <f t="shared" si="164"/>
        <v>0</v>
      </c>
      <c r="CD18" s="25">
        <f t="shared" si="164"/>
        <v>0</v>
      </c>
      <c r="CE18" s="25">
        <f t="shared" si="164"/>
        <v>0</v>
      </c>
      <c r="CF18" s="25">
        <f t="shared" si="164"/>
        <v>0</v>
      </c>
      <c r="CG18" s="25">
        <f t="shared" si="164"/>
        <v>0</v>
      </c>
      <c r="CH18" s="25">
        <f t="shared" si="164"/>
        <v>0</v>
      </c>
      <c r="CI18" s="25">
        <f t="shared" si="164"/>
        <v>0</v>
      </c>
      <c r="CJ18" s="25">
        <f t="shared" si="164"/>
        <v>0</v>
      </c>
      <c r="CK18" s="25">
        <f t="shared" si="164"/>
        <v>0</v>
      </c>
      <c r="CL18" s="25">
        <f t="shared" si="165"/>
        <v>0</v>
      </c>
      <c r="CM18" s="25">
        <f t="shared" si="165"/>
        <v>0</v>
      </c>
      <c r="CN18" s="25">
        <f t="shared" si="165"/>
        <v>0</v>
      </c>
      <c r="CO18" s="25">
        <f t="shared" si="165"/>
        <v>0</v>
      </c>
      <c r="CP18" s="25">
        <f t="shared" si="165"/>
        <v>0</v>
      </c>
      <c r="CQ18" s="25">
        <f t="shared" si="165"/>
        <v>0</v>
      </c>
      <c r="CR18" s="25">
        <f t="shared" si="165"/>
        <v>0</v>
      </c>
      <c r="CS18" s="25">
        <f t="shared" si="165"/>
        <v>0</v>
      </c>
      <c r="CT18" s="25">
        <f t="shared" si="165"/>
        <v>0</v>
      </c>
      <c r="CU18" s="25">
        <f t="shared" si="165"/>
        <v>0</v>
      </c>
      <c r="CV18" s="25">
        <f t="shared" si="165"/>
        <v>0</v>
      </c>
      <c r="CW18" s="25">
        <f t="shared" si="165"/>
        <v>0</v>
      </c>
      <c r="CX18" s="25">
        <f t="shared" si="165"/>
        <v>0</v>
      </c>
      <c r="CY18" s="25">
        <f t="shared" si="165"/>
        <v>0</v>
      </c>
      <c r="CZ18" s="25">
        <f t="shared" si="165"/>
        <v>0</v>
      </c>
      <c r="DA18" s="25">
        <f t="shared" si="165"/>
        <v>0</v>
      </c>
      <c r="DB18" s="25">
        <f t="shared" si="166"/>
        <v>0</v>
      </c>
      <c r="DC18" s="25">
        <f t="shared" si="166"/>
        <v>0</v>
      </c>
      <c r="DD18" s="25">
        <f t="shared" si="166"/>
        <v>0</v>
      </c>
      <c r="DE18" s="25">
        <f t="shared" si="166"/>
        <v>0</v>
      </c>
      <c r="DF18" s="25">
        <f t="shared" si="166"/>
        <v>0</v>
      </c>
      <c r="DG18" s="25">
        <f t="shared" si="166"/>
        <v>0</v>
      </c>
      <c r="DH18" s="25">
        <f t="shared" si="166"/>
        <v>0</v>
      </c>
      <c r="DI18" s="25">
        <f t="shared" si="166"/>
        <v>0</v>
      </c>
      <c r="DJ18" s="25">
        <f t="shared" si="166"/>
        <v>0</v>
      </c>
      <c r="DK18" s="25">
        <f t="shared" si="166"/>
        <v>0</v>
      </c>
      <c r="DL18" s="25">
        <f t="shared" si="166"/>
        <v>0</v>
      </c>
      <c r="DM18" s="25">
        <f t="shared" si="166"/>
        <v>0</v>
      </c>
      <c r="DN18" s="25">
        <f t="shared" si="166"/>
        <v>0</v>
      </c>
      <c r="DO18" s="25">
        <f t="shared" si="166"/>
        <v>0</v>
      </c>
      <c r="DP18" s="25">
        <f t="shared" si="167"/>
        <v>0</v>
      </c>
      <c r="DQ18" s="25">
        <f t="shared" si="167"/>
        <v>0</v>
      </c>
      <c r="DR18" s="25">
        <f t="shared" si="167"/>
        <v>0</v>
      </c>
      <c r="DS18" s="25">
        <f t="shared" si="167"/>
        <v>0</v>
      </c>
      <c r="DT18" s="25">
        <f t="shared" si="167"/>
        <v>0</v>
      </c>
      <c r="DU18" s="25">
        <f t="shared" si="167"/>
        <v>0</v>
      </c>
      <c r="DV18" s="25">
        <f t="shared" si="167"/>
        <v>0</v>
      </c>
      <c r="DW18" s="25">
        <f t="shared" si="167"/>
        <v>0</v>
      </c>
      <c r="DX18" s="25">
        <f t="shared" si="167"/>
        <v>0</v>
      </c>
      <c r="DY18" s="25">
        <f t="shared" si="167"/>
        <v>0</v>
      </c>
      <c r="DZ18" s="25">
        <f t="shared" si="169"/>
        <v>0</v>
      </c>
      <c r="EA18" s="25">
        <f t="shared" si="169"/>
        <v>0</v>
      </c>
      <c r="EB18" s="25">
        <f t="shared" si="169"/>
        <v>0</v>
      </c>
      <c r="EC18" s="25">
        <f t="shared" si="169"/>
        <v>0</v>
      </c>
      <c r="ED18" s="25">
        <f t="shared" si="169"/>
        <v>0</v>
      </c>
      <c r="EE18" s="25">
        <f t="shared" si="169"/>
        <v>0</v>
      </c>
      <c r="EF18" s="25">
        <f t="shared" si="169"/>
        <v>0</v>
      </c>
      <c r="EG18" s="25">
        <f t="shared" si="169"/>
        <v>0</v>
      </c>
      <c r="EH18" s="25">
        <f t="shared" si="169"/>
        <v>0</v>
      </c>
      <c r="EI18" s="25">
        <f t="shared" si="169"/>
        <v>0</v>
      </c>
      <c r="EJ18" s="25">
        <f t="shared" si="169"/>
        <v>0</v>
      </c>
      <c r="EK18" s="25">
        <f t="shared" si="169"/>
        <v>0</v>
      </c>
      <c r="EL18" s="25">
        <f t="shared" si="169"/>
        <v>0</v>
      </c>
      <c r="EM18" s="25">
        <f t="shared" si="169"/>
        <v>0</v>
      </c>
      <c r="EN18" s="25">
        <f t="shared" si="169"/>
        <v>0</v>
      </c>
      <c r="EO18" s="25">
        <f t="shared" si="169"/>
        <v>0</v>
      </c>
      <c r="EP18" s="25">
        <f t="shared" si="169"/>
        <v>0</v>
      </c>
      <c r="EQ18" s="25">
        <f t="shared" si="169"/>
        <v>0</v>
      </c>
      <c r="ER18" s="25">
        <f t="shared" si="169"/>
        <v>0</v>
      </c>
      <c r="ES18" s="25">
        <f t="shared" si="169"/>
        <v>0</v>
      </c>
      <c r="ET18" s="25">
        <f t="shared" si="169"/>
        <v>0</v>
      </c>
      <c r="EU18" s="25">
        <f t="shared" si="169"/>
        <v>0</v>
      </c>
      <c r="EV18" s="25">
        <f t="shared" si="169"/>
        <v>0</v>
      </c>
      <c r="EW18" s="25">
        <f t="shared" si="169"/>
        <v>0</v>
      </c>
      <c r="EX18" s="25">
        <f t="shared" si="169"/>
        <v>0</v>
      </c>
      <c r="EY18" s="25">
        <f t="shared" si="169"/>
        <v>0</v>
      </c>
      <c r="EZ18" s="25">
        <f t="shared" si="169"/>
        <v>0</v>
      </c>
      <c r="FA18" s="25">
        <f t="shared" si="169"/>
        <v>0</v>
      </c>
      <c r="FB18" s="25">
        <f t="shared" si="169"/>
        <v>0</v>
      </c>
      <c r="FC18" s="25">
        <f t="shared" si="169"/>
        <v>0</v>
      </c>
      <c r="FD18" s="25">
        <f t="shared" si="169"/>
        <v>0</v>
      </c>
      <c r="FE18" s="25">
        <f t="shared" si="169"/>
        <v>0</v>
      </c>
      <c r="FF18" s="25">
        <f t="shared" si="169"/>
        <v>0</v>
      </c>
      <c r="FG18" s="25">
        <f t="shared" si="169"/>
        <v>0</v>
      </c>
      <c r="FH18" s="25">
        <f t="shared" si="169"/>
        <v>0</v>
      </c>
      <c r="FI18" s="25">
        <f t="shared" si="169"/>
        <v>0</v>
      </c>
      <c r="FJ18" s="25">
        <f t="shared" si="169"/>
        <v>0</v>
      </c>
      <c r="FK18" s="25">
        <f t="shared" si="169"/>
        <v>0</v>
      </c>
      <c r="FL18" s="25">
        <f t="shared" si="169"/>
        <v>0</v>
      </c>
      <c r="FM18" s="25">
        <f t="shared" si="169"/>
        <v>0</v>
      </c>
      <c r="FN18" s="25">
        <f t="shared" si="169"/>
        <v>0</v>
      </c>
      <c r="FO18" s="25">
        <f t="shared" si="169"/>
        <v>0</v>
      </c>
      <c r="FP18" s="25">
        <f t="shared" si="169"/>
        <v>0</v>
      </c>
      <c r="FQ18" s="25">
        <f t="shared" si="169"/>
        <v>0</v>
      </c>
      <c r="FR18" s="25">
        <f t="shared" si="169"/>
        <v>0</v>
      </c>
      <c r="FS18" s="25">
        <f t="shared" si="169"/>
        <v>0</v>
      </c>
      <c r="FT18" s="25">
        <f t="shared" si="169"/>
        <v>0</v>
      </c>
      <c r="FU18" s="25">
        <f t="shared" si="169"/>
        <v>0</v>
      </c>
      <c r="FV18" s="25">
        <f t="shared" si="169"/>
        <v>0</v>
      </c>
      <c r="FW18" s="25">
        <f t="shared" si="169"/>
        <v>0</v>
      </c>
      <c r="FX18" s="25">
        <f t="shared" si="169"/>
        <v>0</v>
      </c>
      <c r="FY18" s="25">
        <f t="shared" si="169"/>
        <v>0</v>
      </c>
      <c r="FZ18" s="25">
        <f t="shared" si="169"/>
        <v>0</v>
      </c>
      <c r="GA18" s="25">
        <f t="shared" si="169"/>
        <v>0</v>
      </c>
      <c r="GB18" s="25">
        <f t="shared" si="169"/>
        <v>0</v>
      </c>
      <c r="GC18" s="25">
        <f t="shared" si="169"/>
        <v>0</v>
      </c>
      <c r="GD18" s="25">
        <f t="shared" si="169"/>
        <v>0</v>
      </c>
      <c r="GE18" s="25">
        <f t="shared" si="169"/>
        <v>0</v>
      </c>
      <c r="GF18" s="25">
        <f t="shared" si="169"/>
        <v>0</v>
      </c>
      <c r="GG18" s="25">
        <f t="shared" si="169"/>
        <v>0</v>
      </c>
      <c r="GH18" s="25">
        <f t="shared" si="169"/>
        <v>0</v>
      </c>
      <c r="GI18" s="25">
        <f t="shared" si="169"/>
        <v>0</v>
      </c>
      <c r="GJ18" s="25">
        <f t="shared" si="169"/>
        <v>0</v>
      </c>
      <c r="GK18" s="25">
        <f t="shared" si="169"/>
        <v>0</v>
      </c>
      <c r="GL18" s="25">
        <f t="shared" si="168"/>
        <v>0</v>
      </c>
      <c r="GM18" s="246">
        <f>ROUND(SUM(J18:GL18)+E18,0)</f>
        <v>0</v>
      </c>
    </row>
    <row r="19" spans="1:195" ht="19.5" customHeight="1">
      <c r="A19" s="130">
        <f t="shared" si="6"/>
        <v>0</v>
      </c>
      <c r="B19" s="25" t="s">
        <v>95</v>
      </c>
      <c r="C19" s="25" t="s">
        <v>44</v>
      </c>
      <c r="D19" s="64">
        <v>41091</v>
      </c>
      <c r="E19" s="25">
        <f>(SUMIF(GASTOS!$I$5:$CB$5,D19,GASTOS!$I$12:$CB$12)+SUMIF(RRHH!$T$18:$CM$18,D19,RRHH!$T$19:$CM$19))*-1</f>
        <v>8577.5</v>
      </c>
      <c r="F19" s="65">
        <f t="shared" si="157"/>
        <v>2012</v>
      </c>
      <c r="G19" s="25">
        <v>60</v>
      </c>
      <c r="H19" s="25">
        <f t="shared" si="158"/>
        <v>-142.95833333333334</v>
      </c>
      <c r="I19" s="64">
        <f t="shared" si="159"/>
        <v>42915</v>
      </c>
      <c r="J19" s="141">
        <f t="shared" si="160"/>
        <v>0</v>
      </c>
      <c r="K19" s="25">
        <f t="shared" si="160"/>
        <v>0</v>
      </c>
      <c r="L19" s="25">
        <f t="shared" si="160"/>
        <v>0</v>
      </c>
      <c r="M19" s="25">
        <f t="shared" si="160"/>
        <v>0</v>
      </c>
      <c r="N19" s="25">
        <f t="shared" si="160"/>
        <v>0</v>
      </c>
      <c r="O19" s="25">
        <f t="shared" si="160"/>
        <v>0</v>
      </c>
      <c r="P19" s="25">
        <f t="shared" si="160"/>
        <v>0</v>
      </c>
      <c r="Q19" s="25">
        <f t="shared" si="160"/>
        <v>-142.95833333333334</v>
      </c>
      <c r="R19" s="25">
        <f t="shared" si="160"/>
        <v>-142.95833333333334</v>
      </c>
      <c r="S19" s="25">
        <f t="shared" si="160"/>
        <v>-142.95833333333334</v>
      </c>
      <c r="T19" s="25">
        <f t="shared" si="160"/>
        <v>-142.95833333333334</v>
      </c>
      <c r="U19" s="25">
        <f t="shared" si="160"/>
        <v>-142.95833333333334</v>
      </c>
      <c r="V19" s="25">
        <f t="shared" si="160"/>
        <v>-142.95833333333334</v>
      </c>
      <c r="W19" s="25">
        <f t="shared" si="160"/>
        <v>-142.95833333333334</v>
      </c>
      <c r="X19" s="25">
        <f t="shared" si="160"/>
        <v>-142.95833333333334</v>
      </c>
      <c r="Y19" s="25">
        <f t="shared" si="160"/>
        <v>-142.95833333333334</v>
      </c>
      <c r="Z19" s="25">
        <f t="shared" si="161"/>
        <v>-142.95833333333334</v>
      </c>
      <c r="AA19" s="25">
        <f t="shared" si="161"/>
        <v>-142.95833333333334</v>
      </c>
      <c r="AB19" s="25">
        <f t="shared" si="161"/>
        <v>-142.95833333333334</v>
      </c>
      <c r="AC19" s="25">
        <f t="shared" si="161"/>
        <v>-142.95833333333334</v>
      </c>
      <c r="AD19" s="25">
        <f t="shared" si="161"/>
        <v>-142.95833333333334</v>
      </c>
      <c r="AE19" s="25">
        <f t="shared" si="161"/>
        <v>-142.95833333333334</v>
      </c>
      <c r="AF19" s="25">
        <f t="shared" si="161"/>
        <v>-142.95833333333334</v>
      </c>
      <c r="AG19" s="25">
        <f t="shared" si="161"/>
        <v>-142.95833333333334</v>
      </c>
      <c r="AH19" s="25">
        <f t="shared" si="161"/>
        <v>-142.95833333333334</v>
      </c>
      <c r="AI19" s="25">
        <f t="shared" si="161"/>
        <v>-142.95833333333334</v>
      </c>
      <c r="AJ19" s="25">
        <f t="shared" si="161"/>
        <v>-142.95833333333334</v>
      </c>
      <c r="AK19" s="25">
        <f t="shared" si="161"/>
        <v>-142.95833333333334</v>
      </c>
      <c r="AL19" s="25">
        <f t="shared" si="161"/>
        <v>-142.95833333333334</v>
      </c>
      <c r="AM19" s="25">
        <f t="shared" si="161"/>
        <v>-142.95833333333334</v>
      </c>
      <c r="AN19" s="25">
        <f t="shared" si="161"/>
        <v>-142.95833333333334</v>
      </c>
      <c r="AO19" s="25">
        <f t="shared" si="161"/>
        <v>-142.95833333333334</v>
      </c>
      <c r="AP19" s="25">
        <f t="shared" si="162"/>
        <v>-142.95833333333334</v>
      </c>
      <c r="AQ19" s="25">
        <f t="shared" si="162"/>
        <v>-142.95833333333334</v>
      </c>
      <c r="AR19" s="25">
        <f t="shared" si="162"/>
        <v>-142.95833333333334</v>
      </c>
      <c r="AS19" s="25">
        <f t="shared" si="162"/>
        <v>-142.95833333333334</v>
      </c>
      <c r="AT19" s="25">
        <f t="shared" si="162"/>
        <v>-142.95833333333334</v>
      </c>
      <c r="AU19" s="25">
        <f t="shared" si="162"/>
        <v>-142.95833333333334</v>
      </c>
      <c r="AV19" s="25">
        <f t="shared" si="162"/>
        <v>-142.95833333333334</v>
      </c>
      <c r="AW19" s="25">
        <f t="shared" si="162"/>
        <v>-142.95833333333334</v>
      </c>
      <c r="AX19" s="25">
        <f t="shared" si="162"/>
        <v>-142.95833333333334</v>
      </c>
      <c r="AY19" s="25">
        <f t="shared" si="162"/>
        <v>-142.95833333333334</v>
      </c>
      <c r="AZ19" s="25">
        <f t="shared" si="162"/>
        <v>-142.95833333333334</v>
      </c>
      <c r="BA19" s="25">
        <f t="shared" si="162"/>
        <v>-142.95833333333334</v>
      </c>
      <c r="BB19" s="25">
        <f t="shared" si="162"/>
        <v>-142.95833333333334</v>
      </c>
      <c r="BC19" s="25">
        <f t="shared" si="162"/>
        <v>-142.95833333333334</v>
      </c>
      <c r="BD19" s="25">
        <f t="shared" si="162"/>
        <v>-142.95833333333334</v>
      </c>
      <c r="BE19" s="25">
        <f t="shared" si="162"/>
        <v>-142.95833333333334</v>
      </c>
      <c r="BF19" s="25">
        <f t="shared" si="163"/>
        <v>-142.95833333333334</v>
      </c>
      <c r="BG19" s="25">
        <f t="shared" si="163"/>
        <v>-142.95833333333334</v>
      </c>
      <c r="BH19" s="25">
        <f t="shared" si="163"/>
        <v>-142.95833333333334</v>
      </c>
      <c r="BI19" s="25">
        <f t="shared" si="163"/>
        <v>-142.95833333333334</v>
      </c>
      <c r="BJ19" s="25">
        <f t="shared" si="163"/>
        <v>-142.95833333333334</v>
      </c>
      <c r="BK19" s="25">
        <f t="shared" si="163"/>
        <v>-142.95833333333334</v>
      </c>
      <c r="BL19" s="25">
        <f t="shared" si="163"/>
        <v>-142.95833333333334</v>
      </c>
      <c r="BM19" s="25">
        <f t="shared" si="163"/>
        <v>-142.95833333333334</v>
      </c>
      <c r="BN19" s="25">
        <f t="shared" si="163"/>
        <v>-142.95833333333334</v>
      </c>
      <c r="BO19" s="25">
        <f t="shared" si="163"/>
        <v>-142.95833333333334</v>
      </c>
      <c r="BP19" s="25">
        <f t="shared" si="163"/>
        <v>-142.95833333333334</v>
      </c>
      <c r="BQ19" s="25">
        <f t="shared" si="163"/>
        <v>-142.95833333333334</v>
      </c>
      <c r="BR19" s="25">
        <f t="shared" si="163"/>
        <v>-142.95833333333334</v>
      </c>
      <c r="BS19" s="25">
        <f t="shared" si="163"/>
        <v>-142.95833333333334</v>
      </c>
      <c r="BT19" s="25">
        <f t="shared" si="163"/>
        <v>-142.95833333333334</v>
      </c>
      <c r="BU19" s="25">
        <f t="shared" si="163"/>
        <v>-142.95833333333334</v>
      </c>
      <c r="BV19" s="25">
        <f t="shared" si="164"/>
        <v>-142.95833333333334</v>
      </c>
      <c r="BW19" s="25">
        <f t="shared" si="164"/>
        <v>-142.95833333333334</v>
      </c>
      <c r="BX19" s="25">
        <f t="shared" si="164"/>
        <v>-142.95833333333334</v>
      </c>
      <c r="BY19" s="25">
        <f t="shared" si="164"/>
        <v>0</v>
      </c>
      <c r="BZ19" s="25">
        <f t="shared" si="164"/>
        <v>0</v>
      </c>
      <c r="CA19" s="25">
        <f t="shared" si="164"/>
        <v>0</v>
      </c>
      <c r="CB19" s="25">
        <f t="shared" si="164"/>
        <v>0</v>
      </c>
      <c r="CC19" s="25">
        <f t="shared" si="164"/>
        <v>0</v>
      </c>
      <c r="CD19" s="25">
        <f t="shared" si="164"/>
        <v>0</v>
      </c>
      <c r="CE19" s="25">
        <f t="shared" si="164"/>
        <v>0</v>
      </c>
      <c r="CF19" s="25">
        <f t="shared" si="164"/>
        <v>0</v>
      </c>
      <c r="CG19" s="25">
        <f t="shared" si="164"/>
        <v>0</v>
      </c>
      <c r="CH19" s="25">
        <f t="shared" si="164"/>
        <v>0</v>
      </c>
      <c r="CI19" s="25">
        <f t="shared" si="164"/>
        <v>0</v>
      </c>
      <c r="CJ19" s="25">
        <f t="shared" si="164"/>
        <v>0</v>
      </c>
      <c r="CK19" s="25">
        <f t="shared" si="164"/>
        <v>0</v>
      </c>
      <c r="CL19" s="25">
        <f t="shared" si="165"/>
        <v>0</v>
      </c>
      <c r="CM19" s="25">
        <f t="shared" si="165"/>
        <v>0</v>
      </c>
      <c r="CN19" s="25">
        <f t="shared" si="165"/>
        <v>0</v>
      </c>
      <c r="CO19" s="25">
        <f t="shared" si="165"/>
        <v>0</v>
      </c>
      <c r="CP19" s="25">
        <f t="shared" si="165"/>
        <v>0</v>
      </c>
      <c r="CQ19" s="25">
        <f t="shared" si="165"/>
        <v>0</v>
      </c>
      <c r="CR19" s="25">
        <f t="shared" si="165"/>
        <v>0</v>
      </c>
      <c r="CS19" s="25">
        <f t="shared" si="165"/>
        <v>0</v>
      </c>
      <c r="CT19" s="25">
        <f t="shared" si="165"/>
        <v>0</v>
      </c>
      <c r="CU19" s="25">
        <f t="shared" si="165"/>
        <v>0</v>
      </c>
      <c r="CV19" s="25">
        <f t="shared" si="165"/>
        <v>0</v>
      </c>
      <c r="CW19" s="25">
        <f t="shared" si="165"/>
        <v>0</v>
      </c>
      <c r="CX19" s="25">
        <f t="shared" si="165"/>
        <v>0</v>
      </c>
      <c r="CY19" s="25">
        <f t="shared" si="165"/>
        <v>0</v>
      </c>
      <c r="CZ19" s="25">
        <f t="shared" si="165"/>
        <v>0</v>
      </c>
      <c r="DA19" s="25">
        <f t="shared" si="165"/>
        <v>0</v>
      </c>
      <c r="DB19" s="25">
        <f t="shared" si="166"/>
        <v>0</v>
      </c>
      <c r="DC19" s="25">
        <f t="shared" si="166"/>
        <v>0</v>
      </c>
      <c r="DD19" s="25">
        <f t="shared" si="166"/>
        <v>0</v>
      </c>
      <c r="DE19" s="25">
        <f t="shared" si="166"/>
        <v>0</v>
      </c>
      <c r="DF19" s="25">
        <f t="shared" si="166"/>
        <v>0</v>
      </c>
      <c r="DG19" s="25">
        <f t="shared" si="166"/>
        <v>0</v>
      </c>
      <c r="DH19" s="25">
        <f t="shared" si="166"/>
        <v>0</v>
      </c>
      <c r="DI19" s="25">
        <f t="shared" si="166"/>
        <v>0</v>
      </c>
      <c r="DJ19" s="25">
        <f t="shared" si="166"/>
        <v>0</v>
      </c>
      <c r="DK19" s="25">
        <f t="shared" si="166"/>
        <v>0</v>
      </c>
      <c r="DL19" s="25">
        <f t="shared" si="166"/>
        <v>0</v>
      </c>
      <c r="DM19" s="25">
        <f t="shared" si="166"/>
        <v>0</v>
      </c>
      <c r="DN19" s="25">
        <f t="shared" si="166"/>
        <v>0</v>
      </c>
      <c r="DO19" s="25">
        <f t="shared" si="166"/>
        <v>0</v>
      </c>
      <c r="DP19" s="25">
        <f t="shared" si="167"/>
        <v>0</v>
      </c>
      <c r="DQ19" s="25">
        <f t="shared" si="167"/>
        <v>0</v>
      </c>
      <c r="DR19" s="25">
        <f t="shared" si="167"/>
        <v>0</v>
      </c>
      <c r="DS19" s="25">
        <f t="shared" si="167"/>
        <v>0</v>
      </c>
      <c r="DT19" s="25">
        <f t="shared" si="167"/>
        <v>0</v>
      </c>
      <c r="DU19" s="25">
        <f t="shared" si="167"/>
        <v>0</v>
      </c>
      <c r="DV19" s="25">
        <f t="shared" si="167"/>
        <v>0</v>
      </c>
      <c r="DW19" s="25">
        <f t="shared" si="167"/>
        <v>0</v>
      </c>
      <c r="DX19" s="25">
        <f t="shared" si="167"/>
        <v>0</v>
      </c>
      <c r="DY19" s="25">
        <f t="shared" si="167"/>
        <v>0</v>
      </c>
      <c r="DZ19" s="25">
        <f t="shared" si="169"/>
        <v>0</v>
      </c>
      <c r="EA19" s="25">
        <f t="shared" si="169"/>
        <v>0</v>
      </c>
      <c r="EB19" s="25">
        <f t="shared" si="169"/>
        <v>0</v>
      </c>
      <c r="EC19" s="25">
        <f t="shared" si="169"/>
        <v>0</v>
      </c>
      <c r="ED19" s="25">
        <f t="shared" si="169"/>
        <v>0</v>
      </c>
      <c r="EE19" s="25">
        <f t="shared" si="169"/>
        <v>0</v>
      </c>
      <c r="EF19" s="25">
        <f t="shared" si="169"/>
        <v>0</v>
      </c>
      <c r="EG19" s="25">
        <f t="shared" si="169"/>
        <v>0</v>
      </c>
      <c r="EH19" s="25">
        <f t="shared" si="169"/>
        <v>0</v>
      </c>
      <c r="EI19" s="25">
        <f t="shared" si="169"/>
        <v>0</v>
      </c>
      <c r="EJ19" s="25">
        <f t="shared" si="169"/>
        <v>0</v>
      </c>
      <c r="EK19" s="25">
        <f t="shared" si="169"/>
        <v>0</v>
      </c>
      <c r="EL19" s="25">
        <f t="shared" si="169"/>
        <v>0</v>
      </c>
      <c r="EM19" s="25">
        <f t="shared" si="169"/>
        <v>0</v>
      </c>
      <c r="EN19" s="25">
        <f t="shared" si="169"/>
        <v>0</v>
      </c>
      <c r="EO19" s="25">
        <f t="shared" si="169"/>
        <v>0</v>
      </c>
      <c r="EP19" s="25">
        <f t="shared" si="169"/>
        <v>0</v>
      </c>
      <c r="EQ19" s="25">
        <f t="shared" si="169"/>
        <v>0</v>
      </c>
      <c r="ER19" s="25">
        <f t="shared" si="169"/>
        <v>0</v>
      </c>
      <c r="ES19" s="25">
        <f t="shared" si="169"/>
        <v>0</v>
      </c>
      <c r="ET19" s="25">
        <f t="shared" si="169"/>
        <v>0</v>
      </c>
      <c r="EU19" s="25">
        <f t="shared" si="169"/>
        <v>0</v>
      </c>
      <c r="EV19" s="25">
        <f t="shared" si="169"/>
        <v>0</v>
      </c>
      <c r="EW19" s="25">
        <f t="shared" si="169"/>
        <v>0</v>
      </c>
      <c r="EX19" s="25">
        <f t="shared" si="169"/>
        <v>0</v>
      </c>
      <c r="EY19" s="25">
        <f t="shared" si="169"/>
        <v>0</v>
      </c>
      <c r="EZ19" s="25">
        <f t="shared" si="169"/>
        <v>0</v>
      </c>
      <c r="FA19" s="25">
        <f t="shared" si="169"/>
        <v>0</v>
      </c>
      <c r="FB19" s="25">
        <f t="shared" si="169"/>
        <v>0</v>
      </c>
      <c r="FC19" s="25">
        <f t="shared" si="169"/>
        <v>0</v>
      </c>
      <c r="FD19" s="25">
        <f t="shared" si="169"/>
        <v>0</v>
      </c>
      <c r="FE19" s="25">
        <f t="shared" si="169"/>
        <v>0</v>
      </c>
      <c r="FF19" s="25">
        <f t="shared" si="169"/>
        <v>0</v>
      </c>
      <c r="FG19" s="25">
        <f t="shared" si="169"/>
        <v>0</v>
      </c>
      <c r="FH19" s="25">
        <f t="shared" si="169"/>
        <v>0</v>
      </c>
      <c r="FI19" s="25">
        <f t="shared" si="169"/>
        <v>0</v>
      </c>
      <c r="FJ19" s="25">
        <f t="shared" si="169"/>
        <v>0</v>
      </c>
      <c r="FK19" s="25">
        <f t="shared" si="169"/>
        <v>0</v>
      </c>
      <c r="FL19" s="25">
        <f t="shared" si="169"/>
        <v>0</v>
      </c>
      <c r="FM19" s="25">
        <f t="shared" si="169"/>
        <v>0</v>
      </c>
      <c r="FN19" s="25">
        <f t="shared" si="169"/>
        <v>0</v>
      </c>
      <c r="FO19" s="25">
        <f t="shared" si="169"/>
        <v>0</v>
      </c>
      <c r="FP19" s="25">
        <f t="shared" si="169"/>
        <v>0</v>
      </c>
      <c r="FQ19" s="25">
        <f t="shared" si="169"/>
        <v>0</v>
      </c>
      <c r="FR19" s="25">
        <f t="shared" si="169"/>
        <v>0</v>
      </c>
      <c r="FS19" s="25">
        <f t="shared" si="169"/>
        <v>0</v>
      </c>
      <c r="FT19" s="25">
        <f t="shared" si="169"/>
        <v>0</v>
      </c>
      <c r="FU19" s="25">
        <f t="shared" si="169"/>
        <v>0</v>
      </c>
      <c r="FV19" s="25">
        <f t="shared" si="169"/>
        <v>0</v>
      </c>
      <c r="FW19" s="25">
        <f t="shared" si="169"/>
        <v>0</v>
      </c>
      <c r="FX19" s="25">
        <f t="shared" si="169"/>
        <v>0</v>
      </c>
      <c r="FY19" s="25">
        <f t="shared" si="169"/>
        <v>0</v>
      </c>
      <c r="FZ19" s="25">
        <f t="shared" si="169"/>
        <v>0</v>
      </c>
      <c r="GA19" s="25">
        <f t="shared" si="169"/>
        <v>0</v>
      </c>
      <c r="GB19" s="25">
        <f t="shared" si="169"/>
        <v>0</v>
      </c>
      <c r="GC19" s="25">
        <f t="shared" si="169"/>
        <v>0</v>
      </c>
      <c r="GD19" s="25">
        <f t="shared" si="169"/>
        <v>0</v>
      </c>
      <c r="GE19" s="25">
        <f t="shared" si="169"/>
        <v>0</v>
      </c>
      <c r="GF19" s="25">
        <f t="shared" si="169"/>
        <v>0</v>
      </c>
      <c r="GG19" s="25">
        <f t="shared" si="169"/>
        <v>0</v>
      </c>
      <c r="GH19" s="25">
        <f t="shared" si="169"/>
        <v>0</v>
      </c>
      <c r="GI19" s="25">
        <f t="shared" si="169"/>
        <v>0</v>
      </c>
      <c r="GJ19" s="25">
        <f t="shared" si="169"/>
        <v>0</v>
      </c>
      <c r="GK19" s="25">
        <f t="shared" si="169"/>
        <v>0</v>
      </c>
      <c r="GL19" s="25">
        <f t="shared" si="168"/>
        <v>0</v>
      </c>
      <c r="GM19" s="246">
        <f t="shared" ref="GM19:GM82" si="170">ROUND(SUM(J19:GL19)+E19,0)</f>
        <v>0</v>
      </c>
    </row>
    <row r="20" spans="1:195" ht="19.5" customHeight="1">
      <c r="A20" s="130">
        <f t="shared" si="6"/>
        <v>0</v>
      </c>
      <c r="B20" s="25" t="s">
        <v>95</v>
      </c>
      <c r="C20" s="25" t="s">
        <v>44</v>
      </c>
      <c r="D20" s="64">
        <v>41122</v>
      </c>
      <c r="E20" s="25">
        <f>(SUMIF(GASTOS!$I$5:$CB$5,D20,GASTOS!$I$12:$CB$12)+SUMIF(RRHH!$T$18:$CM$18,D20,RRHH!$T$19:$CM$19))*-1</f>
        <v>8577.5</v>
      </c>
      <c r="F20" s="65">
        <f t="shared" si="157"/>
        <v>2012</v>
      </c>
      <c r="G20" s="25">
        <v>60</v>
      </c>
      <c r="H20" s="25">
        <f t="shared" si="158"/>
        <v>-142.95833333333334</v>
      </c>
      <c r="I20" s="64">
        <f t="shared" si="159"/>
        <v>42946</v>
      </c>
      <c r="J20" s="141">
        <f t="shared" si="160"/>
        <v>0</v>
      </c>
      <c r="K20" s="25">
        <f t="shared" si="160"/>
        <v>0</v>
      </c>
      <c r="L20" s="25">
        <f t="shared" si="160"/>
        <v>0</v>
      </c>
      <c r="M20" s="25">
        <f t="shared" si="160"/>
        <v>0</v>
      </c>
      <c r="N20" s="25">
        <f t="shared" si="160"/>
        <v>0</v>
      </c>
      <c r="O20" s="25">
        <f t="shared" si="160"/>
        <v>0</v>
      </c>
      <c r="P20" s="25">
        <f t="shared" si="160"/>
        <v>0</v>
      </c>
      <c r="Q20" s="25">
        <f t="shared" si="160"/>
        <v>0</v>
      </c>
      <c r="R20" s="25">
        <f t="shared" si="160"/>
        <v>-142.95833333333334</v>
      </c>
      <c r="S20" s="25">
        <f t="shared" si="160"/>
        <v>-142.95833333333334</v>
      </c>
      <c r="T20" s="25">
        <f t="shared" si="160"/>
        <v>-142.95833333333334</v>
      </c>
      <c r="U20" s="25">
        <f t="shared" si="160"/>
        <v>-142.95833333333334</v>
      </c>
      <c r="V20" s="25">
        <f t="shared" si="160"/>
        <v>-142.95833333333334</v>
      </c>
      <c r="W20" s="25">
        <f t="shared" si="160"/>
        <v>-142.95833333333334</v>
      </c>
      <c r="X20" s="25">
        <f t="shared" si="160"/>
        <v>-142.95833333333334</v>
      </c>
      <c r="Y20" s="25">
        <f t="shared" si="160"/>
        <v>-142.95833333333334</v>
      </c>
      <c r="Z20" s="25">
        <f t="shared" si="161"/>
        <v>-142.95833333333334</v>
      </c>
      <c r="AA20" s="25">
        <f t="shared" si="161"/>
        <v>-142.95833333333334</v>
      </c>
      <c r="AB20" s="25">
        <f t="shared" si="161"/>
        <v>-142.95833333333334</v>
      </c>
      <c r="AC20" s="25">
        <f t="shared" si="161"/>
        <v>-142.95833333333334</v>
      </c>
      <c r="AD20" s="25">
        <f t="shared" si="161"/>
        <v>-142.95833333333334</v>
      </c>
      <c r="AE20" s="25">
        <f t="shared" si="161"/>
        <v>-142.95833333333334</v>
      </c>
      <c r="AF20" s="25">
        <f t="shared" si="161"/>
        <v>-142.95833333333334</v>
      </c>
      <c r="AG20" s="25">
        <f t="shared" si="161"/>
        <v>-142.95833333333334</v>
      </c>
      <c r="AH20" s="25">
        <f t="shared" si="161"/>
        <v>-142.95833333333334</v>
      </c>
      <c r="AI20" s="25">
        <f t="shared" si="161"/>
        <v>-142.95833333333334</v>
      </c>
      <c r="AJ20" s="25">
        <f t="shared" si="161"/>
        <v>-142.95833333333334</v>
      </c>
      <c r="AK20" s="25">
        <f t="shared" si="161"/>
        <v>-142.95833333333334</v>
      </c>
      <c r="AL20" s="25">
        <f t="shared" si="161"/>
        <v>-142.95833333333334</v>
      </c>
      <c r="AM20" s="25">
        <f t="shared" si="161"/>
        <v>-142.95833333333334</v>
      </c>
      <c r="AN20" s="25">
        <f t="shared" si="161"/>
        <v>-142.95833333333334</v>
      </c>
      <c r="AO20" s="25">
        <f t="shared" si="161"/>
        <v>-142.95833333333334</v>
      </c>
      <c r="AP20" s="25">
        <f t="shared" si="162"/>
        <v>-142.95833333333334</v>
      </c>
      <c r="AQ20" s="25">
        <f t="shared" si="162"/>
        <v>-142.95833333333334</v>
      </c>
      <c r="AR20" s="25">
        <f t="shared" si="162"/>
        <v>-142.95833333333334</v>
      </c>
      <c r="AS20" s="25">
        <f t="shared" si="162"/>
        <v>-142.95833333333334</v>
      </c>
      <c r="AT20" s="25">
        <f t="shared" si="162"/>
        <v>-142.95833333333334</v>
      </c>
      <c r="AU20" s="25">
        <f t="shared" si="162"/>
        <v>-142.95833333333334</v>
      </c>
      <c r="AV20" s="25">
        <f t="shared" si="162"/>
        <v>-142.95833333333334</v>
      </c>
      <c r="AW20" s="25">
        <f t="shared" si="162"/>
        <v>-142.95833333333334</v>
      </c>
      <c r="AX20" s="25">
        <f t="shared" si="162"/>
        <v>-142.95833333333334</v>
      </c>
      <c r="AY20" s="25">
        <f t="shared" si="162"/>
        <v>-142.95833333333334</v>
      </c>
      <c r="AZ20" s="25">
        <f t="shared" si="162"/>
        <v>-142.95833333333334</v>
      </c>
      <c r="BA20" s="25">
        <f t="shared" si="162"/>
        <v>-142.95833333333334</v>
      </c>
      <c r="BB20" s="25">
        <f t="shared" si="162"/>
        <v>-142.95833333333334</v>
      </c>
      <c r="BC20" s="25">
        <f t="shared" si="162"/>
        <v>-142.95833333333334</v>
      </c>
      <c r="BD20" s="25">
        <f t="shared" si="162"/>
        <v>-142.95833333333334</v>
      </c>
      <c r="BE20" s="25">
        <f t="shared" si="162"/>
        <v>-142.95833333333334</v>
      </c>
      <c r="BF20" s="25">
        <f t="shared" si="163"/>
        <v>-142.95833333333334</v>
      </c>
      <c r="BG20" s="25">
        <f t="shared" si="163"/>
        <v>-142.95833333333334</v>
      </c>
      <c r="BH20" s="25">
        <f t="shared" si="163"/>
        <v>-142.95833333333334</v>
      </c>
      <c r="BI20" s="25">
        <f t="shared" si="163"/>
        <v>-142.95833333333334</v>
      </c>
      <c r="BJ20" s="25">
        <f t="shared" si="163"/>
        <v>-142.95833333333334</v>
      </c>
      <c r="BK20" s="25">
        <f t="shared" si="163"/>
        <v>-142.95833333333334</v>
      </c>
      <c r="BL20" s="25">
        <f t="shared" si="163"/>
        <v>-142.95833333333334</v>
      </c>
      <c r="BM20" s="25">
        <f t="shared" si="163"/>
        <v>-142.95833333333334</v>
      </c>
      <c r="BN20" s="25">
        <f t="shared" si="163"/>
        <v>-142.95833333333334</v>
      </c>
      <c r="BO20" s="25">
        <f t="shared" si="163"/>
        <v>-142.95833333333334</v>
      </c>
      <c r="BP20" s="25">
        <f t="shared" si="163"/>
        <v>-142.95833333333334</v>
      </c>
      <c r="BQ20" s="25">
        <f t="shared" si="163"/>
        <v>-142.95833333333334</v>
      </c>
      <c r="BR20" s="25">
        <f t="shared" si="163"/>
        <v>-142.95833333333334</v>
      </c>
      <c r="BS20" s="25">
        <f t="shared" si="163"/>
        <v>-142.95833333333334</v>
      </c>
      <c r="BT20" s="25">
        <f t="shared" si="163"/>
        <v>-142.95833333333334</v>
      </c>
      <c r="BU20" s="25">
        <f t="shared" si="163"/>
        <v>-142.95833333333334</v>
      </c>
      <c r="BV20" s="25">
        <f t="shared" si="164"/>
        <v>-142.95833333333334</v>
      </c>
      <c r="BW20" s="25">
        <f t="shared" si="164"/>
        <v>-142.95833333333334</v>
      </c>
      <c r="BX20" s="25">
        <f t="shared" si="164"/>
        <v>-142.95833333333334</v>
      </c>
      <c r="BY20" s="25">
        <f t="shared" si="164"/>
        <v>-142.95833333333334</v>
      </c>
      <c r="BZ20" s="25">
        <f t="shared" si="164"/>
        <v>0</v>
      </c>
      <c r="CA20" s="25">
        <f t="shared" si="164"/>
        <v>0</v>
      </c>
      <c r="CB20" s="25">
        <f t="shared" si="164"/>
        <v>0</v>
      </c>
      <c r="CC20" s="25">
        <f t="shared" si="164"/>
        <v>0</v>
      </c>
      <c r="CD20" s="25">
        <f t="shared" si="164"/>
        <v>0</v>
      </c>
      <c r="CE20" s="25">
        <f t="shared" si="164"/>
        <v>0</v>
      </c>
      <c r="CF20" s="25">
        <f t="shared" si="164"/>
        <v>0</v>
      </c>
      <c r="CG20" s="25">
        <f t="shared" si="164"/>
        <v>0</v>
      </c>
      <c r="CH20" s="25">
        <f t="shared" si="164"/>
        <v>0</v>
      </c>
      <c r="CI20" s="25">
        <f t="shared" si="164"/>
        <v>0</v>
      </c>
      <c r="CJ20" s="25">
        <f t="shared" si="164"/>
        <v>0</v>
      </c>
      <c r="CK20" s="25">
        <f t="shared" si="164"/>
        <v>0</v>
      </c>
      <c r="CL20" s="25">
        <f t="shared" si="165"/>
        <v>0</v>
      </c>
      <c r="CM20" s="25">
        <f t="shared" si="165"/>
        <v>0</v>
      </c>
      <c r="CN20" s="25">
        <f t="shared" si="165"/>
        <v>0</v>
      </c>
      <c r="CO20" s="25">
        <f t="shared" si="165"/>
        <v>0</v>
      </c>
      <c r="CP20" s="25">
        <f t="shared" si="165"/>
        <v>0</v>
      </c>
      <c r="CQ20" s="25">
        <f t="shared" si="165"/>
        <v>0</v>
      </c>
      <c r="CR20" s="25">
        <f t="shared" si="165"/>
        <v>0</v>
      </c>
      <c r="CS20" s="25">
        <f t="shared" si="165"/>
        <v>0</v>
      </c>
      <c r="CT20" s="25">
        <f t="shared" si="165"/>
        <v>0</v>
      </c>
      <c r="CU20" s="25">
        <f t="shared" si="165"/>
        <v>0</v>
      </c>
      <c r="CV20" s="25">
        <f t="shared" si="165"/>
        <v>0</v>
      </c>
      <c r="CW20" s="25">
        <f t="shared" si="165"/>
        <v>0</v>
      </c>
      <c r="CX20" s="25">
        <f t="shared" si="165"/>
        <v>0</v>
      </c>
      <c r="CY20" s="25">
        <f t="shared" si="165"/>
        <v>0</v>
      </c>
      <c r="CZ20" s="25">
        <f t="shared" si="165"/>
        <v>0</v>
      </c>
      <c r="DA20" s="25">
        <f t="shared" si="165"/>
        <v>0</v>
      </c>
      <c r="DB20" s="25">
        <f t="shared" si="166"/>
        <v>0</v>
      </c>
      <c r="DC20" s="25">
        <f t="shared" si="166"/>
        <v>0</v>
      </c>
      <c r="DD20" s="25">
        <f t="shared" si="166"/>
        <v>0</v>
      </c>
      <c r="DE20" s="25">
        <f t="shared" si="166"/>
        <v>0</v>
      </c>
      <c r="DF20" s="25">
        <f t="shared" si="166"/>
        <v>0</v>
      </c>
      <c r="DG20" s="25">
        <f t="shared" si="166"/>
        <v>0</v>
      </c>
      <c r="DH20" s="25">
        <f t="shared" si="166"/>
        <v>0</v>
      </c>
      <c r="DI20" s="25">
        <f t="shared" si="166"/>
        <v>0</v>
      </c>
      <c r="DJ20" s="25">
        <f t="shared" si="166"/>
        <v>0</v>
      </c>
      <c r="DK20" s="25">
        <f t="shared" si="166"/>
        <v>0</v>
      </c>
      <c r="DL20" s="25">
        <f t="shared" si="166"/>
        <v>0</v>
      </c>
      <c r="DM20" s="25">
        <f t="shared" si="166"/>
        <v>0</v>
      </c>
      <c r="DN20" s="25">
        <f t="shared" si="166"/>
        <v>0</v>
      </c>
      <c r="DO20" s="25">
        <f t="shared" si="166"/>
        <v>0</v>
      </c>
      <c r="DP20" s="25">
        <f t="shared" si="167"/>
        <v>0</v>
      </c>
      <c r="DQ20" s="25">
        <f t="shared" si="167"/>
        <v>0</v>
      </c>
      <c r="DR20" s="25">
        <f t="shared" si="167"/>
        <v>0</v>
      </c>
      <c r="DS20" s="25">
        <f t="shared" si="167"/>
        <v>0</v>
      </c>
      <c r="DT20" s="25">
        <f t="shared" si="167"/>
        <v>0</v>
      </c>
      <c r="DU20" s="25">
        <f t="shared" si="167"/>
        <v>0</v>
      </c>
      <c r="DV20" s="25">
        <f t="shared" si="167"/>
        <v>0</v>
      </c>
      <c r="DW20" s="25">
        <f t="shared" si="167"/>
        <v>0</v>
      </c>
      <c r="DX20" s="25">
        <f t="shared" si="167"/>
        <v>0</v>
      </c>
      <c r="DY20" s="25">
        <f t="shared" si="167"/>
        <v>0</v>
      </c>
      <c r="DZ20" s="25">
        <f t="shared" si="169"/>
        <v>0</v>
      </c>
      <c r="EA20" s="25">
        <f t="shared" si="169"/>
        <v>0</v>
      </c>
      <c r="EB20" s="25">
        <f t="shared" si="169"/>
        <v>0</v>
      </c>
      <c r="EC20" s="25">
        <f t="shared" si="169"/>
        <v>0</v>
      </c>
      <c r="ED20" s="25">
        <f t="shared" si="169"/>
        <v>0</v>
      </c>
      <c r="EE20" s="25">
        <f t="shared" si="169"/>
        <v>0</v>
      </c>
      <c r="EF20" s="25">
        <f t="shared" si="169"/>
        <v>0</v>
      </c>
      <c r="EG20" s="25">
        <f t="shared" si="169"/>
        <v>0</v>
      </c>
      <c r="EH20" s="25">
        <f t="shared" si="169"/>
        <v>0</v>
      </c>
      <c r="EI20" s="25">
        <f t="shared" si="169"/>
        <v>0</v>
      </c>
      <c r="EJ20" s="25">
        <f t="shared" si="169"/>
        <v>0</v>
      </c>
      <c r="EK20" s="25">
        <f t="shared" si="169"/>
        <v>0</v>
      </c>
      <c r="EL20" s="25">
        <f t="shared" si="169"/>
        <v>0</v>
      </c>
      <c r="EM20" s="25">
        <f t="shared" si="169"/>
        <v>0</v>
      </c>
      <c r="EN20" s="25">
        <f t="shared" si="169"/>
        <v>0</v>
      </c>
      <c r="EO20" s="25">
        <f t="shared" si="169"/>
        <v>0</v>
      </c>
      <c r="EP20" s="25">
        <f t="shared" si="169"/>
        <v>0</v>
      </c>
      <c r="EQ20" s="25">
        <f t="shared" si="169"/>
        <v>0</v>
      </c>
      <c r="ER20" s="25">
        <f t="shared" si="169"/>
        <v>0</v>
      </c>
      <c r="ES20" s="25">
        <f t="shared" si="169"/>
        <v>0</v>
      </c>
      <c r="ET20" s="25">
        <f t="shared" si="169"/>
        <v>0</v>
      </c>
      <c r="EU20" s="25">
        <f t="shared" si="169"/>
        <v>0</v>
      </c>
      <c r="EV20" s="25">
        <f t="shared" si="169"/>
        <v>0</v>
      </c>
      <c r="EW20" s="25">
        <f t="shared" si="169"/>
        <v>0</v>
      </c>
      <c r="EX20" s="25">
        <f t="shared" si="169"/>
        <v>0</v>
      </c>
      <c r="EY20" s="25">
        <f t="shared" si="169"/>
        <v>0</v>
      </c>
      <c r="EZ20" s="25">
        <f t="shared" si="169"/>
        <v>0</v>
      </c>
      <c r="FA20" s="25">
        <f t="shared" si="169"/>
        <v>0</v>
      </c>
      <c r="FB20" s="25">
        <f t="shared" si="169"/>
        <v>0</v>
      </c>
      <c r="FC20" s="25">
        <f t="shared" si="169"/>
        <v>0</v>
      </c>
      <c r="FD20" s="25">
        <f t="shared" si="169"/>
        <v>0</v>
      </c>
      <c r="FE20" s="25">
        <f t="shared" si="169"/>
        <v>0</v>
      </c>
      <c r="FF20" s="25">
        <f t="shared" si="169"/>
        <v>0</v>
      </c>
      <c r="FG20" s="25">
        <f t="shared" si="169"/>
        <v>0</v>
      </c>
      <c r="FH20" s="25">
        <f t="shared" si="169"/>
        <v>0</v>
      </c>
      <c r="FI20" s="25">
        <f t="shared" si="169"/>
        <v>0</v>
      </c>
      <c r="FJ20" s="25">
        <f t="shared" si="169"/>
        <v>0</v>
      </c>
      <c r="FK20" s="25">
        <f t="shared" si="169"/>
        <v>0</v>
      </c>
      <c r="FL20" s="25">
        <f t="shared" si="169"/>
        <v>0</v>
      </c>
      <c r="FM20" s="25">
        <f t="shared" si="169"/>
        <v>0</v>
      </c>
      <c r="FN20" s="25">
        <f t="shared" si="169"/>
        <v>0</v>
      </c>
      <c r="FO20" s="25">
        <f t="shared" si="169"/>
        <v>0</v>
      </c>
      <c r="FP20" s="25">
        <f t="shared" si="169"/>
        <v>0</v>
      </c>
      <c r="FQ20" s="25">
        <f t="shared" si="169"/>
        <v>0</v>
      </c>
      <c r="FR20" s="25">
        <f t="shared" si="169"/>
        <v>0</v>
      </c>
      <c r="FS20" s="25">
        <f t="shared" si="169"/>
        <v>0</v>
      </c>
      <c r="FT20" s="25">
        <f t="shared" si="169"/>
        <v>0</v>
      </c>
      <c r="FU20" s="25">
        <f t="shared" si="169"/>
        <v>0</v>
      </c>
      <c r="FV20" s="25">
        <f t="shared" si="169"/>
        <v>0</v>
      </c>
      <c r="FW20" s="25">
        <f t="shared" si="169"/>
        <v>0</v>
      </c>
      <c r="FX20" s="25">
        <f t="shared" si="169"/>
        <v>0</v>
      </c>
      <c r="FY20" s="25">
        <f t="shared" si="169"/>
        <v>0</v>
      </c>
      <c r="FZ20" s="25">
        <f t="shared" si="169"/>
        <v>0</v>
      </c>
      <c r="GA20" s="25">
        <f t="shared" si="169"/>
        <v>0</v>
      </c>
      <c r="GB20" s="25">
        <f t="shared" si="169"/>
        <v>0</v>
      </c>
      <c r="GC20" s="25">
        <f t="shared" si="169"/>
        <v>0</v>
      </c>
      <c r="GD20" s="25">
        <f t="shared" si="169"/>
        <v>0</v>
      </c>
      <c r="GE20" s="25">
        <f t="shared" si="169"/>
        <v>0</v>
      </c>
      <c r="GF20" s="25">
        <f t="shared" si="169"/>
        <v>0</v>
      </c>
      <c r="GG20" s="25">
        <f t="shared" si="169"/>
        <v>0</v>
      </c>
      <c r="GH20" s="25">
        <f t="shared" si="169"/>
        <v>0</v>
      </c>
      <c r="GI20" s="25">
        <f t="shared" si="169"/>
        <v>0</v>
      </c>
      <c r="GJ20" s="25">
        <f t="shared" si="169"/>
        <v>0</v>
      </c>
      <c r="GK20" s="25">
        <f t="shared" ref="GK20:GL23" si="171">IF(GK$12&gt;$I20,0,IF($D20&lt;=GK$12,$H20,0))</f>
        <v>0</v>
      </c>
      <c r="GL20" s="25">
        <f t="shared" si="171"/>
        <v>0</v>
      </c>
      <c r="GM20" s="246">
        <f t="shared" si="170"/>
        <v>0</v>
      </c>
    </row>
    <row r="21" spans="1:195" ht="19.5" customHeight="1">
      <c r="A21" s="130">
        <f t="shared" si="6"/>
        <v>0</v>
      </c>
      <c r="B21" s="25" t="s">
        <v>95</v>
      </c>
      <c r="C21" s="25" t="s">
        <v>44</v>
      </c>
      <c r="D21" s="64">
        <v>41153</v>
      </c>
      <c r="E21" s="25">
        <f>(SUMIF(GASTOS!$I$5:$CB$5,D21,GASTOS!$I$12:$CB$12)+SUMIF(RRHH!$T$18:$CM$18,D21,RRHH!$T$19:$CM$19))*-1</f>
        <v>8577.5</v>
      </c>
      <c r="F21" s="65">
        <f t="shared" si="157"/>
        <v>2012</v>
      </c>
      <c r="G21" s="25">
        <v>60</v>
      </c>
      <c r="H21" s="25">
        <f t="shared" si="158"/>
        <v>-142.95833333333334</v>
      </c>
      <c r="I21" s="64">
        <f t="shared" si="159"/>
        <v>42977</v>
      </c>
      <c r="J21" s="141">
        <f t="shared" si="160"/>
        <v>0</v>
      </c>
      <c r="K21" s="25">
        <f t="shared" si="160"/>
        <v>0</v>
      </c>
      <c r="L21" s="25">
        <f t="shared" si="160"/>
        <v>0</v>
      </c>
      <c r="M21" s="25">
        <f t="shared" si="160"/>
        <v>0</v>
      </c>
      <c r="N21" s="25">
        <f t="shared" si="160"/>
        <v>0</v>
      </c>
      <c r="O21" s="25">
        <f t="shared" si="160"/>
        <v>0</v>
      </c>
      <c r="P21" s="25">
        <f t="shared" si="160"/>
        <v>0</v>
      </c>
      <c r="Q21" s="25">
        <f t="shared" si="160"/>
        <v>0</v>
      </c>
      <c r="R21" s="25">
        <f t="shared" si="160"/>
        <v>0</v>
      </c>
      <c r="S21" s="25">
        <f t="shared" si="160"/>
        <v>-142.95833333333334</v>
      </c>
      <c r="T21" s="25">
        <f t="shared" si="160"/>
        <v>-142.95833333333334</v>
      </c>
      <c r="U21" s="25">
        <f t="shared" si="160"/>
        <v>-142.95833333333334</v>
      </c>
      <c r="V21" s="25">
        <f t="shared" si="160"/>
        <v>-142.95833333333334</v>
      </c>
      <c r="W21" s="25">
        <f t="shared" si="160"/>
        <v>-142.95833333333334</v>
      </c>
      <c r="X21" s="25">
        <f t="shared" si="160"/>
        <v>-142.95833333333334</v>
      </c>
      <c r="Y21" s="25">
        <f t="shared" si="160"/>
        <v>-142.95833333333334</v>
      </c>
      <c r="Z21" s="25">
        <f t="shared" si="161"/>
        <v>-142.95833333333334</v>
      </c>
      <c r="AA21" s="25">
        <f t="shared" si="161"/>
        <v>-142.95833333333334</v>
      </c>
      <c r="AB21" s="25">
        <f t="shared" si="161"/>
        <v>-142.95833333333334</v>
      </c>
      <c r="AC21" s="25">
        <f t="shared" si="161"/>
        <v>-142.95833333333334</v>
      </c>
      <c r="AD21" s="25">
        <f t="shared" si="161"/>
        <v>-142.95833333333334</v>
      </c>
      <c r="AE21" s="25">
        <f t="shared" si="161"/>
        <v>-142.95833333333334</v>
      </c>
      <c r="AF21" s="25">
        <f t="shared" si="161"/>
        <v>-142.95833333333334</v>
      </c>
      <c r="AG21" s="25">
        <f t="shared" si="161"/>
        <v>-142.95833333333334</v>
      </c>
      <c r="AH21" s="25">
        <f t="shared" si="161"/>
        <v>-142.95833333333334</v>
      </c>
      <c r="AI21" s="25">
        <f t="shared" si="161"/>
        <v>-142.95833333333334</v>
      </c>
      <c r="AJ21" s="25">
        <f t="shared" si="161"/>
        <v>-142.95833333333334</v>
      </c>
      <c r="AK21" s="25">
        <f t="shared" si="161"/>
        <v>-142.95833333333334</v>
      </c>
      <c r="AL21" s="25">
        <f t="shared" si="161"/>
        <v>-142.95833333333334</v>
      </c>
      <c r="AM21" s="25">
        <f t="shared" si="161"/>
        <v>-142.95833333333334</v>
      </c>
      <c r="AN21" s="25">
        <f t="shared" si="161"/>
        <v>-142.95833333333334</v>
      </c>
      <c r="AO21" s="25">
        <f t="shared" si="161"/>
        <v>-142.95833333333334</v>
      </c>
      <c r="AP21" s="25">
        <f t="shared" si="162"/>
        <v>-142.95833333333334</v>
      </c>
      <c r="AQ21" s="25">
        <f t="shared" si="162"/>
        <v>-142.95833333333334</v>
      </c>
      <c r="AR21" s="25">
        <f t="shared" si="162"/>
        <v>-142.95833333333334</v>
      </c>
      <c r="AS21" s="25">
        <f t="shared" si="162"/>
        <v>-142.95833333333334</v>
      </c>
      <c r="AT21" s="25">
        <f t="shared" si="162"/>
        <v>-142.95833333333334</v>
      </c>
      <c r="AU21" s="25">
        <f t="shared" si="162"/>
        <v>-142.95833333333334</v>
      </c>
      <c r="AV21" s="25">
        <f t="shared" si="162"/>
        <v>-142.95833333333334</v>
      </c>
      <c r="AW21" s="25">
        <f t="shared" si="162"/>
        <v>-142.95833333333334</v>
      </c>
      <c r="AX21" s="25">
        <f t="shared" si="162"/>
        <v>-142.95833333333334</v>
      </c>
      <c r="AY21" s="25">
        <f t="shared" si="162"/>
        <v>-142.95833333333334</v>
      </c>
      <c r="AZ21" s="25">
        <f t="shared" si="162"/>
        <v>-142.95833333333334</v>
      </c>
      <c r="BA21" s="25">
        <f t="shared" si="162"/>
        <v>-142.95833333333334</v>
      </c>
      <c r="BB21" s="25">
        <f t="shared" si="162"/>
        <v>-142.95833333333334</v>
      </c>
      <c r="BC21" s="25">
        <f t="shared" si="162"/>
        <v>-142.95833333333334</v>
      </c>
      <c r="BD21" s="25">
        <f t="shared" si="162"/>
        <v>-142.95833333333334</v>
      </c>
      <c r="BE21" s="25">
        <f t="shared" si="162"/>
        <v>-142.95833333333334</v>
      </c>
      <c r="BF21" s="25">
        <f t="shared" si="163"/>
        <v>-142.95833333333334</v>
      </c>
      <c r="BG21" s="25">
        <f t="shared" si="163"/>
        <v>-142.95833333333334</v>
      </c>
      <c r="BH21" s="25">
        <f t="shared" si="163"/>
        <v>-142.95833333333334</v>
      </c>
      <c r="BI21" s="25">
        <f t="shared" si="163"/>
        <v>-142.95833333333334</v>
      </c>
      <c r="BJ21" s="25">
        <f t="shared" si="163"/>
        <v>-142.95833333333334</v>
      </c>
      <c r="BK21" s="25">
        <f t="shared" si="163"/>
        <v>-142.95833333333334</v>
      </c>
      <c r="BL21" s="25">
        <f t="shared" si="163"/>
        <v>-142.95833333333334</v>
      </c>
      <c r="BM21" s="25">
        <f t="shared" si="163"/>
        <v>-142.95833333333334</v>
      </c>
      <c r="BN21" s="25">
        <f t="shared" si="163"/>
        <v>-142.95833333333334</v>
      </c>
      <c r="BO21" s="25">
        <f t="shared" si="163"/>
        <v>-142.95833333333334</v>
      </c>
      <c r="BP21" s="25">
        <f t="shared" si="163"/>
        <v>-142.95833333333334</v>
      </c>
      <c r="BQ21" s="25">
        <f t="shared" si="163"/>
        <v>-142.95833333333334</v>
      </c>
      <c r="BR21" s="25">
        <f t="shared" si="163"/>
        <v>-142.95833333333334</v>
      </c>
      <c r="BS21" s="25">
        <f t="shared" si="163"/>
        <v>-142.95833333333334</v>
      </c>
      <c r="BT21" s="25">
        <f t="shared" si="163"/>
        <v>-142.95833333333334</v>
      </c>
      <c r="BU21" s="25">
        <f t="shared" si="163"/>
        <v>-142.95833333333334</v>
      </c>
      <c r="BV21" s="25">
        <f t="shared" si="164"/>
        <v>-142.95833333333334</v>
      </c>
      <c r="BW21" s="25">
        <f t="shared" si="164"/>
        <v>-142.95833333333334</v>
      </c>
      <c r="BX21" s="25">
        <f t="shared" si="164"/>
        <v>-142.95833333333334</v>
      </c>
      <c r="BY21" s="25">
        <f t="shared" si="164"/>
        <v>-142.95833333333334</v>
      </c>
      <c r="BZ21" s="25">
        <f t="shared" si="164"/>
        <v>-142.95833333333334</v>
      </c>
      <c r="CA21" s="25">
        <f t="shared" si="164"/>
        <v>0</v>
      </c>
      <c r="CB21" s="25">
        <f t="shared" si="164"/>
        <v>0</v>
      </c>
      <c r="CC21" s="25">
        <f t="shared" si="164"/>
        <v>0</v>
      </c>
      <c r="CD21" s="25">
        <f t="shared" si="164"/>
        <v>0</v>
      </c>
      <c r="CE21" s="25">
        <f t="shared" si="164"/>
        <v>0</v>
      </c>
      <c r="CF21" s="25">
        <f t="shared" si="164"/>
        <v>0</v>
      </c>
      <c r="CG21" s="25">
        <f t="shared" si="164"/>
        <v>0</v>
      </c>
      <c r="CH21" s="25">
        <f t="shared" si="164"/>
        <v>0</v>
      </c>
      <c r="CI21" s="25">
        <f t="shared" si="164"/>
        <v>0</v>
      </c>
      <c r="CJ21" s="25">
        <f t="shared" si="164"/>
        <v>0</v>
      </c>
      <c r="CK21" s="25">
        <f t="shared" si="164"/>
        <v>0</v>
      </c>
      <c r="CL21" s="25">
        <f t="shared" si="165"/>
        <v>0</v>
      </c>
      <c r="CM21" s="25">
        <f t="shared" si="165"/>
        <v>0</v>
      </c>
      <c r="CN21" s="25">
        <f t="shared" si="165"/>
        <v>0</v>
      </c>
      <c r="CO21" s="25">
        <f t="shared" si="165"/>
        <v>0</v>
      </c>
      <c r="CP21" s="25">
        <f t="shared" si="165"/>
        <v>0</v>
      </c>
      <c r="CQ21" s="25">
        <f t="shared" si="165"/>
        <v>0</v>
      </c>
      <c r="CR21" s="25">
        <f t="shared" si="165"/>
        <v>0</v>
      </c>
      <c r="CS21" s="25">
        <f t="shared" si="165"/>
        <v>0</v>
      </c>
      <c r="CT21" s="25">
        <f t="shared" si="165"/>
        <v>0</v>
      </c>
      <c r="CU21" s="25">
        <f t="shared" si="165"/>
        <v>0</v>
      </c>
      <c r="CV21" s="25">
        <f t="shared" si="165"/>
        <v>0</v>
      </c>
      <c r="CW21" s="25">
        <f t="shared" si="165"/>
        <v>0</v>
      </c>
      <c r="CX21" s="25">
        <f t="shared" si="165"/>
        <v>0</v>
      </c>
      <c r="CY21" s="25">
        <f t="shared" si="165"/>
        <v>0</v>
      </c>
      <c r="CZ21" s="25">
        <f t="shared" si="165"/>
        <v>0</v>
      </c>
      <c r="DA21" s="25">
        <f t="shared" si="165"/>
        <v>0</v>
      </c>
      <c r="DB21" s="25">
        <f t="shared" si="166"/>
        <v>0</v>
      </c>
      <c r="DC21" s="25">
        <f t="shared" si="166"/>
        <v>0</v>
      </c>
      <c r="DD21" s="25">
        <f t="shared" si="166"/>
        <v>0</v>
      </c>
      <c r="DE21" s="25">
        <f t="shared" si="166"/>
        <v>0</v>
      </c>
      <c r="DF21" s="25">
        <f t="shared" si="166"/>
        <v>0</v>
      </c>
      <c r="DG21" s="25">
        <f t="shared" si="166"/>
        <v>0</v>
      </c>
      <c r="DH21" s="25">
        <f t="shared" si="166"/>
        <v>0</v>
      </c>
      <c r="DI21" s="25">
        <f t="shared" si="166"/>
        <v>0</v>
      </c>
      <c r="DJ21" s="25">
        <f t="shared" si="166"/>
        <v>0</v>
      </c>
      <c r="DK21" s="25">
        <f t="shared" si="166"/>
        <v>0</v>
      </c>
      <c r="DL21" s="25">
        <f t="shared" si="166"/>
        <v>0</v>
      </c>
      <c r="DM21" s="25">
        <f t="shared" si="166"/>
        <v>0</v>
      </c>
      <c r="DN21" s="25">
        <f t="shared" si="166"/>
        <v>0</v>
      </c>
      <c r="DO21" s="25">
        <f t="shared" si="166"/>
        <v>0</v>
      </c>
      <c r="DP21" s="25">
        <f t="shared" si="167"/>
        <v>0</v>
      </c>
      <c r="DQ21" s="25">
        <f t="shared" si="167"/>
        <v>0</v>
      </c>
      <c r="DR21" s="25">
        <f t="shared" si="167"/>
        <v>0</v>
      </c>
      <c r="DS21" s="25">
        <f t="shared" si="167"/>
        <v>0</v>
      </c>
      <c r="DT21" s="25">
        <f t="shared" si="167"/>
        <v>0</v>
      </c>
      <c r="DU21" s="25">
        <f t="shared" si="167"/>
        <v>0</v>
      </c>
      <c r="DV21" s="25">
        <f t="shared" si="167"/>
        <v>0</v>
      </c>
      <c r="DW21" s="25">
        <f t="shared" si="167"/>
        <v>0</v>
      </c>
      <c r="DX21" s="25">
        <f t="shared" si="167"/>
        <v>0</v>
      </c>
      <c r="DY21" s="25">
        <f t="shared" si="167"/>
        <v>0</v>
      </c>
      <c r="DZ21" s="25">
        <f t="shared" ref="DZ21:GK24" si="172">IF(DZ$12&gt;$I21,0,IF($D21&lt;=DZ$12,$H21,0))</f>
        <v>0</v>
      </c>
      <c r="EA21" s="25">
        <f t="shared" si="172"/>
        <v>0</v>
      </c>
      <c r="EB21" s="25">
        <f t="shared" si="172"/>
        <v>0</v>
      </c>
      <c r="EC21" s="25">
        <f t="shared" si="172"/>
        <v>0</v>
      </c>
      <c r="ED21" s="25">
        <f t="shared" si="172"/>
        <v>0</v>
      </c>
      <c r="EE21" s="25">
        <f t="shared" si="172"/>
        <v>0</v>
      </c>
      <c r="EF21" s="25">
        <f t="shared" si="172"/>
        <v>0</v>
      </c>
      <c r="EG21" s="25">
        <f t="shared" si="172"/>
        <v>0</v>
      </c>
      <c r="EH21" s="25">
        <f t="shared" si="172"/>
        <v>0</v>
      </c>
      <c r="EI21" s="25">
        <f t="shared" si="172"/>
        <v>0</v>
      </c>
      <c r="EJ21" s="25">
        <f t="shared" si="172"/>
        <v>0</v>
      </c>
      <c r="EK21" s="25">
        <f t="shared" si="172"/>
        <v>0</v>
      </c>
      <c r="EL21" s="25">
        <f t="shared" si="172"/>
        <v>0</v>
      </c>
      <c r="EM21" s="25">
        <f t="shared" si="172"/>
        <v>0</v>
      </c>
      <c r="EN21" s="25">
        <f t="shared" si="172"/>
        <v>0</v>
      </c>
      <c r="EO21" s="25">
        <f t="shared" si="172"/>
        <v>0</v>
      </c>
      <c r="EP21" s="25">
        <f t="shared" si="172"/>
        <v>0</v>
      </c>
      <c r="EQ21" s="25">
        <f t="shared" si="172"/>
        <v>0</v>
      </c>
      <c r="ER21" s="25">
        <f t="shared" si="172"/>
        <v>0</v>
      </c>
      <c r="ES21" s="25">
        <f t="shared" si="172"/>
        <v>0</v>
      </c>
      <c r="ET21" s="25">
        <f t="shared" si="172"/>
        <v>0</v>
      </c>
      <c r="EU21" s="25">
        <f t="shared" si="172"/>
        <v>0</v>
      </c>
      <c r="EV21" s="25">
        <f t="shared" si="172"/>
        <v>0</v>
      </c>
      <c r="EW21" s="25">
        <f t="shared" si="172"/>
        <v>0</v>
      </c>
      <c r="EX21" s="25">
        <f t="shared" si="172"/>
        <v>0</v>
      </c>
      <c r="EY21" s="25">
        <f t="shared" si="172"/>
        <v>0</v>
      </c>
      <c r="EZ21" s="25">
        <f t="shared" si="172"/>
        <v>0</v>
      </c>
      <c r="FA21" s="25">
        <f t="shared" si="172"/>
        <v>0</v>
      </c>
      <c r="FB21" s="25">
        <f t="shared" si="172"/>
        <v>0</v>
      </c>
      <c r="FC21" s="25">
        <f t="shared" si="172"/>
        <v>0</v>
      </c>
      <c r="FD21" s="25">
        <f t="shared" si="172"/>
        <v>0</v>
      </c>
      <c r="FE21" s="25">
        <f t="shared" si="172"/>
        <v>0</v>
      </c>
      <c r="FF21" s="25">
        <f t="shared" si="172"/>
        <v>0</v>
      </c>
      <c r="FG21" s="25">
        <f t="shared" si="172"/>
        <v>0</v>
      </c>
      <c r="FH21" s="25">
        <f t="shared" si="172"/>
        <v>0</v>
      </c>
      <c r="FI21" s="25">
        <f t="shared" si="172"/>
        <v>0</v>
      </c>
      <c r="FJ21" s="25">
        <f t="shared" si="172"/>
        <v>0</v>
      </c>
      <c r="FK21" s="25">
        <f t="shared" si="172"/>
        <v>0</v>
      </c>
      <c r="FL21" s="25">
        <f t="shared" si="172"/>
        <v>0</v>
      </c>
      <c r="FM21" s="25">
        <f t="shared" si="172"/>
        <v>0</v>
      </c>
      <c r="FN21" s="25">
        <f t="shared" si="172"/>
        <v>0</v>
      </c>
      <c r="FO21" s="25">
        <f t="shared" si="172"/>
        <v>0</v>
      </c>
      <c r="FP21" s="25">
        <f t="shared" si="172"/>
        <v>0</v>
      </c>
      <c r="FQ21" s="25">
        <f t="shared" si="172"/>
        <v>0</v>
      </c>
      <c r="FR21" s="25">
        <f t="shared" si="172"/>
        <v>0</v>
      </c>
      <c r="FS21" s="25">
        <f t="shared" si="172"/>
        <v>0</v>
      </c>
      <c r="FT21" s="25">
        <f t="shared" si="172"/>
        <v>0</v>
      </c>
      <c r="FU21" s="25">
        <f t="shared" si="172"/>
        <v>0</v>
      </c>
      <c r="FV21" s="25">
        <f t="shared" si="172"/>
        <v>0</v>
      </c>
      <c r="FW21" s="25">
        <f t="shared" si="172"/>
        <v>0</v>
      </c>
      <c r="FX21" s="25">
        <f t="shared" si="172"/>
        <v>0</v>
      </c>
      <c r="FY21" s="25">
        <f t="shared" si="172"/>
        <v>0</v>
      </c>
      <c r="FZ21" s="25">
        <f t="shared" si="172"/>
        <v>0</v>
      </c>
      <c r="GA21" s="25">
        <f t="shared" si="172"/>
        <v>0</v>
      </c>
      <c r="GB21" s="25">
        <f t="shared" si="172"/>
        <v>0</v>
      </c>
      <c r="GC21" s="25">
        <f t="shared" si="172"/>
        <v>0</v>
      </c>
      <c r="GD21" s="25">
        <f t="shared" si="172"/>
        <v>0</v>
      </c>
      <c r="GE21" s="25">
        <f t="shared" si="172"/>
        <v>0</v>
      </c>
      <c r="GF21" s="25">
        <f t="shared" si="172"/>
        <v>0</v>
      </c>
      <c r="GG21" s="25">
        <f t="shared" si="172"/>
        <v>0</v>
      </c>
      <c r="GH21" s="25">
        <f t="shared" si="172"/>
        <v>0</v>
      </c>
      <c r="GI21" s="25">
        <f t="shared" si="172"/>
        <v>0</v>
      </c>
      <c r="GJ21" s="25">
        <f t="shared" si="172"/>
        <v>0</v>
      </c>
      <c r="GK21" s="25">
        <f t="shared" si="172"/>
        <v>0</v>
      </c>
      <c r="GL21" s="25">
        <f t="shared" si="171"/>
        <v>0</v>
      </c>
      <c r="GM21" s="246">
        <f t="shared" si="170"/>
        <v>0</v>
      </c>
    </row>
    <row r="22" spans="1:195" ht="19.5" customHeight="1">
      <c r="A22" s="130">
        <f t="shared" si="6"/>
        <v>0</v>
      </c>
      <c r="B22" s="25" t="s">
        <v>95</v>
      </c>
      <c r="C22" s="25" t="s">
        <v>44</v>
      </c>
      <c r="D22" s="64">
        <v>41183</v>
      </c>
      <c r="E22" s="25">
        <f>(SUMIF(GASTOS!$I$5:$CB$5,D22,GASTOS!$I$12:$CB$12)+SUMIF(RRHH!$T$18:$CM$18,D22,RRHH!$T$19:$CM$19))*-1</f>
        <v>8577.5</v>
      </c>
      <c r="F22" s="65">
        <f t="shared" si="157"/>
        <v>2012</v>
      </c>
      <c r="G22" s="25">
        <v>60</v>
      </c>
      <c r="H22" s="25">
        <f t="shared" si="158"/>
        <v>-142.95833333333334</v>
      </c>
      <c r="I22" s="64">
        <f t="shared" si="159"/>
        <v>43007</v>
      </c>
      <c r="J22" s="141">
        <f t="shared" si="160"/>
        <v>0</v>
      </c>
      <c r="K22" s="25">
        <f t="shared" si="160"/>
        <v>0</v>
      </c>
      <c r="L22" s="25">
        <f t="shared" si="160"/>
        <v>0</v>
      </c>
      <c r="M22" s="25">
        <f t="shared" si="160"/>
        <v>0</v>
      </c>
      <c r="N22" s="25">
        <f t="shared" si="160"/>
        <v>0</v>
      </c>
      <c r="O22" s="25">
        <f t="shared" si="160"/>
        <v>0</v>
      </c>
      <c r="P22" s="25">
        <f t="shared" si="160"/>
        <v>0</v>
      </c>
      <c r="Q22" s="25">
        <f t="shared" si="160"/>
        <v>0</v>
      </c>
      <c r="R22" s="25">
        <f t="shared" si="160"/>
        <v>0</v>
      </c>
      <c r="S22" s="25">
        <f t="shared" si="160"/>
        <v>0</v>
      </c>
      <c r="T22" s="25">
        <f t="shared" si="160"/>
        <v>-142.95833333333334</v>
      </c>
      <c r="U22" s="25">
        <f t="shared" si="160"/>
        <v>-142.95833333333334</v>
      </c>
      <c r="V22" s="25">
        <f t="shared" si="160"/>
        <v>-142.95833333333334</v>
      </c>
      <c r="W22" s="25">
        <f t="shared" si="160"/>
        <v>-142.95833333333334</v>
      </c>
      <c r="X22" s="25">
        <f t="shared" si="160"/>
        <v>-142.95833333333334</v>
      </c>
      <c r="Y22" s="25">
        <f t="shared" si="160"/>
        <v>-142.95833333333334</v>
      </c>
      <c r="Z22" s="25">
        <f t="shared" si="161"/>
        <v>-142.95833333333334</v>
      </c>
      <c r="AA22" s="25">
        <f t="shared" si="161"/>
        <v>-142.95833333333334</v>
      </c>
      <c r="AB22" s="25">
        <f t="shared" si="161"/>
        <v>-142.95833333333334</v>
      </c>
      <c r="AC22" s="25">
        <f t="shared" si="161"/>
        <v>-142.95833333333334</v>
      </c>
      <c r="AD22" s="25">
        <f t="shared" si="161"/>
        <v>-142.95833333333334</v>
      </c>
      <c r="AE22" s="25">
        <f t="shared" si="161"/>
        <v>-142.95833333333334</v>
      </c>
      <c r="AF22" s="25">
        <f t="shared" si="161"/>
        <v>-142.95833333333334</v>
      </c>
      <c r="AG22" s="25">
        <f t="shared" si="161"/>
        <v>-142.95833333333334</v>
      </c>
      <c r="AH22" s="25">
        <f t="shared" si="161"/>
        <v>-142.95833333333334</v>
      </c>
      <c r="AI22" s="25">
        <f t="shared" si="161"/>
        <v>-142.95833333333334</v>
      </c>
      <c r="AJ22" s="25">
        <f t="shared" si="161"/>
        <v>-142.95833333333334</v>
      </c>
      <c r="AK22" s="25">
        <f t="shared" si="161"/>
        <v>-142.95833333333334</v>
      </c>
      <c r="AL22" s="25">
        <f t="shared" si="161"/>
        <v>-142.95833333333334</v>
      </c>
      <c r="AM22" s="25">
        <f t="shared" si="161"/>
        <v>-142.95833333333334</v>
      </c>
      <c r="AN22" s="25">
        <f t="shared" si="161"/>
        <v>-142.95833333333334</v>
      </c>
      <c r="AO22" s="25">
        <f t="shared" si="161"/>
        <v>-142.95833333333334</v>
      </c>
      <c r="AP22" s="25">
        <f t="shared" si="162"/>
        <v>-142.95833333333334</v>
      </c>
      <c r="AQ22" s="25">
        <f t="shared" si="162"/>
        <v>-142.95833333333334</v>
      </c>
      <c r="AR22" s="25">
        <f t="shared" si="162"/>
        <v>-142.95833333333334</v>
      </c>
      <c r="AS22" s="25">
        <f t="shared" si="162"/>
        <v>-142.95833333333334</v>
      </c>
      <c r="AT22" s="25">
        <f t="shared" si="162"/>
        <v>-142.95833333333334</v>
      </c>
      <c r="AU22" s="25">
        <f t="shared" si="162"/>
        <v>-142.95833333333334</v>
      </c>
      <c r="AV22" s="25">
        <f t="shared" si="162"/>
        <v>-142.95833333333334</v>
      </c>
      <c r="AW22" s="25">
        <f t="shared" si="162"/>
        <v>-142.95833333333334</v>
      </c>
      <c r="AX22" s="25">
        <f t="shared" si="162"/>
        <v>-142.95833333333334</v>
      </c>
      <c r="AY22" s="25">
        <f t="shared" si="162"/>
        <v>-142.95833333333334</v>
      </c>
      <c r="AZ22" s="25">
        <f t="shared" si="162"/>
        <v>-142.95833333333334</v>
      </c>
      <c r="BA22" s="25">
        <f t="shared" si="162"/>
        <v>-142.95833333333334</v>
      </c>
      <c r="BB22" s="25">
        <f t="shared" si="162"/>
        <v>-142.95833333333334</v>
      </c>
      <c r="BC22" s="25">
        <f t="shared" si="162"/>
        <v>-142.95833333333334</v>
      </c>
      <c r="BD22" s="25">
        <f t="shared" si="162"/>
        <v>-142.95833333333334</v>
      </c>
      <c r="BE22" s="25">
        <f t="shared" si="162"/>
        <v>-142.95833333333334</v>
      </c>
      <c r="BF22" s="25">
        <f t="shared" si="163"/>
        <v>-142.95833333333334</v>
      </c>
      <c r="BG22" s="25">
        <f t="shared" si="163"/>
        <v>-142.95833333333334</v>
      </c>
      <c r="BH22" s="25">
        <f t="shared" si="163"/>
        <v>-142.95833333333334</v>
      </c>
      <c r="BI22" s="25">
        <f t="shared" si="163"/>
        <v>-142.95833333333334</v>
      </c>
      <c r="BJ22" s="25">
        <f t="shared" si="163"/>
        <v>-142.95833333333334</v>
      </c>
      <c r="BK22" s="25">
        <f t="shared" si="163"/>
        <v>-142.95833333333334</v>
      </c>
      <c r="BL22" s="25">
        <f t="shared" si="163"/>
        <v>-142.95833333333334</v>
      </c>
      <c r="BM22" s="25">
        <f t="shared" si="163"/>
        <v>-142.95833333333334</v>
      </c>
      <c r="BN22" s="25">
        <f t="shared" si="163"/>
        <v>-142.95833333333334</v>
      </c>
      <c r="BO22" s="25">
        <f t="shared" si="163"/>
        <v>-142.95833333333334</v>
      </c>
      <c r="BP22" s="25">
        <f t="shared" si="163"/>
        <v>-142.95833333333334</v>
      </c>
      <c r="BQ22" s="25">
        <f t="shared" si="163"/>
        <v>-142.95833333333334</v>
      </c>
      <c r="BR22" s="25">
        <f t="shared" si="163"/>
        <v>-142.95833333333334</v>
      </c>
      <c r="BS22" s="25">
        <f t="shared" si="163"/>
        <v>-142.95833333333334</v>
      </c>
      <c r="BT22" s="25">
        <f t="shared" si="163"/>
        <v>-142.95833333333334</v>
      </c>
      <c r="BU22" s="25">
        <f t="shared" si="163"/>
        <v>-142.95833333333334</v>
      </c>
      <c r="BV22" s="25">
        <f t="shared" si="164"/>
        <v>-142.95833333333334</v>
      </c>
      <c r="BW22" s="25">
        <f t="shared" si="164"/>
        <v>-142.95833333333334</v>
      </c>
      <c r="BX22" s="25">
        <f t="shared" si="164"/>
        <v>-142.95833333333334</v>
      </c>
      <c r="BY22" s="25">
        <f t="shared" si="164"/>
        <v>-142.95833333333334</v>
      </c>
      <c r="BZ22" s="25">
        <f t="shared" si="164"/>
        <v>-142.95833333333334</v>
      </c>
      <c r="CA22" s="25">
        <f t="shared" si="164"/>
        <v>-142.95833333333334</v>
      </c>
      <c r="CB22" s="25">
        <f t="shared" si="164"/>
        <v>0</v>
      </c>
      <c r="CC22" s="25">
        <f t="shared" si="164"/>
        <v>0</v>
      </c>
      <c r="CD22" s="25">
        <f t="shared" si="164"/>
        <v>0</v>
      </c>
      <c r="CE22" s="25">
        <f t="shared" si="164"/>
        <v>0</v>
      </c>
      <c r="CF22" s="25">
        <f t="shared" si="164"/>
        <v>0</v>
      </c>
      <c r="CG22" s="25">
        <f t="shared" si="164"/>
        <v>0</v>
      </c>
      <c r="CH22" s="25">
        <f t="shared" si="164"/>
        <v>0</v>
      </c>
      <c r="CI22" s="25">
        <f t="shared" si="164"/>
        <v>0</v>
      </c>
      <c r="CJ22" s="25">
        <f t="shared" si="164"/>
        <v>0</v>
      </c>
      <c r="CK22" s="25">
        <f t="shared" si="164"/>
        <v>0</v>
      </c>
      <c r="CL22" s="25">
        <f t="shared" si="165"/>
        <v>0</v>
      </c>
      <c r="CM22" s="25">
        <f t="shared" si="165"/>
        <v>0</v>
      </c>
      <c r="CN22" s="25">
        <f t="shared" si="165"/>
        <v>0</v>
      </c>
      <c r="CO22" s="25">
        <f t="shared" si="165"/>
        <v>0</v>
      </c>
      <c r="CP22" s="25">
        <f t="shared" si="165"/>
        <v>0</v>
      </c>
      <c r="CQ22" s="25">
        <f t="shared" si="165"/>
        <v>0</v>
      </c>
      <c r="CR22" s="25">
        <f t="shared" si="165"/>
        <v>0</v>
      </c>
      <c r="CS22" s="25">
        <f t="shared" si="165"/>
        <v>0</v>
      </c>
      <c r="CT22" s="25">
        <f t="shared" si="165"/>
        <v>0</v>
      </c>
      <c r="CU22" s="25">
        <f t="shared" si="165"/>
        <v>0</v>
      </c>
      <c r="CV22" s="25">
        <f t="shared" si="165"/>
        <v>0</v>
      </c>
      <c r="CW22" s="25">
        <f t="shared" si="165"/>
        <v>0</v>
      </c>
      <c r="CX22" s="25">
        <f t="shared" si="165"/>
        <v>0</v>
      </c>
      <c r="CY22" s="25">
        <f t="shared" si="165"/>
        <v>0</v>
      </c>
      <c r="CZ22" s="25">
        <f t="shared" si="165"/>
        <v>0</v>
      </c>
      <c r="DA22" s="25">
        <f t="shared" si="165"/>
        <v>0</v>
      </c>
      <c r="DB22" s="25">
        <f t="shared" si="166"/>
        <v>0</v>
      </c>
      <c r="DC22" s="25">
        <f t="shared" si="166"/>
        <v>0</v>
      </c>
      <c r="DD22" s="25">
        <f t="shared" si="166"/>
        <v>0</v>
      </c>
      <c r="DE22" s="25">
        <f t="shared" si="166"/>
        <v>0</v>
      </c>
      <c r="DF22" s="25">
        <f t="shared" si="166"/>
        <v>0</v>
      </c>
      <c r="DG22" s="25">
        <f t="shared" si="166"/>
        <v>0</v>
      </c>
      <c r="DH22" s="25">
        <f t="shared" si="166"/>
        <v>0</v>
      </c>
      <c r="DI22" s="25">
        <f t="shared" si="166"/>
        <v>0</v>
      </c>
      <c r="DJ22" s="25">
        <f t="shared" si="166"/>
        <v>0</v>
      </c>
      <c r="DK22" s="25">
        <f t="shared" si="166"/>
        <v>0</v>
      </c>
      <c r="DL22" s="25">
        <f t="shared" si="166"/>
        <v>0</v>
      </c>
      <c r="DM22" s="25">
        <f t="shared" si="166"/>
        <v>0</v>
      </c>
      <c r="DN22" s="25">
        <f t="shared" si="166"/>
        <v>0</v>
      </c>
      <c r="DO22" s="25">
        <f t="shared" si="166"/>
        <v>0</v>
      </c>
      <c r="DP22" s="25">
        <f t="shared" si="167"/>
        <v>0</v>
      </c>
      <c r="DQ22" s="25">
        <f t="shared" si="167"/>
        <v>0</v>
      </c>
      <c r="DR22" s="25">
        <f t="shared" si="167"/>
        <v>0</v>
      </c>
      <c r="DS22" s="25">
        <f t="shared" si="167"/>
        <v>0</v>
      </c>
      <c r="DT22" s="25">
        <f t="shared" si="167"/>
        <v>0</v>
      </c>
      <c r="DU22" s="25">
        <f t="shared" si="167"/>
        <v>0</v>
      </c>
      <c r="DV22" s="25">
        <f t="shared" si="167"/>
        <v>0</v>
      </c>
      <c r="DW22" s="25">
        <f t="shared" si="167"/>
        <v>0</v>
      </c>
      <c r="DX22" s="25">
        <f t="shared" si="167"/>
        <v>0</v>
      </c>
      <c r="DY22" s="25">
        <f t="shared" si="167"/>
        <v>0</v>
      </c>
      <c r="DZ22" s="25">
        <f t="shared" si="172"/>
        <v>0</v>
      </c>
      <c r="EA22" s="25">
        <f t="shared" si="172"/>
        <v>0</v>
      </c>
      <c r="EB22" s="25">
        <f t="shared" si="172"/>
        <v>0</v>
      </c>
      <c r="EC22" s="25">
        <f t="shared" si="172"/>
        <v>0</v>
      </c>
      <c r="ED22" s="25">
        <f t="shared" si="172"/>
        <v>0</v>
      </c>
      <c r="EE22" s="25">
        <f t="shared" si="172"/>
        <v>0</v>
      </c>
      <c r="EF22" s="25">
        <f t="shared" si="172"/>
        <v>0</v>
      </c>
      <c r="EG22" s="25">
        <f t="shared" si="172"/>
        <v>0</v>
      </c>
      <c r="EH22" s="25">
        <f t="shared" si="172"/>
        <v>0</v>
      </c>
      <c r="EI22" s="25">
        <f t="shared" si="172"/>
        <v>0</v>
      </c>
      <c r="EJ22" s="25">
        <f t="shared" si="172"/>
        <v>0</v>
      </c>
      <c r="EK22" s="25">
        <f t="shared" si="172"/>
        <v>0</v>
      </c>
      <c r="EL22" s="25">
        <f t="shared" si="172"/>
        <v>0</v>
      </c>
      <c r="EM22" s="25">
        <f t="shared" si="172"/>
        <v>0</v>
      </c>
      <c r="EN22" s="25">
        <f t="shared" si="172"/>
        <v>0</v>
      </c>
      <c r="EO22" s="25">
        <f t="shared" si="172"/>
        <v>0</v>
      </c>
      <c r="EP22" s="25">
        <f t="shared" si="172"/>
        <v>0</v>
      </c>
      <c r="EQ22" s="25">
        <f t="shared" si="172"/>
        <v>0</v>
      </c>
      <c r="ER22" s="25">
        <f t="shared" si="172"/>
        <v>0</v>
      </c>
      <c r="ES22" s="25">
        <f t="shared" si="172"/>
        <v>0</v>
      </c>
      <c r="ET22" s="25">
        <f t="shared" si="172"/>
        <v>0</v>
      </c>
      <c r="EU22" s="25">
        <f t="shared" si="172"/>
        <v>0</v>
      </c>
      <c r="EV22" s="25">
        <f t="shared" si="172"/>
        <v>0</v>
      </c>
      <c r="EW22" s="25">
        <f t="shared" si="172"/>
        <v>0</v>
      </c>
      <c r="EX22" s="25">
        <f t="shared" si="172"/>
        <v>0</v>
      </c>
      <c r="EY22" s="25">
        <f t="shared" si="172"/>
        <v>0</v>
      </c>
      <c r="EZ22" s="25">
        <f t="shared" si="172"/>
        <v>0</v>
      </c>
      <c r="FA22" s="25">
        <f t="shared" si="172"/>
        <v>0</v>
      </c>
      <c r="FB22" s="25">
        <f t="shared" si="172"/>
        <v>0</v>
      </c>
      <c r="FC22" s="25">
        <f t="shared" si="172"/>
        <v>0</v>
      </c>
      <c r="FD22" s="25">
        <f t="shared" si="172"/>
        <v>0</v>
      </c>
      <c r="FE22" s="25">
        <f t="shared" si="172"/>
        <v>0</v>
      </c>
      <c r="FF22" s="25">
        <f t="shared" si="172"/>
        <v>0</v>
      </c>
      <c r="FG22" s="25">
        <f t="shared" si="172"/>
        <v>0</v>
      </c>
      <c r="FH22" s="25">
        <f t="shared" si="172"/>
        <v>0</v>
      </c>
      <c r="FI22" s="25">
        <f t="shared" si="172"/>
        <v>0</v>
      </c>
      <c r="FJ22" s="25">
        <f t="shared" si="172"/>
        <v>0</v>
      </c>
      <c r="FK22" s="25">
        <f t="shared" si="172"/>
        <v>0</v>
      </c>
      <c r="FL22" s="25">
        <f t="shared" si="172"/>
        <v>0</v>
      </c>
      <c r="FM22" s="25">
        <f t="shared" si="172"/>
        <v>0</v>
      </c>
      <c r="FN22" s="25">
        <f t="shared" si="172"/>
        <v>0</v>
      </c>
      <c r="FO22" s="25">
        <f t="shared" si="172"/>
        <v>0</v>
      </c>
      <c r="FP22" s="25">
        <f t="shared" si="172"/>
        <v>0</v>
      </c>
      <c r="FQ22" s="25">
        <f t="shared" si="172"/>
        <v>0</v>
      </c>
      <c r="FR22" s="25">
        <f t="shared" si="172"/>
        <v>0</v>
      </c>
      <c r="FS22" s="25">
        <f t="shared" si="172"/>
        <v>0</v>
      </c>
      <c r="FT22" s="25">
        <f t="shared" si="172"/>
        <v>0</v>
      </c>
      <c r="FU22" s="25">
        <f t="shared" si="172"/>
        <v>0</v>
      </c>
      <c r="FV22" s="25">
        <f t="shared" si="172"/>
        <v>0</v>
      </c>
      <c r="FW22" s="25">
        <f t="shared" si="172"/>
        <v>0</v>
      </c>
      <c r="FX22" s="25">
        <f t="shared" si="172"/>
        <v>0</v>
      </c>
      <c r="FY22" s="25">
        <f t="shared" si="172"/>
        <v>0</v>
      </c>
      <c r="FZ22" s="25">
        <f t="shared" si="172"/>
        <v>0</v>
      </c>
      <c r="GA22" s="25">
        <f t="shared" si="172"/>
        <v>0</v>
      </c>
      <c r="GB22" s="25">
        <f t="shared" si="172"/>
        <v>0</v>
      </c>
      <c r="GC22" s="25">
        <f t="shared" si="172"/>
        <v>0</v>
      </c>
      <c r="GD22" s="25">
        <f t="shared" si="172"/>
        <v>0</v>
      </c>
      <c r="GE22" s="25">
        <f t="shared" si="172"/>
        <v>0</v>
      </c>
      <c r="GF22" s="25">
        <f t="shared" si="172"/>
        <v>0</v>
      </c>
      <c r="GG22" s="25">
        <f t="shared" si="172"/>
        <v>0</v>
      </c>
      <c r="GH22" s="25">
        <f t="shared" si="172"/>
        <v>0</v>
      </c>
      <c r="GI22" s="25">
        <f t="shared" si="172"/>
        <v>0</v>
      </c>
      <c r="GJ22" s="25">
        <f t="shared" si="172"/>
        <v>0</v>
      </c>
      <c r="GK22" s="25">
        <f t="shared" si="172"/>
        <v>0</v>
      </c>
      <c r="GL22" s="25">
        <f t="shared" si="171"/>
        <v>0</v>
      </c>
      <c r="GM22" s="246">
        <f t="shared" si="170"/>
        <v>0</v>
      </c>
    </row>
    <row r="23" spans="1:195" ht="19.5" customHeight="1">
      <c r="A23" s="130">
        <f t="shared" si="6"/>
        <v>0</v>
      </c>
      <c r="B23" s="25" t="s">
        <v>95</v>
      </c>
      <c r="C23" s="25" t="s">
        <v>44</v>
      </c>
      <c r="D23" s="64">
        <v>41214</v>
      </c>
      <c r="E23" s="25">
        <f>(SUMIF(GASTOS!$I$5:$CB$5,D23,GASTOS!$I$12:$CB$12)+SUMIF(RRHH!$T$18:$CM$18,D23,RRHH!$T$19:$CM$19))*-1</f>
        <v>8577.5</v>
      </c>
      <c r="F23" s="65">
        <f t="shared" si="157"/>
        <v>2012</v>
      </c>
      <c r="G23" s="25">
        <v>60</v>
      </c>
      <c r="H23" s="25">
        <f t="shared" si="158"/>
        <v>-142.95833333333334</v>
      </c>
      <c r="I23" s="64">
        <f t="shared" si="159"/>
        <v>43038</v>
      </c>
      <c r="J23" s="141">
        <f t="shared" si="160"/>
        <v>0</v>
      </c>
      <c r="K23" s="25">
        <f t="shared" si="160"/>
        <v>0</v>
      </c>
      <c r="L23" s="25">
        <f t="shared" si="160"/>
        <v>0</v>
      </c>
      <c r="M23" s="25">
        <f t="shared" si="160"/>
        <v>0</v>
      </c>
      <c r="N23" s="25">
        <f t="shared" si="160"/>
        <v>0</v>
      </c>
      <c r="O23" s="25">
        <f t="shared" si="160"/>
        <v>0</v>
      </c>
      <c r="P23" s="25">
        <f t="shared" si="160"/>
        <v>0</v>
      </c>
      <c r="Q23" s="25">
        <f t="shared" si="160"/>
        <v>0</v>
      </c>
      <c r="R23" s="25">
        <f t="shared" si="160"/>
        <v>0</v>
      </c>
      <c r="S23" s="25">
        <f t="shared" si="160"/>
        <v>0</v>
      </c>
      <c r="T23" s="25">
        <f t="shared" si="160"/>
        <v>0</v>
      </c>
      <c r="U23" s="25">
        <f t="shared" si="160"/>
        <v>-142.95833333333334</v>
      </c>
      <c r="V23" s="25">
        <f t="shared" si="160"/>
        <v>-142.95833333333334</v>
      </c>
      <c r="W23" s="25">
        <f t="shared" si="160"/>
        <v>-142.95833333333334</v>
      </c>
      <c r="X23" s="25">
        <f t="shared" si="160"/>
        <v>-142.95833333333334</v>
      </c>
      <c r="Y23" s="25">
        <f t="shared" si="160"/>
        <v>-142.95833333333334</v>
      </c>
      <c r="Z23" s="25">
        <f t="shared" si="161"/>
        <v>-142.95833333333334</v>
      </c>
      <c r="AA23" s="25">
        <f t="shared" si="161"/>
        <v>-142.95833333333334</v>
      </c>
      <c r="AB23" s="25">
        <f t="shared" si="161"/>
        <v>-142.95833333333334</v>
      </c>
      <c r="AC23" s="25">
        <f t="shared" si="161"/>
        <v>-142.95833333333334</v>
      </c>
      <c r="AD23" s="25">
        <f t="shared" si="161"/>
        <v>-142.95833333333334</v>
      </c>
      <c r="AE23" s="25">
        <f t="shared" si="161"/>
        <v>-142.95833333333334</v>
      </c>
      <c r="AF23" s="25">
        <f t="shared" si="161"/>
        <v>-142.95833333333334</v>
      </c>
      <c r="AG23" s="25">
        <f t="shared" si="161"/>
        <v>-142.95833333333334</v>
      </c>
      <c r="AH23" s="25">
        <f t="shared" si="161"/>
        <v>-142.95833333333334</v>
      </c>
      <c r="AI23" s="25">
        <f t="shared" si="161"/>
        <v>-142.95833333333334</v>
      </c>
      <c r="AJ23" s="25">
        <f t="shared" si="161"/>
        <v>-142.95833333333334</v>
      </c>
      <c r="AK23" s="25">
        <f t="shared" si="161"/>
        <v>-142.95833333333334</v>
      </c>
      <c r="AL23" s="25">
        <f t="shared" si="161"/>
        <v>-142.95833333333334</v>
      </c>
      <c r="AM23" s="25">
        <f t="shared" si="161"/>
        <v>-142.95833333333334</v>
      </c>
      <c r="AN23" s="25">
        <f t="shared" si="161"/>
        <v>-142.95833333333334</v>
      </c>
      <c r="AO23" s="25">
        <f t="shared" si="161"/>
        <v>-142.95833333333334</v>
      </c>
      <c r="AP23" s="25">
        <f t="shared" si="162"/>
        <v>-142.95833333333334</v>
      </c>
      <c r="AQ23" s="25">
        <f t="shared" si="162"/>
        <v>-142.95833333333334</v>
      </c>
      <c r="AR23" s="25">
        <f t="shared" si="162"/>
        <v>-142.95833333333334</v>
      </c>
      <c r="AS23" s="25">
        <f t="shared" si="162"/>
        <v>-142.95833333333334</v>
      </c>
      <c r="AT23" s="25">
        <f t="shared" si="162"/>
        <v>-142.95833333333334</v>
      </c>
      <c r="AU23" s="25">
        <f t="shared" si="162"/>
        <v>-142.95833333333334</v>
      </c>
      <c r="AV23" s="25">
        <f t="shared" si="162"/>
        <v>-142.95833333333334</v>
      </c>
      <c r="AW23" s="25">
        <f t="shared" si="162"/>
        <v>-142.95833333333334</v>
      </c>
      <c r="AX23" s="25">
        <f t="shared" si="162"/>
        <v>-142.95833333333334</v>
      </c>
      <c r="AY23" s="25">
        <f t="shared" si="162"/>
        <v>-142.95833333333334</v>
      </c>
      <c r="AZ23" s="25">
        <f t="shared" si="162"/>
        <v>-142.95833333333334</v>
      </c>
      <c r="BA23" s="25">
        <f t="shared" si="162"/>
        <v>-142.95833333333334</v>
      </c>
      <c r="BB23" s="25">
        <f t="shared" si="162"/>
        <v>-142.95833333333334</v>
      </c>
      <c r="BC23" s="25">
        <f t="shared" si="162"/>
        <v>-142.95833333333334</v>
      </c>
      <c r="BD23" s="25">
        <f t="shared" si="162"/>
        <v>-142.95833333333334</v>
      </c>
      <c r="BE23" s="25">
        <f t="shared" si="162"/>
        <v>-142.95833333333334</v>
      </c>
      <c r="BF23" s="25">
        <f t="shared" si="163"/>
        <v>-142.95833333333334</v>
      </c>
      <c r="BG23" s="25">
        <f t="shared" si="163"/>
        <v>-142.95833333333334</v>
      </c>
      <c r="BH23" s="25">
        <f t="shared" si="163"/>
        <v>-142.95833333333334</v>
      </c>
      <c r="BI23" s="25">
        <f t="shared" si="163"/>
        <v>-142.95833333333334</v>
      </c>
      <c r="BJ23" s="25">
        <f t="shared" si="163"/>
        <v>-142.95833333333334</v>
      </c>
      <c r="BK23" s="25">
        <f t="shared" si="163"/>
        <v>-142.95833333333334</v>
      </c>
      <c r="BL23" s="25">
        <f t="shared" si="163"/>
        <v>-142.95833333333334</v>
      </c>
      <c r="BM23" s="25">
        <f t="shared" si="163"/>
        <v>-142.95833333333334</v>
      </c>
      <c r="BN23" s="25">
        <f t="shared" si="163"/>
        <v>-142.95833333333334</v>
      </c>
      <c r="BO23" s="25">
        <f t="shared" si="163"/>
        <v>-142.95833333333334</v>
      </c>
      <c r="BP23" s="25">
        <f t="shared" si="163"/>
        <v>-142.95833333333334</v>
      </c>
      <c r="BQ23" s="25">
        <f t="shared" si="163"/>
        <v>-142.95833333333334</v>
      </c>
      <c r="BR23" s="25">
        <f t="shared" si="163"/>
        <v>-142.95833333333334</v>
      </c>
      <c r="BS23" s="25">
        <f t="shared" si="163"/>
        <v>-142.95833333333334</v>
      </c>
      <c r="BT23" s="25">
        <f t="shared" si="163"/>
        <v>-142.95833333333334</v>
      </c>
      <c r="BU23" s="25">
        <f t="shared" si="163"/>
        <v>-142.95833333333334</v>
      </c>
      <c r="BV23" s="25">
        <f t="shared" si="164"/>
        <v>-142.95833333333334</v>
      </c>
      <c r="BW23" s="25">
        <f t="shared" si="164"/>
        <v>-142.95833333333334</v>
      </c>
      <c r="BX23" s="25">
        <f t="shared" si="164"/>
        <v>-142.95833333333334</v>
      </c>
      <c r="BY23" s="25">
        <f t="shared" si="164"/>
        <v>-142.95833333333334</v>
      </c>
      <c r="BZ23" s="25">
        <f t="shared" si="164"/>
        <v>-142.95833333333334</v>
      </c>
      <c r="CA23" s="25">
        <f t="shared" si="164"/>
        <v>-142.95833333333334</v>
      </c>
      <c r="CB23" s="25">
        <f t="shared" si="164"/>
        <v>-142.95833333333334</v>
      </c>
      <c r="CC23" s="25">
        <f t="shared" si="164"/>
        <v>0</v>
      </c>
      <c r="CD23" s="25">
        <f t="shared" si="164"/>
        <v>0</v>
      </c>
      <c r="CE23" s="25">
        <f t="shared" si="164"/>
        <v>0</v>
      </c>
      <c r="CF23" s="25">
        <f t="shared" si="164"/>
        <v>0</v>
      </c>
      <c r="CG23" s="25">
        <f t="shared" si="164"/>
        <v>0</v>
      </c>
      <c r="CH23" s="25">
        <f t="shared" si="164"/>
        <v>0</v>
      </c>
      <c r="CI23" s="25">
        <f t="shared" si="164"/>
        <v>0</v>
      </c>
      <c r="CJ23" s="25">
        <f t="shared" si="164"/>
        <v>0</v>
      </c>
      <c r="CK23" s="25">
        <f t="shared" si="164"/>
        <v>0</v>
      </c>
      <c r="CL23" s="25">
        <f t="shared" si="165"/>
        <v>0</v>
      </c>
      <c r="CM23" s="25">
        <f t="shared" si="165"/>
        <v>0</v>
      </c>
      <c r="CN23" s="25">
        <f t="shared" si="165"/>
        <v>0</v>
      </c>
      <c r="CO23" s="25">
        <f t="shared" si="165"/>
        <v>0</v>
      </c>
      <c r="CP23" s="25">
        <f t="shared" si="165"/>
        <v>0</v>
      </c>
      <c r="CQ23" s="25">
        <f t="shared" si="165"/>
        <v>0</v>
      </c>
      <c r="CR23" s="25">
        <f t="shared" si="165"/>
        <v>0</v>
      </c>
      <c r="CS23" s="25">
        <f t="shared" si="165"/>
        <v>0</v>
      </c>
      <c r="CT23" s="25">
        <f t="shared" si="165"/>
        <v>0</v>
      </c>
      <c r="CU23" s="25">
        <f t="shared" si="165"/>
        <v>0</v>
      </c>
      <c r="CV23" s="25">
        <f t="shared" si="165"/>
        <v>0</v>
      </c>
      <c r="CW23" s="25">
        <f t="shared" si="165"/>
        <v>0</v>
      </c>
      <c r="CX23" s="25">
        <f t="shared" si="165"/>
        <v>0</v>
      </c>
      <c r="CY23" s="25">
        <f t="shared" si="165"/>
        <v>0</v>
      </c>
      <c r="CZ23" s="25">
        <f t="shared" si="165"/>
        <v>0</v>
      </c>
      <c r="DA23" s="25">
        <f t="shared" si="165"/>
        <v>0</v>
      </c>
      <c r="DB23" s="25">
        <f t="shared" si="166"/>
        <v>0</v>
      </c>
      <c r="DC23" s="25">
        <f t="shared" si="166"/>
        <v>0</v>
      </c>
      <c r="DD23" s="25">
        <f t="shared" si="166"/>
        <v>0</v>
      </c>
      <c r="DE23" s="25">
        <f t="shared" si="166"/>
        <v>0</v>
      </c>
      <c r="DF23" s="25">
        <f t="shared" si="166"/>
        <v>0</v>
      </c>
      <c r="DG23" s="25">
        <f t="shared" si="166"/>
        <v>0</v>
      </c>
      <c r="DH23" s="25">
        <f t="shared" si="166"/>
        <v>0</v>
      </c>
      <c r="DI23" s="25">
        <f t="shared" si="166"/>
        <v>0</v>
      </c>
      <c r="DJ23" s="25">
        <f t="shared" si="166"/>
        <v>0</v>
      </c>
      <c r="DK23" s="25">
        <f t="shared" si="166"/>
        <v>0</v>
      </c>
      <c r="DL23" s="25">
        <f t="shared" si="166"/>
        <v>0</v>
      </c>
      <c r="DM23" s="25">
        <f t="shared" si="166"/>
        <v>0</v>
      </c>
      <c r="DN23" s="25">
        <f t="shared" si="166"/>
        <v>0</v>
      </c>
      <c r="DO23" s="25">
        <f t="shared" si="166"/>
        <v>0</v>
      </c>
      <c r="DP23" s="25">
        <f t="shared" si="167"/>
        <v>0</v>
      </c>
      <c r="DQ23" s="25">
        <f t="shared" si="167"/>
        <v>0</v>
      </c>
      <c r="DR23" s="25">
        <f t="shared" si="167"/>
        <v>0</v>
      </c>
      <c r="DS23" s="25">
        <f t="shared" si="167"/>
        <v>0</v>
      </c>
      <c r="DT23" s="25">
        <f t="shared" si="167"/>
        <v>0</v>
      </c>
      <c r="DU23" s="25">
        <f t="shared" si="167"/>
        <v>0</v>
      </c>
      <c r="DV23" s="25">
        <f t="shared" si="167"/>
        <v>0</v>
      </c>
      <c r="DW23" s="25">
        <f t="shared" si="167"/>
        <v>0</v>
      </c>
      <c r="DX23" s="25">
        <f t="shared" si="167"/>
        <v>0</v>
      </c>
      <c r="DY23" s="25">
        <f t="shared" si="167"/>
        <v>0</v>
      </c>
      <c r="DZ23" s="25">
        <f t="shared" si="172"/>
        <v>0</v>
      </c>
      <c r="EA23" s="25">
        <f t="shared" si="172"/>
        <v>0</v>
      </c>
      <c r="EB23" s="25">
        <f t="shared" si="172"/>
        <v>0</v>
      </c>
      <c r="EC23" s="25">
        <f t="shared" si="172"/>
        <v>0</v>
      </c>
      <c r="ED23" s="25">
        <f t="shared" si="172"/>
        <v>0</v>
      </c>
      <c r="EE23" s="25">
        <f t="shared" si="172"/>
        <v>0</v>
      </c>
      <c r="EF23" s="25">
        <f t="shared" si="172"/>
        <v>0</v>
      </c>
      <c r="EG23" s="25">
        <f t="shared" si="172"/>
        <v>0</v>
      </c>
      <c r="EH23" s="25">
        <f t="shared" si="172"/>
        <v>0</v>
      </c>
      <c r="EI23" s="25">
        <f t="shared" si="172"/>
        <v>0</v>
      </c>
      <c r="EJ23" s="25">
        <f t="shared" si="172"/>
        <v>0</v>
      </c>
      <c r="EK23" s="25">
        <f t="shared" si="172"/>
        <v>0</v>
      </c>
      <c r="EL23" s="25">
        <f t="shared" si="172"/>
        <v>0</v>
      </c>
      <c r="EM23" s="25">
        <f t="shared" si="172"/>
        <v>0</v>
      </c>
      <c r="EN23" s="25">
        <f t="shared" si="172"/>
        <v>0</v>
      </c>
      <c r="EO23" s="25">
        <f t="shared" si="172"/>
        <v>0</v>
      </c>
      <c r="EP23" s="25">
        <f t="shared" si="172"/>
        <v>0</v>
      </c>
      <c r="EQ23" s="25">
        <f t="shared" si="172"/>
        <v>0</v>
      </c>
      <c r="ER23" s="25">
        <f t="shared" si="172"/>
        <v>0</v>
      </c>
      <c r="ES23" s="25">
        <f t="shared" si="172"/>
        <v>0</v>
      </c>
      <c r="ET23" s="25">
        <f t="shared" si="172"/>
        <v>0</v>
      </c>
      <c r="EU23" s="25">
        <f t="shared" si="172"/>
        <v>0</v>
      </c>
      <c r="EV23" s="25">
        <f t="shared" si="172"/>
        <v>0</v>
      </c>
      <c r="EW23" s="25">
        <f t="shared" si="172"/>
        <v>0</v>
      </c>
      <c r="EX23" s="25">
        <f t="shared" si="172"/>
        <v>0</v>
      </c>
      <c r="EY23" s="25">
        <f t="shared" si="172"/>
        <v>0</v>
      </c>
      <c r="EZ23" s="25">
        <f t="shared" si="172"/>
        <v>0</v>
      </c>
      <c r="FA23" s="25">
        <f t="shared" si="172"/>
        <v>0</v>
      </c>
      <c r="FB23" s="25">
        <f t="shared" si="172"/>
        <v>0</v>
      </c>
      <c r="FC23" s="25">
        <f t="shared" si="172"/>
        <v>0</v>
      </c>
      <c r="FD23" s="25">
        <f t="shared" si="172"/>
        <v>0</v>
      </c>
      <c r="FE23" s="25">
        <f t="shared" si="172"/>
        <v>0</v>
      </c>
      <c r="FF23" s="25">
        <f t="shared" si="172"/>
        <v>0</v>
      </c>
      <c r="FG23" s="25">
        <f t="shared" si="172"/>
        <v>0</v>
      </c>
      <c r="FH23" s="25">
        <f t="shared" si="172"/>
        <v>0</v>
      </c>
      <c r="FI23" s="25">
        <f t="shared" si="172"/>
        <v>0</v>
      </c>
      <c r="FJ23" s="25">
        <f t="shared" si="172"/>
        <v>0</v>
      </c>
      <c r="FK23" s="25">
        <f t="shared" si="172"/>
        <v>0</v>
      </c>
      <c r="FL23" s="25">
        <f t="shared" si="172"/>
        <v>0</v>
      </c>
      <c r="FM23" s="25">
        <f t="shared" si="172"/>
        <v>0</v>
      </c>
      <c r="FN23" s="25">
        <f t="shared" si="172"/>
        <v>0</v>
      </c>
      <c r="FO23" s="25">
        <f t="shared" si="172"/>
        <v>0</v>
      </c>
      <c r="FP23" s="25">
        <f t="shared" si="172"/>
        <v>0</v>
      </c>
      <c r="FQ23" s="25">
        <f t="shared" si="172"/>
        <v>0</v>
      </c>
      <c r="FR23" s="25">
        <f t="shared" si="172"/>
        <v>0</v>
      </c>
      <c r="FS23" s="25">
        <f t="shared" si="172"/>
        <v>0</v>
      </c>
      <c r="FT23" s="25">
        <f t="shared" si="172"/>
        <v>0</v>
      </c>
      <c r="FU23" s="25">
        <f t="shared" si="172"/>
        <v>0</v>
      </c>
      <c r="FV23" s="25">
        <f t="shared" si="172"/>
        <v>0</v>
      </c>
      <c r="FW23" s="25">
        <f t="shared" si="172"/>
        <v>0</v>
      </c>
      <c r="FX23" s="25">
        <f t="shared" si="172"/>
        <v>0</v>
      </c>
      <c r="FY23" s="25">
        <f t="shared" si="172"/>
        <v>0</v>
      </c>
      <c r="FZ23" s="25">
        <f t="shared" si="172"/>
        <v>0</v>
      </c>
      <c r="GA23" s="25">
        <f t="shared" si="172"/>
        <v>0</v>
      </c>
      <c r="GB23" s="25">
        <f t="shared" si="172"/>
        <v>0</v>
      </c>
      <c r="GC23" s="25">
        <f t="shared" si="172"/>
        <v>0</v>
      </c>
      <c r="GD23" s="25">
        <f t="shared" si="172"/>
        <v>0</v>
      </c>
      <c r="GE23" s="25">
        <f t="shared" si="172"/>
        <v>0</v>
      </c>
      <c r="GF23" s="25">
        <f t="shared" si="172"/>
        <v>0</v>
      </c>
      <c r="GG23" s="25">
        <f t="shared" si="172"/>
        <v>0</v>
      </c>
      <c r="GH23" s="25">
        <f t="shared" si="172"/>
        <v>0</v>
      </c>
      <c r="GI23" s="25">
        <f t="shared" si="172"/>
        <v>0</v>
      </c>
      <c r="GJ23" s="25">
        <f t="shared" si="172"/>
        <v>0</v>
      </c>
      <c r="GK23" s="25">
        <f t="shared" si="172"/>
        <v>0</v>
      </c>
      <c r="GL23" s="25">
        <f t="shared" si="171"/>
        <v>0</v>
      </c>
      <c r="GM23" s="246">
        <f t="shared" si="170"/>
        <v>0</v>
      </c>
    </row>
    <row r="24" spans="1:195" ht="19.5" customHeight="1">
      <c r="A24" s="130">
        <f t="shared" si="6"/>
        <v>0</v>
      </c>
      <c r="B24" s="25" t="s">
        <v>95</v>
      </c>
      <c r="C24" s="25" t="s">
        <v>44</v>
      </c>
      <c r="D24" s="64">
        <v>41244</v>
      </c>
      <c r="E24" s="25">
        <f>(SUMIF(GASTOS!$I$5:$CB$5,D24,GASTOS!$I$12:$CB$12)+SUMIF(RRHH!$T$18:$CM$18,D24,RRHH!$T$19:$CM$19))*-1</f>
        <v>8577.5</v>
      </c>
      <c r="F24" s="65">
        <f t="shared" si="157"/>
        <v>2012</v>
      </c>
      <c r="G24" s="25">
        <v>60</v>
      </c>
      <c r="H24" s="25">
        <f t="shared" si="158"/>
        <v>-142.95833333333334</v>
      </c>
      <c r="I24" s="64">
        <f t="shared" si="159"/>
        <v>43068</v>
      </c>
      <c r="J24" s="141">
        <f t="shared" si="160"/>
        <v>0</v>
      </c>
      <c r="K24" s="25">
        <f t="shared" si="160"/>
        <v>0</v>
      </c>
      <c r="L24" s="25">
        <f t="shared" si="160"/>
        <v>0</v>
      </c>
      <c r="M24" s="25">
        <f t="shared" si="160"/>
        <v>0</v>
      </c>
      <c r="N24" s="25">
        <f t="shared" si="160"/>
        <v>0</v>
      </c>
      <c r="O24" s="25">
        <f t="shared" si="160"/>
        <v>0</v>
      </c>
      <c r="P24" s="25">
        <f t="shared" si="160"/>
        <v>0</v>
      </c>
      <c r="Q24" s="25">
        <f t="shared" si="160"/>
        <v>0</v>
      </c>
      <c r="R24" s="25">
        <f t="shared" si="160"/>
        <v>0</v>
      </c>
      <c r="S24" s="25">
        <f t="shared" si="160"/>
        <v>0</v>
      </c>
      <c r="T24" s="25">
        <f t="shared" si="160"/>
        <v>0</v>
      </c>
      <c r="U24" s="25">
        <f t="shared" si="160"/>
        <v>0</v>
      </c>
      <c r="V24" s="25">
        <f t="shared" si="160"/>
        <v>-142.95833333333334</v>
      </c>
      <c r="W24" s="25">
        <f t="shared" si="160"/>
        <v>-142.95833333333334</v>
      </c>
      <c r="X24" s="25">
        <f t="shared" si="160"/>
        <v>-142.95833333333334</v>
      </c>
      <c r="Y24" s="25">
        <f t="shared" si="160"/>
        <v>-142.95833333333334</v>
      </c>
      <c r="Z24" s="25">
        <f t="shared" si="161"/>
        <v>-142.95833333333334</v>
      </c>
      <c r="AA24" s="25">
        <f t="shared" si="161"/>
        <v>-142.95833333333334</v>
      </c>
      <c r="AB24" s="25">
        <f t="shared" si="161"/>
        <v>-142.95833333333334</v>
      </c>
      <c r="AC24" s="25">
        <f t="shared" si="161"/>
        <v>-142.95833333333334</v>
      </c>
      <c r="AD24" s="25">
        <f t="shared" si="161"/>
        <v>-142.95833333333334</v>
      </c>
      <c r="AE24" s="25">
        <f t="shared" si="161"/>
        <v>-142.95833333333334</v>
      </c>
      <c r="AF24" s="25">
        <f t="shared" si="161"/>
        <v>-142.95833333333334</v>
      </c>
      <c r="AG24" s="25">
        <f t="shared" si="161"/>
        <v>-142.95833333333334</v>
      </c>
      <c r="AH24" s="25">
        <f t="shared" si="161"/>
        <v>-142.95833333333334</v>
      </c>
      <c r="AI24" s="25">
        <f t="shared" si="161"/>
        <v>-142.95833333333334</v>
      </c>
      <c r="AJ24" s="25">
        <f t="shared" si="161"/>
        <v>-142.95833333333334</v>
      </c>
      <c r="AK24" s="25">
        <f t="shared" si="161"/>
        <v>-142.95833333333334</v>
      </c>
      <c r="AL24" s="25">
        <f t="shared" si="161"/>
        <v>-142.95833333333334</v>
      </c>
      <c r="AM24" s="25">
        <f t="shared" si="161"/>
        <v>-142.95833333333334</v>
      </c>
      <c r="AN24" s="25">
        <f t="shared" si="161"/>
        <v>-142.95833333333334</v>
      </c>
      <c r="AO24" s="25">
        <f t="shared" si="161"/>
        <v>-142.95833333333334</v>
      </c>
      <c r="AP24" s="25">
        <f t="shared" si="162"/>
        <v>-142.95833333333334</v>
      </c>
      <c r="AQ24" s="25">
        <f t="shared" si="162"/>
        <v>-142.95833333333334</v>
      </c>
      <c r="AR24" s="25">
        <f t="shared" si="162"/>
        <v>-142.95833333333334</v>
      </c>
      <c r="AS24" s="25">
        <f t="shared" si="162"/>
        <v>-142.95833333333334</v>
      </c>
      <c r="AT24" s="25">
        <f t="shared" si="162"/>
        <v>-142.95833333333334</v>
      </c>
      <c r="AU24" s="25">
        <f t="shared" si="162"/>
        <v>-142.95833333333334</v>
      </c>
      <c r="AV24" s="25">
        <f t="shared" si="162"/>
        <v>-142.95833333333334</v>
      </c>
      <c r="AW24" s="25">
        <f t="shared" si="162"/>
        <v>-142.95833333333334</v>
      </c>
      <c r="AX24" s="25">
        <f t="shared" si="162"/>
        <v>-142.95833333333334</v>
      </c>
      <c r="AY24" s="25">
        <f t="shared" si="162"/>
        <v>-142.95833333333334</v>
      </c>
      <c r="AZ24" s="25">
        <f t="shared" si="162"/>
        <v>-142.95833333333334</v>
      </c>
      <c r="BA24" s="25">
        <f t="shared" si="162"/>
        <v>-142.95833333333334</v>
      </c>
      <c r="BB24" s="25">
        <f t="shared" si="162"/>
        <v>-142.95833333333334</v>
      </c>
      <c r="BC24" s="25">
        <f t="shared" si="162"/>
        <v>-142.95833333333334</v>
      </c>
      <c r="BD24" s="25">
        <f t="shared" si="162"/>
        <v>-142.95833333333334</v>
      </c>
      <c r="BE24" s="25">
        <f t="shared" si="162"/>
        <v>-142.95833333333334</v>
      </c>
      <c r="BF24" s="25">
        <f t="shared" si="163"/>
        <v>-142.95833333333334</v>
      </c>
      <c r="BG24" s="25">
        <f t="shared" si="163"/>
        <v>-142.95833333333334</v>
      </c>
      <c r="BH24" s="25">
        <f t="shared" si="163"/>
        <v>-142.95833333333334</v>
      </c>
      <c r="BI24" s="25">
        <f t="shared" si="163"/>
        <v>-142.95833333333334</v>
      </c>
      <c r="BJ24" s="25">
        <f t="shared" si="163"/>
        <v>-142.95833333333334</v>
      </c>
      <c r="BK24" s="25">
        <f t="shared" si="163"/>
        <v>-142.95833333333334</v>
      </c>
      <c r="BL24" s="25">
        <f t="shared" si="163"/>
        <v>-142.95833333333334</v>
      </c>
      <c r="BM24" s="25">
        <f t="shared" si="163"/>
        <v>-142.95833333333334</v>
      </c>
      <c r="BN24" s="25">
        <f t="shared" si="163"/>
        <v>-142.95833333333334</v>
      </c>
      <c r="BO24" s="25">
        <f t="shared" si="163"/>
        <v>-142.95833333333334</v>
      </c>
      <c r="BP24" s="25">
        <f t="shared" si="163"/>
        <v>-142.95833333333334</v>
      </c>
      <c r="BQ24" s="25">
        <f t="shared" si="163"/>
        <v>-142.95833333333334</v>
      </c>
      <c r="BR24" s="25">
        <f t="shared" si="163"/>
        <v>-142.95833333333334</v>
      </c>
      <c r="BS24" s="25">
        <f t="shared" si="163"/>
        <v>-142.95833333333334</v>
      </c>
      <c r="BT24" s="25">
        <f t="shared" si="163"/>
        <v>-142.95833333333334</v>
      </c>
      <c r="BU24" s="25">
        <f t="shared" si="163"/>
        <v>-142.95833333333334</v>
      </c>
      <c r="BV24" s="25">
        <f t="shared" si="164"/>
        <v>-142.95833333333334</v>
      </c>
      <c r="BW24" s="25">
        <f t="shared" si="164"/>
        <v>-142.95833333333334</v>
      </c>
      <c r="BX24" s="25">
        <f t="shared" si="164"/>
        <v>-142.95833333333334</v>
      </c>
      <c r="BY24" s="25">
        <f t="shared" si="164"/>
        <v>-142.95833333333334</v>
      </c>
      <c r="BZ24" s="25">
        <f t="shared" si="164"/>
        <v>-142.95833333333334</v>
      </c>
      <c r="CA24" s="25">
        <f t="shared" si="164"/>
        <v>-142.95833333333334</v>
      </c>
      <c r="CB24" s="25">
        <f t="shared" si="164"/>
        <v>-142.95833333333334</v>
      </c>
      <c r="CC24" s="25">
        <f t="shared" si="164"/>
        <v>-142.95833333333334</v>
      </c>
      <c r="CD24" s="25">
        <f t="shared" si="164"/>
        <v>0</v>
      </c>
      <c r="CE24" s="25">
        <f t="shared" si="164"/>
        <v>0</v>
      </c>
      <c r="CF24" s="25">
        <f t="shared" si="164"/>
        <v>0</v>
      </c>
      <c r="CG24" s="25">
        <f t="shared" si="164"/>
        <v>0</v>
      </c>
      <c r="CH24" s="25">
        <f t="shared" si="164"/>
        <v>0</v>
      </c>
      <c r="CI24" s="25">
        <f t="shared" si="164"/>
        <v>0</v>
      </c>
      <c r="CJ24" s="25">
        <f t="shared" si="164"/>
        <v>0</v>
      </c>
      <c r="CK24" s="25">
        <f t="shared" si="164"/>
        <v>0</v>
      </c>
      <c r="CL24" s="25">
        <f t="shared" si="165"/>
        <v>0</v>
      </c>
      <c r="CM24" s="25">
        <f t="shared" si="165"/>
        <v>0</v>
      </c>
      <c r="CN24" s="25">
        <f t="shared" si="165"/>
        <v>0</v>
      </c>
      <c r="CO24" s="25">
        <f t="shared" si="165"/>
        <v>0</v>
      </c>
      <c r="CP24" s="25">
        <f t="shared" si="165"/>
        <v>0</v>
      </c>
      <c r="CQ24" s="25">
        <f t="shared" si="165"/>
        <v>0</v>
      </c>
      <c r="CR24" s="25">
        <f t="shared" si="165"/>
        <v>0</v>
      </c>
      <c r="CS24" s="25">
        <f t="shared" si="165"/>
        <v>0</v>
      </c>
      <c r="CT24" s="25">
        <f t="shared" si="165"/>
        <v>0</v>
      </c>
      <c r="CU24" s="25">
        <f t="shared" si="165"/>
        <v>0</v>
      </c>
      <c r="CV24" s="25">
        <f t="shared" si="165"/>
        <v>0</v>
      </c>
      <c r="CW24" s="25">
        <f t="shared" si="165"/>
        <v>0</v>
      </c>
      <c r="CX24" s="25">
        <f t="shared" si="165"/>
        <v>0</v>
      </c>
      <c r="CY24" s="25">
        <f t="shared" si="165"/>
        <v>0</v>
      </c>
      <c r="CZ24" s="25">
        <f t="shared" si="165"/>
        <v>0</v>
      </c>
      <c r="DA24" s="25">
        <f t="shared" si="165"/>
        <v>0</v>
      </c>
      <c r="DB24" s="25">
        <f t="shared" si="166"/>
        <v>0</v>
      </c>
      <c r="DC24" s="25">
        <f t="shared" si="166"/>
        <v>0</v>
      </c>
      <c r="DD24" s="25">
        <f t="shared" si="166"/>
        <v>0</v>
      </c>
      <c r="DE24" s="25">
        <f t="shared" si="166"/>
        <v>0</v>
      </c>
      <c r="DF24" s="25">
        <f t="shared" si="166"/>
        <v>0</v>
      </c>
      <c r="DG24" s="25">
        <f t="shared" si="166"/>
        <v>0</v>
      </c>
      <c r="DH24" s="25">
        <f t="shared" si="166"/>
        <v>0</v>
      </c>
      <c r="DI24" s="25">
        <f t="shared" si="166"/>
        <v>0</v>
      </c>
      <c r="DJ24" s="25">
        <f t="shared" si="166"/>
        <v>0</v>
      </c>
      <c r="DK24" s="25">
        <f t="shared" si="166"/>
        <v>0</v>
      </c>
      <c r="DL24" s="25">
        <f t="shared" si="166"/>
        <v>0</v>
      </c>
      <c r="DM24" s="25">
        <f t="shared" si="166"/>
        <v>0</v>
      </c>
      <c r="DN24" s="25">
        <f t="shared" si="166"/>
        <v>0</v>
      </c>
      <c r="DO24" s="25">
        <f t="shared" si="166"/>
        <v>0</v>
      </c>
      <c r="DP24" s="25">
        <f t="shared" si="167"/>
        <v>0</v>
      </c>
      <c r="DQ24" s="25">
        <f t="shared" si="167"/>
        <v>0</v>
      </c>
      <c r="DR24" s="25">
        <f t="shared" si="167"/>
        <v>0</v>
      </c>
      <c r="DS24" s="25">
        <f t="shared" si="167"/>
        <v>0</v>
      </c>
      <c r="DT24" s="25">
        <f t="shared" si="167"/>
        <v>0</v>
      </c>
      <c r="DU24" s="25">
        <f t="shared" si="167"/>
        <v>0</v>
      </c>
      <c r="DV24" s="25">
        <f t="shared" si="167"/>
        <v>0</v>
      </c>
      <c r="DW24" s="25">
        <f t="shared" si="167"/>
        <v>0</v>
      </c>
      <c r="DX24" s="25">
        <f t="shared" si="167"/>
        <v>0</v>
      </c>
      <c r="DY24" s="25">
        <f t="shared" si="167"/>
        <v>0</v>
      </c>
      <c r="DZ24" s="25">
        <f t="shared" si="172"/>
        <v>0</v>
      </c>
      <c r="EA24" s="25">
        <f t="shared" si="172"/>
        <v>0</v>
      </c>
      <c r="EB24" s="25">
        <f t="shared" si="172"/>
        <v>0</v>
      </c>
      <c r="EC24" s="25">
        <f t="shared" si="172"/>
        <v>0</v>
      </c>
      <c r="ED24" s="25">
        <f t="shared" si="172"/>
        <v>0</v>
      </c>
      <c r="EE24" s="25">
        <f t="shared" si="172"/>
        <v>0</v>
      </c>
      <c r="EF24" s="25">
        <f t="shared" si="172"/>
        <v>0</v>
      </c>
      <c r="EG24" s="25">
        <f t="shared" si="172"/>
        <v>0</v>
      </c>
      <c r="EH24" s="25">
        <f t="shared" si="172"/>
        <v>0</v>
      </c>
      <c r="EI24" s="25">
        <f t="shared" si="172"/>
        <v>0</v>
      </c>
      <c r="EJ24" s="25">
        <f t="shared" si="172"/>
        <v>0</v>
      </c>
      <c r="EK24" s="25">
        <f t="shared" si="172"/>
        <v>0</v>
      </c>
      <c r="EL24" s="25">
        <f t="shared" si="172"/>
        <v>0</v>
      </c>
      <c r="EM24" s="25">
        <f t="shared" si="172"/>
        <v>0</v>
      </c>
      <c r="EN24" s="25">
        <f t="shared" si="172"/>
        <v>0</v>
      </c>
      <c r="EO24" s="25">
        <f t="shared" si="172"/>
        <v>0</v>
      </c>
      <c r="EP24" s="25">
        <f t="shared" si="172"/>
        <v>0</v>
      </c>
      <c r="EQ24" s="25">
        <f t="shared" si="172"/>
        <v>0</v>
      </c>
      <c r="ER24" s="25">
        <f t="shared" si="172"/>
        <v>0</v>
      </c>
      <c r="ES24" s="25">
        <f t="shared" si="172"/>
        <v>0</v>
      </c>
      <c r="ET24" s="25">
        <f t="shared" si="172"/>
        <v>0</v>
      </c>
      <c r="EU24" s="25">
        <f t="shared" si="172"/>
        <v>0</v>
      </c>
      <c r="EV24" s="25">
        <f t="shared" si="172"/>
        <v>0</v>
      </c>
      <c r="EW24" s="25">
        <f t="shared" si="172"/>
        <v>0</v>
      </c>
      <c r="EX24" s="25">
        <f t="shared" si="172"/>
        <v>0</v>
      </c>
      <c r="EY24" s="25">
        <f t="shared" si="172"/>
        <v>0</v>
      </c>
      <c r="EZ24" s="25">
        <f t="shared" si="172"/>
        <v>0</v>
      </c>
      <c r="FA24" s="25">
        <f t="shared" si="172"/>
        <v>0</v>
      </c>
      <c r="FB24" s="25">
        <f t="shared" si="172"/>
        <v>0</v>
      </c>
      <c r="FC24" s="25">
        <f t="shared" si="172"/>
        <v>0</v>
      </c>
      <c r="FD24" s="25">
        <f t="shared" si="172"/>
        <v>0</v>
      </c>
      <c r="FE24" s="25">
        <f t="shared" si="172"/>
        <v>0</v>
      </c>
      <c r="FF24" s="25">
        <f t="shared" si="172"/>
        <v>0</v>
      </c>
      <c r="FG24" s="25">
        <f t="shared" si="172"/>
        <v>0</v>
      </c>
      <c r="FH24" s="25">
        <f t="shared" si="172"/>
        <v>0</v>
      </c>
      <c r="FI24" s="25">
        <f t="shared" si="172"/>
        <v>0</v>
      </c>
      <c r="FJ24" s="25">
        <f t="shared" si="172"/>
        <v>0</v>
      </c>
      <c r="FK24" s="25">
        <f t="shared" si="172"/>
        <v>0</v>
      </c>
      <c r="FL24" s="25">
        <f t="shared" si="172"/>
        <v>0</v>
      </c>
      <c r="FM24" s="25">
        <f t="shared" si="172"/>
        <v>0</v>
      </c>
      <c r="FN24" s="25">
        <f t="shared" si="172"/>
        <v>0</v>
      </c>
      <c r="FO24" s="25">
        <f t="shared" si="172"/>
        <v>0</v>
      </c>
      <c r="FP24" s="25">
        <f t="shared" si="172"/>
        <v>0</v>
      </c>
      <c r="FQ24" s="25">
        <f t="shared" si="172"/>
        <v>0</v>
      </c>
      <c r="FR24" s="25">
        <f t="shared" si="172"/>
        <v>0</v>
      </c>
      <c r="FS24" s="25">
        <f t="shared" si="172"/>
        <v>0</v>
      </c>
      <c r="FT24" s="25">
        <f t="shared" si="172"/>
        <v>0</v>
      </c>
      <c r="FU24" s="25">
        <f t="shared" si="172"/>
        <v>0</v>
      </c>
      <c r="FV24" s="25">
        <f t="shared" si="172"/>
        <v>0</v>
      </c>
      <c r="FW24" s="25">
        <f t="shared" si="172"/>
        <v>0</v>
      </c>
      <c r="FX24" s="25">
        <f t="shared" si="172"/>
        <v>0</v>
      </c>
      <c r="FY24" s="25">
        <f t="shared" si="172"/>
        <v>0</v>
      </c>
      <c r="FZ24" s="25">
        <f t="shared" si="172"/>
        <v>0</v>
      </c>
      <c r="GA24" s="25">
        <f t="shared" si="172"/>
        <v>0</v>
      </c>
      <c r="GB24" s="25">
        <f t="shared" si="172"/>
        <v>0</v>
      </c>
      <c r="GC24" s="25">
        <f t="shared" si="172"/>
        <v>0</v>
      </c>
      <c r="GD24" s="25">
        <f t="shared" si="172"/>
        <v>0</v>
      </c>
      <c r="GE24" s="25">
        <f t="shared" si="172"/>
        <v>0</v>
      </c>
      <c r="GF24" s="25">
        <f t="shared" si="172"/>
        <v>0</v>
      </c>
      <c r="GG24" s="25">
        <f t="shared" si="172"/>
        <v>0</v>
      </c>
      <c r="GH24" s="25">
        <f t="shared" si="172"/>
        <v>0</v>
      </c>
      <c r="GI24" s="25">
        <f t="shared" si="172"/>
        <v>0</v>
      </c>
      <c r="GJ24" s="25">
        <f t="shared" si="172"/>
        <v>0</v>
      </c>
      <c r="GK24" s="25">
        <f t="shared" ref="GK24:GL27" si="173">IF(GK$12&gt;$I24,0,IF($D24&lt;=GK$12,$H24,0))</f>
        <v>0</v>
      </c>
      <c r="GL24" s="25">
        <f t="shared" si="173"/>
        <v>0</v>
      </c>
      <c r="GM24" s="246">
        <f t="shared" si="170"/>
        <v>0</v>
      </c>
    </row>
    <row r="25" spans="1:195" ht="19.5" customHeight="1">
      <c r="A25" s="130">
        <f t="shared" si="6"/>
        <v>0</v>
      </c>
      <c r="B25" s="25" t="s">
        <v>95</v>
      </c>
      <c r="C25" s="25" t="s">
        <v>44</v>
      </c>
      <c r="D25" s="64">
        <v>41275</v>
      </c>
      <c r="E25" s="25">
        <f>(SUMIF(GASTOS!$I$5:$CB$5,D25,GASTOS!$I$12:$CB$12)+SUMIF(RRHH!$T$18:$CM$18,D25,RRHH!$T$19:$CM$19))*-1</f>
        <v>12894.883333333335</v>
      </c>
      <c r="F25" s="65">
        <f t="shared" si="157"/>
        <v>2013</v>
      </c>
      <c r="G25" s="25">
        <v>60</v>
      </c>
      <c r="H25" s="25">
        <f t="shared" si="158"/>
        <v>-214.91472222222225</v>
      </c>
      <c r="I25" s="64">
        <f t="shared" si="159"/>
        <v>43099</v>
      </c>
      <c r="J25" s="141">
        <f t="shared" si="160"/>
        <v>0</v>
      </c>
      <c r="K25" s="25">
        <f t="shared" si="160"/>
        <v>0</v>
      </c>
      <c r="L25" s="25">
        <f t="shared" si="160"/>
        <v>0</v>
      </c>
      <c r="M25" s="25">
        <f t="shared" si="160"/>
        <v>0</v>
      </c>
      <c r="N25" s="25">
        <f t="shared" si="160"/>
        <v>0</v>
      </c>
      <c r="O25" s="25">
        <f t="shared" si="160"/>
        <v>0</v>
      </c>
      <c r="P25" s="25">
        <f t="shared" si="160"/>
        <v>0</v>
      </c>
      <c r="Q25" s="25">
        <f t="shared" si="160"/>
        <v>0</v>
      </c>
      <c r="R25" s="25">
        <f t="shared" si="160"/>
        <v>0</v>
      </c>
      <c r="S25" s="25">
        <f t="shared" si="160"/>
        <v>0</v>
      </c>
      <c r="T25" s="25">
        <f t="shared" si="160"/>
        <v>0</v>
      </c>
      <c r="U25" s="25">
        <f t="shared" si="160"/>
        <v>0</v>
      </c>
      <c r="V25" s="25">
        <f t="shared" si="160"/>
        <v>0</v>
      </c>
      <c r="W25" s="25">
        <f t="shared" si="160"/>
        <v>-214.91472222222225</v>
      </c>
      <c r="X25" s="25">
        <f t="shared" si="160"/>
        <v>-214.91472222222225</v>
      </c>
      <c r="Y25" s="25">
        <f t="shared" si="160"/>
        <v>-214.91472222222225</v>
      </c>
      <c r="Z25" s="25">
        <f t="shared" si="161"/>
        <v>-214.91472222222225</v>
      </c>
      <c r="AA25" s="25">
        <f t="shared" si="161"/>
        <v>-214.91472222222225</v>
      </c>
      <c r="AB25" s="25">
        <f t="shared" si="161"/>
        <v>-214.91472222222225</v>
      </c>
      <c r="AC25" s="25">
        <f t="shared" si="161"/>
        <v>-214.91472222222225</v>
      </c>
      <c r="AD25" s="25">
        <f t="shared" si="161"/>
        <v>-214.91472222222225</v>
      </c>
      <c r="AE25" s="25">
        <f t="shared" si="161"/>
        <v>-214.91472222222225</v>
      </c>
      <c r="AF25" s="25">
        <f t="shared" si="161"/>
        <v>-214.91472222222225</v>
      </c>
      <c r="AG25" s="25">
        <f t="shared" si="161"/>
        <v>-214.91472222222225</v>
      </c>
      <c r="AH25" s="25">
        <f t="shared" si="161"/>
        <v>-214.91472222222225</v>
      </c>
      <c r="AI25" s="25">
        <f t="shared" si="161"/>
        <v>-214.91472222222225</v>
      </c>
      <c r="AJ25" s="25">
        <f t="shared" si="161"/>
        <v>-214.91472222222225</v>
      </c>
      <c r="AK25" s="25">
        <f t="shared" si="161"/>
        <v>-214.91472222222225</v>
      </c>
      <c r="AL25" s="25">
        <f t="shared" si="161"/>
        <v>-214.91472222222225</v>
      </c>
      <c r="AM25" s="25">
        <f t="shared" si="161"/>
        <v>-214.91472222222225</v>
      </c>
      <c r="AN25" s="25">
        <f t="shared" si="161"/>
        <v>-214.91472222222225</v>
      </c>
      <c r="AO25" s="25">
        <f t="shared" si="161"/>
        <v>-214.91472222222225</v>
      </c>
      <c r="AP25" s="25">
        <f t="shared" si="162"/>
        <v>-214.91472222222225</v>
      </c>
      <c r="AQ25" s="25">
        <f t="shared" si="162"/>
        <v>-214.91472222222225</v>
      </c>
      <c r="AR25" s="25">
        <f t="shared" si="162"/>
        <v>-214.91472222222225</v>
      </c>
      <c r="AS25" s="25">
        <f t="shared" si="162"/>
        <v>-214.91472222222225</v>
      </c>
      <c r="AT25" s="25">
        <f t="shared" si="162"/>
        <v>-214.91472222222225</v>
      </c>
      <c r="AU25" s="25">
        <f t="shared" si="162"/>
        <v>-214.91472222222225</v>
      </c>
      <c r="AV25" s="25">
        <f t="shared" si="162"/>
        <v>-214.91472222222225</v>
      </c>
      <c r="AW25" s="25">
        <f t="shared" si="162"/>
        <v>-214.91472222222225</v>
      </c>
      <c r="AX25" s="25">
        <f t="shared" si="162"/>
        <v>-214.91472222222225</v>
      </c>
      <c r="AY25" s="25">
        <f t="shared" si="162"/>
        <v>-214.91472222222225</v>
      </c>
      <c r="AZ25" s="25">
        <f t="shared" si="162"/>
        <v>-214.91472222222225</v>
      </c>
      <c r="BA25" s="25">
        <f t="shared" si="162"/>
        <v>-214.91472222222225</v>
      </c>
      <c r="BB25" s="25">
        <f t="shared" si="162"/>
        <v>-214.91472222222225</v>
      </c>
      <c r="BC25" s="25">
        <f t="shared" si="162"/>
        <v>-214.91472222222225</v>
      </c>
      <c r="BD25" s="25">
        <f t="shared" si="162"/>
        <v>-214.91472222222225</v>
      </c>
      <c r="BE25" s="25">
        <f t="shared" si="162"/>
        <v>-214.91472222222225</v>
      </c>
      <c r="BF25" s="25">
        <f t="shared" si="163"/>
        <v>-214.91472222222225</v>
      </c>
      <c r="BG25" s="25">
        <f t="shared" si="163"/>
        <v>-214.91472222222225</v>
      </c>
      <c r="BH25" s="25">
        <f t="shared" si="163"/>
        <v>-214.91472222222225</v>
      </c>
      <c r="BI25" s="25">
        <f t="shared" si="163"/>
        <v>-214.91472222222225</v>
      </c>
      <c r="BJ25" s="25">
        <f t="shared" si="163"/>
        <v>-214.91472222222225</v>
      </c>
      <c r="BK25" s="25">
        <f t="shared" si="163"/>
        <v>-214.91472222222225</v>
      </c>
      <c r="BL25" s="25">
        <f t="shared" si="163"/>
        <v>-214.91472222222225</v>
      </c>
      <c r="BM25" s="25">
        <f t="shared" si="163"/>
        <v>-214.91472222222225</v>
      </c>
      <c r="BN25" s="25">
        <f t="shared" si="163"/>
        <v>-214.91472222222225</v>
      </c>
      <c r="BO25" s="25">
        <f t="shared" si="163"/>
        <v>-214.91472222222225</v>
      </c>
      <c r="BP25" s="25">
        <f t="shared" si="163"/>
        <v>-214.91472222222225</v>
      </c>
      <c r="BQ25" s="25">
        <f t="shared" si="163"/>
        <v>-214.91472222222225</v>
      </c>
      <c r="BR25" s="25">
        <f t="shared" si="163"/>
        <v>-214.91472222222225</v>
      </c>
      <c r="BS25" s="25">
        <f t="shared" si="163"/>
        <v>-214.91472222222225</v>
      </c>
      <c r="BT25" s="25">
        <f t="shared" si="163"/>
        <v>-214.91472222222225</v>
      </c>
      <c r="BU25" s="25">
        <f t="shared" si="163"/>
        <v>-214.91472222222225</v>
      </c>
      <c r="BV25" s="25">
        <f t="shared" si="164"/>
        <v>-214.91472222222225</v>
      </c>
      <c r="BW25" s="25">
        <f t="shared" si="164"/>
        <v>-214.91472222222225</v>
      </c>
      <c r="BX25" s="25">
        <f t="shared" si="164"/>
        <v>-214.91472222222225</v>
      </c>
      <c r="BY25" s="25">
        <f t="shared" si="164"/>
        <v>-214.91472222222225</v>
      </c>
      <c r="BZ25" s="25">
        <f t="shared" si="164"/>
        <v>-214.91472222222225</v>
      </c>
      <c r="CA25" s="25">
        <f t="shared" si="164"/>
        <v>-214.91472222222225</v>
      </c>
      <c r="CB25" s="25">
        <f t="shared" si="164"/>
        <v>-214.91472222222225</v>
      </c>
      <c r="CC25" s="25">
        <f t="shared" si="164"/>
        <v>-214.91472222222225</v>
      </c>
      <c r="CD25" s="25">
        <f t="shared" si="164"/>
        <v>-214.91472222222225</v>
      </c>
      <c r="CE25" s="25">
        <f t="shared" si="164"/>
        <v>0</v>
      </c>
      <c r="CF25" s="25">
        <f t="shared" si="164"/>
        <v>0</v>
      </c>
      <c r="CG25" s="25">
        <f t="shared" si="164"/>
        <v>0</v>
      </c>
      <c r="CH25" s="25">
        <f t="shared" si="164"/>
        <v>0</v>
      </c>
      <c r="CI25" s="25">
        <f t="shared" si="164"/>
        <v>0</v>
      </c>
      <c r="CJ25" s="25">
        <f t="shared" si="164"/>
        <v>0</v>
      </c>
      <c r="CK25" s="25">
        <f t="shared" si="164"/>
        <v>0</v>
      </c>
      <c r="CL25" s="25">
        <f t="shared" si="165"/>
        <v>0</v>
      </c>
      <c r="CM25" s="25">
        <f t="shared" si="165"/>
        <v>0</v>
      </c>
      <c r="CN25" s="25">
        <f t="shared" si="165"/>
        <v>0</v>
      </c>
      <c r="CO25" s="25">
        <f t="shared" si="165"/>
        <v>0</v>
      </c>
      <c r="CP25" s="25">
        <f t="shared" si="165"/>
        <v>0</v>
      </c>
      <c r="CQ25" s="25">
        <f t="shared" si="165"/>
        <v>0</v>
      </c>
      <c r="CR25" s="25">
        <f t="shared" si="165"/>
        <v>0</v>
      </c>
      <c r="CS25" s="25">
        <f t="shared" si="165"/>
        <v>0</v>
      </c>
      <c r="CT25" s="25">
        <f t="shared" si="165"/>
        <v>0</v>
      </c>
      <c r="CU25" s="25">
        <f t="shared" si="165"/>
        <v>0</v>
      </c>
      <c r="CV25" s="25">
        <f t="shared" si="165"/>
        <v>0</v>
      </c>
      <c r="CW25" s="25">
        <f t="shared" si="165"/>
        <v>0</v>
      </c>
      <c r="CX25" s="25">
        <f t="shared" si="165"/>
        <v>0</v>
      </c>
      <c r="CY25" s="25">
        <f t="shared" si="165"/>
        <v>0</v>
      </c>
      <c r="CZ25" s="25">
        <f t="shared" si="165"/>
        <v>0</v>
      </c>
      <c r="DA25" s="25">
        <f t="shared" si="165"/>
        <v>0</v>
      </c>
      <c r="DB25" s="25">
        <f t="shared" si="166"/>
        <v>0</v>
      </c>
      <c r="DC25" s="25">
        <f t="shared" si="166"/>
        <v>0</v>
      </c>
      <c r="DD25" s="25">
        <f t="shared" si="166"/>
        <v>0</v>
      </c>
      <c r="DE25" s="25">
        <f t="shared" si="166"/>
        <v>0</v>
      </c>
      <c r="DF25" s="25">
        <f t="shared" si="166"/>
        <v>0</v>
      </c>
      <c r="DG25" s="25">
        <f t="shared" si="166"/>
        <v>0</v>
      </c>
      <c r="DH25" s="25">
        <f t="shared" si="166"/>
        <v>0</v>
      </c>
      <c r="DI25" s="25">
        <f t="shared" si="166"/>
        <v>0</v>
      </c>
      <c r="DJ25" s="25">
        <f t="shared" si="166"/>
        <v>0</v>
      </c>
      <c r="DK25" s="25">
        <f t="shared" si="166"/>
        <v>0</v>
      </c>
      <c r="DL25" s="25">
        <f t="shared" si="166"/>
        <v>0</v>
      </c>
      <c r="DM25" s="25">
        <f t="shared" si="166"/>
        <v>0</v>
      </c>
      <c r="DN25" s="25">
        <f t="shared" si="166"/>
        <v>0</v>
      </c>
      <c r="DO25" s="25">
        <f t="shared" si="166"/>
        <v>0</v>
      </c>
      <c r="DP25" s="25">
        <f t="shared" si="167"/>
        <v>0</v>
      </c>
      <c r="DQ25" s="25">
        <f t="shared" si="167"/>
        <v>0</v>
      </c>
      <c r="DR25" s="25">
        <f t="shared" si="167"/>
        <v>0</v>
      </c>
      <c r="DS25" s="25">
        <f t="shared" si="167"/>
        <v>0</v>
      </c>
      <c r="DT25" s="25">
        <f t="shared" si="167"/>
        <v>0</v>
      </c>
      <c r="DU25" s="25">
        <f t="shared" si="167"/>
        <v>0</v>
      </c>
      <c r="DV25" s="25">
        <f t="shared" si="167"/>
        <v>0</v>
      </c>
      <c r="DW25" s="25">
        <f t="shared" si="167"/>
        <v>0</v>
      </c>
      <c r="DX25" s="25">
        <f t="shared" si="167"/>
        <v>0</v>
      </c>
      <c r="DY25" s="25">
        <f t="shared" si="167"/>
        <v>0</v>
      </c>
      <c r="DZ25" s="25">
        <f t="shared" ref="DZ25:GK28" si="174">IF(DZ$12&gt;$I25,0,IF($D25&lt;=DZ$12,$H25,0))</f>
        <v>0</v>
      </c>
      <c r="EA25" s="25">
        <f t="shared" si="174"/>
        <v>0</v>
      </c>
      <c r="EB25" s="25">
        <f t="shared" si="174"/>
        <v>0</v>
      </c>
      <c r="EC25" s="25">
        <f t="shared" si="174"/>
        <v>0</v>
      </c>
      <c r="ED25" s="25">
        <f t="shared" si="174"/>
        <v>0</v>
      </c>
      <c r="EE25" s="25">
        <f t="shared" si="174"/>
        <v>0</v>
      </c>
      <c r="EF25" s="25">
        <f t="shared" si="174"/>
        <v>0</v>
      </c>
      <c r="EG25" s="25">
        <f t="shared" si="174"/>
        <v>0</v>
      </c>
      <c r="EH25" s="25">
        <f t="shared" si="174"/>
        <v>0</v>
      </c>
      <c r="EI25" s="25">
        <f t="shared" si="174"/>
        <v>0</v>
      </c>
      <c r="EJ25" s="25">
        <f t="shared" si="174"/>
        <v>0</v>
      </c>
      <c r="EK25" s="25">
        <f t="shared" si="174"/>
        <v>0</v>
      </c>
      <c r="EL25" s="25">
        <f t="shared" si="174"/>
        <v>0</v>
      </c>
      <c r="EM25" s="25">
        <f t="shared" si="174"/>
        <v>0</v>
      </c>
      <c r="EN25" s="25">
        <f t="shared" si="174"/>
        <v>0</v>
      </c>
      <c r="EO25" s="25">
        <f t="shared" si="174"/>
        <v>0</v>
      </c>
      <c r="EP25" s="25">
        <f t="shared" si="174"/>
        <v>0</v>
      </c>
      <c r="EQ25" s="25">
        <f t="shared" si="174"/>
        <v>0</v>
      </c>
      <c r="ER25" s="25">
        <f t="shared" si="174"/>
        <v>0</v>
      </c>
      <c r="ES25" s="25">
        <f t="shared" si="174"/>
        <v>0</v>
      </c>
      <c r="ET25" s="25">
        <f t="shared" si="174"/>
        <v>0</v>
      </c>
      <c r="EU25" s="25">
        <f t="shared" si="174"/>
        <v>0</v>
      </c>
      <c r="EV25" s="25">
        <f t="shared" si="174"/>
        <v>0</v>
      </c>
      <c r="EW25" s="25">
        <f t="shared" si="174"/>
        <v>0</v>
      </c>
      <c r="EX25" s="25">
        <f t="shared" si="174"/>
        <v>0</v>
      </c>
      <c r="EY25" s="25">
        <f t="shared" si="174"/>
        <v>0</v>
      </c>
      <c r="EZ25" s="25">
        <f t="shared" si="174"/>
        <v>0</v>
      </c>
      <c r="FA25" s="25">
        <f t="shared" si="174"/>
        <v>0</v>
      </c>
      <c r="FB25" s="25">
        <f t="shared" si="174"/>
        <v>0</v>
      </c>
      <c r="FC25" s="25">
        <f t="shared" si="174"/>
        <v>0</v>
      </c>
      <c r="FD25" s="25">
        <f t="shared" si="174"/>
        <v>0</v>
      </c>
      <c r="FE25" s="25">
        <f t="shared" si="174"/>
        <v>0</v>
      </c>
      <c r="FF25" s="25">
        <f t="shared" si="174"/>
        <v>0</v>
      </c>
      <c r="FG25" s="25">
        <f t="shared" si="174"/>
        <v>0</v>
      </c>
      <c r="FH25" s="25">
        <f t="shared" si="174"/>
        <v>0</v>
      </c>
      <c r="FI25" s="25">
        <f t="shared" si="174"/>
        <v>0</v>
      </c>
      <c r="FJ25" s="25">
        <f t="shared" si="174"/>
        <v>0</v>
      </c>
      <c r="FK25" s="25">
        <f t="shared" si="174"/>
        <v>0</v>
      </c>
      <c r="FL25" s="25">
        <f t="shared" si="174"/>
        <v>0</v>
      </c>
      <c r="FM25" s="25">
        <f t="shared" si="174"/>
        <v>0</v>
      </c>
      <c r="FN25" s="25">
        <f t="shared" si="174"/>
        <v>0</v>
      </c>
      <c r="FO25" s="25">
        <f t="shared" si="174"/>
        <v>0</v>
      </c>
      <c r="FP25" s="25">
        <f t="shared" si="174"/>
        <v>0</v>
      </c>
      <c r="FQ25" s="25">
        <f t="shared" si="174"/>
        <v>0</v>
      </c>
      <c r="FR25" s="25">
        <f t="shared" si="174"/>
        <v>0</v>
      </c>
      <c r="FS25" s="25">
        <f t="shared" si="174"/>
        <v>0</v>
      </c>
      <c r="FT25" s="25">
        <f t="shared" si="174"/>
        <v>0</v>
      </c>
      <c r="FU25" s="25">
        <f t="shared" si="174"/>
        <v>0</v>
      </c>
      <c r="FV25" s="25">
        <f t="shared" si="174"/>
        <v>0</v>
      </c>
      <c r="FW25" s="25">
        <f t="shared" si="174"/>
        <v>0</v>
      </c>
      <c r="FX25" s="25">
        <f t="shared" si="174"/>
        <v>0</v>
      </c>
      <c r="FY25" s="25">
        <f t="shared" si="174"/>
        <v>0</v>
      </c>
      <c r="FZ25" s="25">
        <f t="shared" si="174"/>
        <v>0</v>
      </c>
      <c r="GA25" s="25">
        <f t="shared" si="174"/>
        <v>0</v>
      </c>
      <c r="GB25" s="25">
        <f t="shared" si="174"/>
        <v>0</v>
      </c>
      <c r="GC25" s="25">
        <f t="shared" si="174"/>
        <v>0</v>
      </c>
      <c r="GD25" s="25">
        <f t="shared" si="174"/>
        <v>0</v>
      </c>
      <c r="GE25" s="25">
        <f t="shared" si="174"/>
        <v>0</v>
      </c>
      <c r="GF25" s="25">
        <f t="shared" si="174"/>
        <v>0</v>
      </c>
      <c r="GG25" s="25">
        <f t="shared" si="174"/>
        <v>0</v>
      </c>
      <c r="GH25" s="25">
        <f t="shared" si="174"/>
        <v>0</v>
      </c>
      <c r="GI25" s="25">
        <f t="shared" si="174"/>
        <v>0</v>
      </c>
      <c r="GJ25" s="25">
        <f t="shared" si="174"/>
        <v>0</v>
      </c>
      <c r="GK25" s="25">
        <f t="shared" si="174"/>
        <v>0</v>
      </c>
      <c r="GL25" s="25">
        <f t="shared" si="173"/>
        <v>0</v>
      </c>
      <c r="GM25" s="246">
        <f t="shared" si="170"/>
        <v>0</v>
      </c>
    </row>
    <row r="26" spans="1:195" ht="19.5" customHeight="1">
      <c r="A26" s="130">
        <f t="shared" si="6"/>
        <v>0</v>
      </c>
      <c r="B26" s="25" t="s">
        <v>95</v>
      </c>
      <c r="C26" s="25" t="s">
        <v>44</v>
      </c>
      <c r="D26" s="64">
        <v>41306</v>
      </c>
      <c r="E26" s="25">
        <f>(SUMIF(GASTOS!$I$5:$CB$5,D26,GASTOS!$I$12:$CB$12)+SUMIF(RRHH!$T$18:$CM$18,D26,RRHH!$T$19:$CM$19))*-1</f>
        <v>12894.883333333335</v>
      </c>
      <c r="F26" s="65">
        <f t="shared" si="157"/>
        <v>2013</v>
      </c>
      <c r="G26" s="25">
        <v>60</v>
      </c>
      <c r="H26" s="25">
        <f t="shared" si="158"/>
        <v>-214.91472222222225</v>
      </c>
      <c r="I26" s="64">
        <f t="shared" si="159"/>
        <v>43130</v>
      </c>
      <c r="J26" s="141">
        <f t="shared" si="160"/>
        <v>0</v>
      </c>
      <c r="K26" s="25">
        <f t="shared" si="160"/>
        <v>0</v>
      </c>
      <c r="L26" s="25">
        <f t="shared" si="160"/>
        <v>0</v>
      </c>
      <c r="M26" s="25">
        <f t="shared" si="160"/>
        <v>0</v>
      </c>
      <c r="N26" s="25">
        <f t="shared" si="160"/>
        <v>0</v>
      </c>
      <c r="O26" s="25">
        <f t="shared" si="160"/>
        <v>0</v>
      </c>
      <c r="P26" s="25">
        <f t="shared" si="160"/>
        <v>0</v>
      </c>
      <c r="Q26" s="25">
        <f t="shared" si="160"/>
        <v>0</v>
      </c>
      <c r="R26" s="25">
        <f t="shared" si="160"/>
        <v>0</v>
      </c>
      <c r="S26" s="25">
        <f t="shared" si="160"/>
        <v>0</v>
      </c>
      <c r="T26" s="25">
        <f t="shared" si="160"/>
        <v>0</v>
      </c>
      <c r="U26" s="25">
        <f t="shared" si="160"/>
        <v>0</v>
      </c>
      <c r="V26" s="25">
        <f t="shared" si="160"/>
        <v>0</v>
      </c>
      <c r="W26" s="25">
        <f t="shared" si="160"/>
        <v>0</v>
      </c>
      <c r="X26" s="25">
        <f t="shared" si="160"/>
        <v>-214.91472222222225</v>
      </c>
      <c r="Y26" s="25">
        <f t="shared" si="160"/>
        <v>-214.91472222222225</v>
      </c>
      <c r="Z26" s="25">
        <f t="shared" si="161"/>
        <v>-214.91472222222225</v>
      </c>
      <c r="AA26" s="25">
        <f t="shared" si="161"/>
        <v>-214.91472222222225</v>
      </c>
      <c r="AB26" s="25">
        <f t="shared" si="161"/>
        <v>-214.91472222222225</v>
      </c>
      <c r="AC26" s="25">
        <f t="shared" si="161"/>
        <v>-214.91472222222225</v>
      </c>
      <c r="AD26" s="25">
        <f t="shared" si="161"/>
        <v>-214.91472222222225</v>
      </c>
      <c r="AE26" s="25">
        <f t="shared" si="161"/>
        <v>-214.91472222222225</v>
      </c>
      <c r="AF26" s="25">
        <f t="shared" si="161"/>
        <v>-214.91472222222225</v>
      </c>
      <c r="AG26" s="25">
        <f t="shared" si="161"/>
        <v>-214.91472222222225</v>
      </c>
      <c r="AH26" s="25">
        <f t="shared" si="161"/>
        <v>-214.91472222222225</v>
      </c>
      <c r="AI26" s="25">
        <f t="shared" si="161"/>
        <v>-214.91472222222225</v>
      </c>
      <c r="AJ26" s="25">
        <f t="shared" si="161"/>
        <v>-214.91472222222225</v>
      </c>
      <c r="AK26" s="25">
        <f t="shared" si="161"/>
        <v>-214.91472222222225</v>
      </c>
      <c r="AL26" s="25">
        <f t="shared" si="161"/>
        <v>-214.91472222222225</v>
      </c>
      <c r="AM26" s="25">
        <f t="shared" si="161"/>
        <v>-214.91472222222225</v>
      </c>
      <c r="AN26" s="25">
        <f t="shared" si="161"/>
        <v>-214.91472222222225</v>
      </c>
      <c r="AO26" s="25">
        <f t="shared" si="161"/>
        <v>-214.91472222222225</v>
      </c>
      <c r="AP26" s="25">
        <f t="shared" si="162"/>
        <v>-214.91472222222225</v>
      </c>
      <c r="AQ26" s="25">
        <f t="shared" si="162"/>
        <v>-214.91472222222225</v>
      </c>
      <c r="AR26" s="25">
        <f t="shared" si="162"/>
        <v>-214.91472222222225</v>
      </c>
      <c r="AS26" s="25">
        <f t="shared" si="162"/>
        <v>-214.91472222222225</v>
      </c>
      <c r="AT26" s="25">
        <f t="shared" si="162"/>
        <v>-214.91472222222225</v>
      </c>
      <c r="AU26" s="25">
        <f t="shared" si="162"/>
        <v>-214.91472222222225</v>
      </c>
      <c r="AV26" s="25">
        <f t="shared" si="162"/>
        <v>-214.91472222222225</v>
      </c>
      <c r="AW26" s="25">
        <f t="shared" si="162"/>
        <v>-214.91472222222225</v>
      </c>
      <c r="AX26" s="25">
        <f t="shared" si="162"/>
        <v>-214.91472222222225</v>
      </c>
      <c r="AY26" s="25">
        <f t="shared" si="162"/>
        <v>-214.91472222222225</v>
      </c>
      <c r="AZ26" s="25">
        <f t="shared" si="162"/>
        <v>-214.91472222222225</v>
      </c>
      <c r="BA26" s="25">
        <f t="shared" si="162"/>
        <v>-214.91472222222225</v>
      </c>
      <c r="BB26" s="25">
        <f t="shared" si="162"/>
        <v>-214.91472222222225</v>
      </c>
      <c r="BC26" s="25">
        <f t="shared" si="162"/>
        <v>-214.91472222222225</v>
      </c>
      <c r="BD26" s="25">
        <f t="shared" si="162"/>
        <v>-214.91472222222225</v>
      </c>
      <c r="BE26" s="25">
        <f t="shared" si="162"/>
        <v>-214.91472222222225</v>
      </c>
      <c r="BF26" s="25">
        <f t="shared" si="163"/>
        <v>-214.91472222222225</v>
      </c>
      <c r="BG26" s="25">
        <f t="shared" si="163"/>
        <v>-214.91472222222225</v>
      </c>
      <c r="BH26" s="25">
        <f t="shared" si="163"/>
        <v>-214.91472222222225</v>
      </c>
      <c r="BI26" s="25">
        <f t="shared" si="163"/>
        <v>-214.91472222222225</v>
      </c>
      <c r="BJ26" s="25">
        <f t="shared" si="163"/>
        <v>-214.91472222222225</v>
      </c>
      <c r="BK26" s="25">
        <f t="shared" si="163"/>
        <v>-214.91472222222225</v>
      </c>
      <c r="BL26" s="25">
        <f t="shared" si="163"/>
        <v>-214.91472222222225</v>
      </c>
      <c r="BM26" s="25">
        <f t="shared" si="163"/>
        <v>-214.91472222222225</v>
      </c>
      <c r="BN26" s="25">
        <f t="shared" si="163"/>
        <v>-214.91472222222225</v>
      </c>
      <c r="BO26" s="25">
        <f t="shared" si="163"/>
        <v>-214.91472222222225</v>
      </c>
      <c r="BP26" s="25">
        <f t="shared" si="163"/>
        <v>-214.91472222222225</v>
      </c>
      <c r="BQ26" s="25">
        <f t="shared" si="163"/>
        <v>-214.91472222222225</v>
      </c>
      <c r="BR26" s="25">
        <f t="shared" si="163"/>
        <v>-214.91472222222225</v>
      </c>
      <c r="BS26" s="25">
        <f t="shared" si="163"/>
        <v>-214.91472222222225</v>
      </c>
      <c r="BT26" s="25">
        <f t="shared" si="163"/>
        <v>-214.91472222222225</v>
      </c>
      <c r="BU26" s="25">
        <f t="shared" si="163"/>
        <v>-214.91472222222225</v>
      </c>
      <c r="BV26" s="25">
        <f t="shared" si="164"/>
        <v>-214.91472222222225</v>
      </c>
      <c r="BW26" s="25">
        <f t="shared" si="164"/>
        <v>-214.91472222222225</v>
      </c>
      <c r="BX26" s="25">
        <f t="shared" si="164"/>
        <v>-214.91472222222225</v>
      </c>
      <c r="BY26" s="25">
        <f t="shared" si="164"/>
        <v>-214.91472222222225</v>
      </c>
      <c r="BZ26" s="25">
        <f t="shared" si="164"/>
        <v>-214.91472222222225</v>
      </c>
      <c r="CA26" s="25">
        <f t="shared" si="164"/>
        <v>-214.91472222222225</v>
      </c>
      <c r="CB26" s="25">
        <f t="shared" si="164"/>
        <v>-214.91472222222225</v>
      </c>
      <c r="CC26" s="25">
        <f t="shared" si="164"/>
        <v>-214.91472222222225</v>
      </c>
      <c r="CD26" s="25">
        <f t="shared" si="164"/>
        <v>-214.91472222222225</v>
      </c>
      <c r="CE26" s="25">
        <f t="shared" si="164"/>
        <v>-214.91472222222225</v>
      </c>
      <c r="CF26" s="25">
        <f t="shared" si="164"/>
        <v>0</v>
      </c>
      <c r="CG26" s="25">
        <f t="shared" si="164"/>
        <v>0</v>
      </c>
      <c r="CH26" s="25">
        <f t="shared" si="164"/>
        <v>0</v>
      </c>
      <c r="CI26" s="25">
        <f t="shared" si="164"/>
        <v>0</v>
      </c>
      <c r="CJ26" s="25">
        <f t="shared" si="164"/>
        <v>0</v>
      </c>
      <c r="CK26" s="25">
        <f t="shared" si="164"/>
        <v>0</v>
      </c>
      <c r="CL26" s="25">
        <f t="shared" si="165"/>
        <v>0</v>
      </c>
      <c r="CM26" s="25">
        <f t="shared" si="165"/>
        <v>0</v>
      </c>
      <c r="CN26" s="25">
        <f t="shared" si="165"/>
        <v>0</v>
      </c>
      <c r="CO26" s="25">
        <f t="shared" si="165"/>
        <v>0</v>
      </c>
      <c r="CP26" s="25">
        <f t="shared" si="165"/>
        <v>0</v>
      </c>
      <c r="CQ26" s="25">
        <f t="shared" si="165"/>
        <v>0</v>
      </c>
      <c r="CR26" s="25">
        <f t="shared" si="165"/>
        <v>0</v>
      </c>
      <c r="CS26" s="25">
        <f t="shared" si="165"/>
        <v>0</v>
      </c>
      <c r="CT26" s="25">
        <f t="shared" si="165"/>
        <v>0</v>
      </c>
      <c r="CU26" s="25">
        <f t="shared" si="165"/>
        <v>0</v>
      </c>
      <c r="CV26" s="25">
        <f t="shared" si="165"/>
        <v>0</v>
      </c>
      <c r="CW26" s="25">
        <f t="shared" si="165"/>
        <v>0</v>
      </c>
      <c r="CX26" s="25">
        <f t="shared" si="165"/>
        <v>0</v>
      </c>
      <c r="CY26" s="25">
        <f t="shared" si="165"/>
        <v>0</v>
      </c>
      <c r="CZ26" s="25">
        <f t="shared" si="165"/>
        <v>0</v>
      </c>
      <c r="DA26" s="25">
        <f t="shared" si="165"/>
        <v>0</v>
      </c>
      <c r="DB26" s="25">
        <f t="shared" si="166"/>
        <v>0</v>
      </c>
      <c r="DC26" s="25">
        <f t="shared" si="166"/>
        <v>0</v>
      </c>
      <c r="DD26" s="25">
        <f t="shared" si="166"/>
        <v>0</v>
      </c>
      <c r="DE26" s="25">
        <f t="shared" si="166"/>
        <v>0</v>
      </c>
      <c r="DF26" s="25">
        <f t="shared" si="166"/>
        <v>0</v>
      </c>
      <c r="DG26" s="25">
        <f t="shared" si="166"/>
        <v>0</v>
      </c>
      <c r="DH26" s="25">
        <f t="shared" si="166"/>
        <v>0</v>
      </c>
      <c r="DI26" s="25">
        <f t="shared" si="166"/>
        <v>0</v>
      </c>
      <c r="DJ26" s="25">
        <f t="shared" si="166"/>
        <v>0</v>
      </c>
      <c r="DK26" s="25">
        <f t="shared" si="166"/>
        <v>0</v>
      </c>
      <c r="DL26" s="25">
        <f t="shared" si="166"/>
        <v>0</v>
      </c>
      <c r="DM26" s="25">
        <f t="shared" si="166"/>
        <v>0</v>
      </c>
      <c r="DN26" s="25">
        <f t="shared" si="166"/>
        <v>0</v>
      </c>
      <c r="DO26" s="25">
        <f t="shared" si="166"/>
        <v>0</v>
      </c>
      <c r="DP26" s="25">
        <f t="shared" si="167"/>
        <v>0</v>
      </c>
      <c r="DQ26" s="25">
        <f t="shared" si="167"/>
        <v>0</v>
      </c>
      <c r="DR26" s="25">
        <f t="shared" si="167"/>
        <v>0</v>
      </c>
      <c r="DS26" s="25">
        <f t="shared" si="167"/>
        <v>0</v>
      </c>
      <c r="DT26" s="25">
        <f t="shared" si="167"/>
        <v>0</v>
      </c>
      <c r="DU26" s="25">
        <f t="shared" si="167"/>
        <v>0</v>
      </c>
      <c r="DV26" s="25">
        <f t="shared" si="167"/>
        <v>0</v>
      </c>
      <c r="DW26" s="25">
        <f t="shared" si="167"/>
        <v>0</v>
      </c>
      <c r="DX26" s="25">
        <f t="shared" si="167"/>
        <v>0</v>
      </c>
      <c r="DY26" s="25">
        <f t="shared" si="167"/>
        <v>0</v>
      </c>
      <c r="DZ26" s="25">
        <f t="shared" si="174"/>
        <v>0</v>
      </c>
      <c r="EA26" s="25">
        <f t="shared" si="174"/>
        <v>0</v>
      </c>
      <c r="EB26" s="25">
        <f t="shared" si="174"/>
        <v>0</v>
      </c>
      <c r="EC26" s="25">
        <f t="shared" si="174"/>
        <v>0</v>
      </c>
      <c r="ED26" s="25">
        <f t="shared" si="174"/>
        <v>0</v>
      </c>
      <c r="EE26" s="25">
        <f t="shared" si="174"/>
        <v>0</v>
      </c>
      <c r="EF26" s="25">
        <f t="shared" si="174"/>
        <v>0</v>
      </c>
      <c r="EG26" s="25">
        <f t="shared" si="174"/>
        <v>0</v>
      </c>
      <c r="EH26" s="25">
        <f t="shared" si="174"/>
        <v>0</v>
      </c>
      <c r="EI26" s="25">
        <f t="shared" si="174"/>
        <v>0</v>
      </c>
      <c r="EJ26" s="25">
        <f t="shared" si="174"/>
        <v>0</v>
      </c>
      <c r="EK26" s="25">
        <f t="shared" si="174"/>
        <v>0</v>
      </c>
      <c r="EL26" s="25">
        <f t="shared" si="174"/>
        <v>0</v>
      </c>
      <c r="EM26" s="25">
        <f t="shared" si="174"/>
        <v>0</v>
      </c>
      <c r="EN26" s="25">
        <f t="shared" si="174"/>
        <v>0</v>
      </c>
      <c r="EO26" s="25">
        <f t="shared" si="174"/>
        <v>0</v>
      </c>
      <c r="EP26" s="25">
        <f t="shared" si="174"/>
        <v>0</v>
      </c>
      <c r="EQ26" s="25">
        <f t="shared" si="174"/>
        <v>0</v>
      </c>
      <c r="ER26" s="25">
        <f t="shared" si="174"/>
        <v>0</v>
      </c>
      <c r="ES26" s="25">
        <f t="shared" si="174"/>
        <v>0</v>
      </c>
      <c r="ET26" s="25">
        <f t="shared" si="174"/>
        <v>0</v>
      </c>
      <c r="EU26" s="25">
        <f t="shared" si="174"/>
        <v>0</v>
      </c>
      <c r="EV26" s="25">
        <f t="shared" si="174"/>
        <v>0</v>
      </c>
      <c r="EW26" s="25">
        <f t="shared" si="174"/>
        <v>0</v>
      </c>
      <c r="EX26" s="25">
        <f t="shared" si="174"/>
        <v>0</v>
      </c>
      <c r="EY26" s="25">
        <f t="shared" si="174"/>
        <v>0</v>
      </c>
      <c r="EZ26" s="25">
        <f t="shared" si="174"/>
        <v>0</v>
      </c>
      <c r="FA26" s="25">
        <f t="shared" si="174"/>
        <v>0</v>
      </c>
      <c r="FB26" s="25">
        <f t="shared" si="174"/>
        <v>0</v>
      </c>
      <c r="FC26" s="25">
        <f t="shared" si="174"/>
        <v>0</v>
      </c>
      <c r="FD26" s="25">
        <f t="shared" si="174"/>
        <v>0</v>
      </c>
      <c r="FE26" s="25">
        <f t="shared" si="174"/>
        <v>0</v>
      </c>
      <c r="FF26" s="25">
        <f t="shared" si="174"/>
        <v>0</v>
      </c>
      <c r="FG26" s="25">
        <f t="shared" si="174"/>
        <v>0</v>
      </c>
      <c r="FH26" s="25">
        <f t="shared" si="174"/>
        <v>0</v>
      </c>
      <c r="FI26" s="25">
        <f t="shared" si="174"/>
        <v>0</v>
      </c>
      <c r="FJ26" s="25">
        <f t="shared" si="174"/>
        <v>0</v>
      </c>
      <c r="FK26" s="25">
        <f t="shared" si="174"/>
        <v>0</v>
      </c>
      <c r="FL26" s="25">
        <f t="shared" si="174"/>
        <v>0</v>
      </c>
      <c r="FM26" s="25">
        <f t="shared" si="174"/>
        <v>0</v>
      </c>
      <c r="FN26" s="25">
        <f t="shared" si="174"/>
        <v>0</v>
      </c>
      <c r="FO26" s="25">
        <f t="shared" si="174"/>
        <v>0</v>
      </c>
      <c r="FP26" s="25">
        <f t="shared" si="174"/>
        <v>0</v>
      </c>
      <c r="FQ26" s="25">
        <f t="shared" si="174"/>
        <v>0</v>
      </c>
      <c r="FR26" s="25">
        <f t="shared" si="174"/>
        <v>0</v>
      </c>
      <c r="FS26" s="25">
        <f t="shared" si="174"/>
        <v>0</v>
      </c>
      <c r="FT26" s="25">
        <f t="shared" si="174"/>
        <v>0</v>
      </c>
      <c r="FU26" s="25">
        <f t="shared" si="174"/>
        <v>0</v>
      </c>
      <c r="FV26" s="25">
        <f t="shared" si="174"/>
        <v>0</v>
      </c>
      <c r="FW26" s="25">
        <f t="shared" si="174"/>
        <v>0</v>
      </c>
      <c r="FX26" s="25">
        <f t="shared" si="174"/>
        <v>0</v>
      </c>
      <c r="FY26" s="25">
        <f t="shared" si="174"/>
        <v>0</v>
      </c>
      <c r="FZ26" s="25">
        <f t="shared" si="174"/>
        <v>0</v>
      </c>
      <c r="GA26" s="25">
        <f t="shared" si="174"/>
        <v>0</v>
      </c>
      <c r="GB26" s="25">
        <f t="shared" si="174"/>
        <v>0</v>
      </c>
      <c r="GC26" s="25">
        <f t="shared" si="174"/>
        <v>0</v>
      </c>
      <c r="GD26" s="25">
        <f t="shared" si="174"/>
        <v>0</v>
      </c>
      <c r="GE26" s="25">
        <f t="shared" si="174"/>
        <v>0</v>
      </c>
      <c r="GF26" s="25">
        <f t="shared" si="174"/>
        <v>0</v>
      </c>
      <c r="GG26" s="25">
        <f t="shared" si="174"/>
        <v>0</v>
      </c>
      <c r="GH26" s="25">
        <f t="shared" si="174"/>
        <v>0</v>
      </c>
      <c r="GI26" s="25">
        <f t="shared" si="174"/>
        <v>0</v>
      </c>
      <c r="GJ26" s="25">
        <f t="shared" si="174"/>
        <v>0</v>
      </c>
      <c r="GK26" s="25">
        <f t="shared" si="174"/>
        <v>0</v>
      </c>
      <c r="GL26" s="25">
        <f t="shared" si="173"/>
        <v>0</v>
      </c>
      <c r="GM26" s="246">
        <f t="shared" si="170"/>
        <v>0</v>
      </c>
    </row>
    <row r="27" spans="1:195" ht="19.5" customHeight="1">
      <c r="A27" s="130">
        <f t="shared" si="6"/>
        <v>0</v>
      </c>
      <c r="B27" s="25" t="s">
        <v>95</v>
      </c>
      <c r="C27" s="25" t="s">
        <v>44</v>
      </c>
      <c r="D27" s="64">
        <v>41334</v>
      </c>
      <c r="E27" s="25">
        <f>(SUMIF(GASTOS!$I$5:$CB$5,D27,GASTOS!$I$12:$CB$12)+SUMIF(RRHH!$T$18:$CM$18,D27,RRHH!$T$19:$CM$19))*-1</f>
        <v>12894.883333333335</v>
      </c>
      <c r="F27" s="65">
        <f t="shared" si="157"/>
        <v>2013</v>
      </c>
      <c r="G27" s="25">
        <v>60</v>
      </c>
      <c r="H27" s="25">
        <f t="shared" si="158"/>
        <v>-214.91472222222225</v>
      </c>
      <c r="I27" s="64">
        <f t="shared" si="159"/>
        <v>43158</v>
      </c>
      <c r="J27" s="141">
        <f t="shared" si="160"/>
        <v>0</v>
      </c>
      <c r="K27" s="25">
        <f t="shared" si="160"/>
        <v>0</v>
      </c>
      <c r="L27" s="25">
        <f t="shared" si="160"/>
        <v>0</v>
      </c>
      <c r="M27" s="25">
        <f t="shared" si="160"/>
        <v>0</v>
      </c>
      <c r="N27" s="25">
        <f t="shared" si="160"/>
        <v>0</v>
      </c>
      <c r="O27" s="25">
        <f t="shared" si="160"/>
        <v>0</v>
      </c>
      <c r="P27" s="25">
        <f t="shared" si="160"/>
        <v>0</v>
      </c>
      <c r="Q27" s="25">
        <f t="shared" si="160"/>
        <v>0</v>
      </c>
      <c r="R27" s="25">
        <f t="shared" si="160"/>
        <v>0</v>
      </c>
      <c r="S27" s="25">
        <f t="shared" si="160"/>
        <v>0</v>
      </c>
      <c r="T27" s="25">
        <f t="shared" si="160"/>
        <v>0</v>
      </c>
      <c r="U27" s="25">
        <f t="shared" si="160"/>
        <v>0</v>
      </c>
      <c r="V27" s="25">
        <f t="shared" si="160"/>
        <v>0</v>
      </c>
      <c r="W27" s="25">
        <f t="shared" si="160"/>
        <v>0</v>
      </c>
      <c r="X27" s="25">
        <f t="shared" si="160"/>
        <v>0</v>
      </c>
      <c r="Y27" s="25">
        <f t="shared" si="160"/>
        <v>-214.91472222222225</v>
      </c>
      <c r="Z27" s="25">
        <f t="shared" si="161"/>
        <v>-214.91472222222225</v>
      </c>
      <c r="AA27" s="25">
        <f t="shared" si="161"/>
        <v>-214.91472222222225</v>
      </c>
      <c r="AB27" s="25">
        <f t="shared" si="161"/>
        <v>-214.91472222222225</v>
      </c>
      <c r="AC27" s="25">
        <f t="shared" si="161"/>
        <v>-214.91472222222225</v>
      </c>
      <c r="AD27" s="25">
        <f t="shared" si="161"/>
        <v>-214.91472222222225</v>
      </c>
      <c r="AE27" s="25">
        <f t="shared" si="161"/>
        <v>-214.91472222222225</v>
      </c>
      <c r="AF27" s="25">
        <f t="shared" si="161"/>
        <v>-214.91472222222225</v>
      </c>
      <c r="AG27" s="25">
        <f t="shared" si="161"/>
        <v>-214.91472222222225</v>
      </c>
      <c r="AH27" s="25">
        <f t="shared" si="161"/>
        <v>-214.91472222222225</v>
      </c>
      <c r="AI27" s="25">
        <f t="shared" si="161"/>
        <v>-214.91472222222225</v>
      </c>
      <c r="AJ27" s="25">
        <f t="shared" si="161"/>
        <v>-214.91472222222225</v>
      </c>
      <c r="AK27" s="25">
        <f t="shared" si="161"/>
        <v>-214.91472222222225</v>
      </c>
      <c r="AL27" s="25">
        <f t="shared" si="161"/>
        <v>-214.91472222222225</v>
      </c>
      <c r="AM27" s="25">
        <f t="shared" si="161"/>
        <v>-214.91472222222225</v>
      </c>
      <c r="AN27" s="25">
        <f t="shared" si="161"/>
        <v>-214.91472222222225</v>
      </c>
      <c r="AO27" s="25">
        <f t="shared" si="161"/>
        <v>-214.91472222222225</v>
      </c>
      <c r="AP27" s="25">
        <f t="shared" si="162"/>
        <v>-214.91472222222225</v>
      </c>
      <c r="AQ27" s="25">
        <f t="shared" si="162"/>
        <v>-214.91472222222225</v>
      </c>
      <c r="AR27" s="25">
        <f t="shared" si="162"/>
        <v>-214.91472222222225</v>
      </c>
      <c r="AS27" s="25">
        <f t="shared" si="162"/>
        <v>-214.91472222222225</v>
      </c>
      <c r="AT27" s="25">
        <f t="shared" si="162"/>
        <v>-214.91472222222225</v>
      </c>
      <c r="AU27" s="25">
        <f t="shared" si="162"/>
        <v>-214.91472222222225</v>
      </c>
      <c r="AV27" s="25">
        <f t="shared" si="162"/>
        <v>-214.91472222222225</v>
      </c>
      <c r="AW27" s="25">
        <f t="shared" si="162"/>
        <v>-214.91472222222225</v>
      </c>
      <c r="AX27" s="25">
        <f t="shared" si="162"/>
        <v>-214.91472222222225</v>
      </c>
      <c r="AY27" s="25">
        <f t="shared" si="162"/>
        <v>-214.91472222222225</v>
      </c>
      <c r="AZ27" s="25">
        <f t="shared" si="162"/>
        <v>-214.91472222222225</v>
      </c>
      <c r="BA27" s="25">
        <f t="shared" si="162"/>
        <v>-214.91472222222225</v>
      </c>
      <c r="BB27" s="25">
        <f t="shared" si="162"/>
        <v>-214.91472222222225</v>
      </c>
      <c r="BC27" s="25">
        <f t="shared" si="162"/>
        <v>-214.91472222222225</v>
      </c>
      <c r="BD27" s="25">
        <f t="shared" si="162"/>
        <v>-214.91472222222225</v>
      </c>
      <c r="BE27" s="25">
        <f t="shared" si="162"/>
        <v>-214.91472222222225</v>
      </c>
      <c r="BF27" s="25">
        <f t="shared" si="163"/>
        <v>-214.91472222222225</v>
      </c>
      <c r="BG27" s="25">
        <f t="shared" si="163"/>
        <v>-214.91472222222225</v>
      </c>
      <c r="BH27" s="25">
        <f t="shared" si="163"/>
        <v>-214.91472222222225</v>
      </c>
      <c r="BI27" s="25">
        <f t="shared" si="163"/>
        <v>-214.91472222222225</v>
      </c>
      <c r="BJ27" s="25">
        <f t="shared" si="163"/>
        <v>-214.91472222222225</v>
      </c>
      <c r="BK27" s="25">
        <f t="shared" si="163"/>
        <v>-214.91472222222225</v>
      </c>
      <c r="BL27" s="25">
        <f t="shared" si="163"/>
        <v>-214.91472222222225</v>
      </c>
      <c r="BM27" s="25">
        <f t="shared" si="163"/>
        <v>-214.91472222222225</v>
      </c>
      <c r="BN27" s="25">
        <f t="shared" si="163"/>
        <v>-214.91472222222225</v>
      </c>
      <c r="BO27" s="25">
        <f t="shared" si="163"/>
        <v>-214.91472222222225</v>
      </c>
      <c r="BP27" s="25">
        <f t="shared" si="163"/>
        <v>-214.91472222222225</v>
      </c>
      <c r="BQ27" s="25">
        <f t="shared" si="163"/>
        <v>-214.91472222222225</v>
      </c>
      <c r="BR27" s="25">
        <f t="shared" si="163"/>
        <v>-214.91472222222225</v>
      </c>
      <c r="BS27" s="25">
        <f t="shared" si="163"/>
        <v>-214.91472222222225</v>
      </c>
      <c r="BT27" s="25">
        <f t="shared" si="163"/>
        <v>-214.91472222222225</v>
      </c>
      <c r="BU27" s="25">
        <f t="shared" si="163"/>
        <v>-214.91472222222225</v>
      </c>
      <c r="BV27" s="25">
        <f t="shared" si="164"/>
        <v>-214.91472222222225</v>
      </c>
      <c r="BW27" s="25">
        <f t="shared" si="164"/>
        <v>-214.91472222222225</v>
      </c>
      <c r="BX27" s="25">
        <f t="shared" si="164"/>
        <v>-214.91472222222225</v>
      </c>
      <c r="BY27" s="25">
        <f t="shared" si="164"/>
        <v>-214.91472222222225</v>
      </c>
      <c r="BZ27" s="25">
        <f t="shared" si="164"/>
        <v>-214.91472222222225</v>
      </c>
      <c r="CA27" s="25">
        <f t="shared" si="164"/>
        <v>-214.91472222222225</v>
      </c>
      <c r="CB27" s="25">
        <f t="shared" si="164"/>
        <v>-214.91472222222225</v>
      </c>
      <c r="CC27" s="25">
        <f t="shared" si="164"/>
        <v>-214.91472222222225</v>
      </c>
      <c r="CD27" s="25">
        <f t="shared" si="164"/>
        <v>-214.91472222222225</v>
      </c>
      <c r="CE27" s="25">
        <f t="shared" si="164"/>
        <v>-214.91472222222225</v>
      </c>
      <c r="CF27" s="25">
        <f t="shared" si="164"/>
        <v>-214.91472222222225</v>
      </c>
      <c r="CG27" s="25">
        <f t="shared" si="164"/>
        <v>0</v>
      </c>
      <c r="CH27" s="25">
        <f t="shared" si="164"/>
        <v>0</v>
      </c>
      <c r="CI27" s="25">
        <f t="shared" si="164"/>
        <v>0</v>
      </c>
      <c r="CJ27" s="25">
        <f t="shared" si="164"/>
        <v>0</v>
      </c>
      <c r="CK27" s="25">
        <f t="shared" si="164"/>
        <v>0</v>
      </c>
      <c r="CL27" s="25">
        <f t="shared" si="165"/>
        <v>0</v>
      </c>
      <c r="CM27" s="25">
        <f t="shared" si="165"/>
        <v>0</v>
      </c>
      <c r="CN27" s="25">
        <f t="shared" si="165"/>
        <v>0</v>
      </c>
      <c r="CO27" s="25">
        <f t="shared" si="165"/>
        <v>0</v>
      </c>
      <c r="CP27" s="25">
        <f t="shared" si="165"/>
        <v>0</v>
      </c>
      <c r="CQ27" s="25">
        <f t="shared" si="165"/>
        <v>0</v>
      </c>
      <c r="CR27" s="25">
        <f t="shared" si="165"/>
        <v>0</v>
      </c>
      <c r="CS27" s="25">
        <f t="shared" si="165"/>
        <v>0</v>
      </c>
      <c r="CT27" s="25">
        <f t="shared" si="165"/>
        <v>0</v>
      </c>
      <c r="CU27" s="25">
        <f t="shared" si="165"/>
        <v>0</v>
      </c>
      <c r="CV27" s="25">
        <f t="shared" si="165"/>
        <v>0</v>
      </c>
      <c r="CW27" s="25">
        <f t="shared" si="165"/>
        <v>0</v>
      </c>
      <c r="CX27" s="25">
        <f t="shared" si="165"/>
        <v>0</v>
      </c>
      <c r="CY27" s="25">
        <f t="shared" si="165"/>
        <v>0</v>
      </c>
      <c r="CZ27" s="25">
        <f t="shared" si="165"/>
        <v>0</v>
      </c>
      <c r="DA27" s="25">
        <f t="shared" si="165"/>
        <v>0</v>
      </c>
      <c r="DB27" s="25">
        <f t="shared" si="166"/>
        <v>0</v>
      </c>
      <c r="DC27" s="25">
        <f t="shared" si="166"/>
        <v>0</v>
      </c>
      <c r="DD27" s="25">
        <f t="shared" si="166"/>
        <v>0</v>
      </c>
      <c r="DE27" s="25">
        <f t="shared" si="166"/>
        <v>0</v>
      </c>
      <c r="DF27" s="25">
        <f t="shared" si="166"/>
        <v>0</v>
      </c>
      <c r="DG27" s="25">
        <f t="shared" si="166"/>
        <v>0</v>
      </c>
      <c r="DH27" s="25">
        <f t="shared" si="166"/>
        <v>0</v>
      </c>
      <c r="DI27" s="25">
        <f t="shared" si="166"/>
        <v>0</v>
      </c>
      <c r="DJ27" s="25">
        <f t="shared" si="166"/>
        <v>0</v>
      </c>
      <c r="DK27" s="25">
        <f t="shared" si="166"/>
        <v>0</v>
      </c>
      <c r="DL27" s="25">
        <f t="shared" si="166"/>
        <v>0</v>
      </c>
      <c r="DM27" s="25">
        <f t="shared" si="166"/>
        <v>0</v>
      </c>
      <c r="DN27" s="25">
        <f t="shared" si="166"/>
        <v>0</v>
      </c>
      <c r="DO27" s="25">
        <f t="shared" si="166"/>
        <v>0</v>
      </c>
      <c r="DP27" s="25">
        <f t="shared" si="167"/>
        <v>0</v>
      </c>
      <c r="DQ27" s="25">
        <f t="shared" si="167"/>
        <v>0</v>
      </c>
      <c r="DR27" s="25">
        <f t="shared" si="167"/>
        <v>0</v>
      </c>
      <c r="DS27" s="25">
        <f t="shared" si="167"/>
        <v>0</v>
      </c>
      <c r="DT27" s="25">
        <f t="shared" si="167"/>
        <v>0</v>
      </c>
      <c r="DU27" s="25">
        <f t="shared" si="167"/>
        <v>0</v>
      </c>
      <c r="DV27" s="25">
        <f t="shared" si="167"/>
        <v>0</v>
      </c>
      <c r="DW27" s="25">
        <f t="shared" si="167"/>
        <v>0</v>
      </c>
      <c r="DX27" s="25">
        <f t="shared" si="167"/>
        <v>0</v>
      </c>
      <c r="DY27" s="25">
        <f t="shared" si="167"/>
        <v>0</v>
      </c>
      <c r="DZ27" s="25">
        <f t="shared" si="174"/>
        <v>0</v>
      </c>
      <c r="EA27" s="25">
        <f t="shared" si="174"/>
        <v>0</v>
      </c>
      <c r="EB27" s="25">
        <f t="shared" si="174"/>
        <v>0</v>
      </c>
      <c r="EC27" s="25">
        <f t="shared" si="174"/>
        <v>0</v>
      </c>
      <c r="ED27" s="25">
        <f t="shared" si="174"/>
        <v>0</v>
      </c>
      <c r="EE27" s="25">
        <f t="shared" si="174"/>
        <v>0</v>
      </c>
      <c r="EF27" s="25">
        <f t="shared" si="174"/>
        <v>0</v>
      </c>
      <c r="EG27" s="25">
        <f t="shared" si="174"/>
        <v>0</v>
      </c>
      <c r="EH27" s="25">
        <f t="shared" si="174"/>
        <v>0</v>
      </c>
      <c r="EI27" s="25">
        <f t="shared" si="174"/>
        <v>0</v>
      </c>
      <c r="EJ27" s="25">
        <f t="shared" si="174"/>
        <v>0</v>
      </c>
      <c r="EK27" s="25">
        <f t="shared" si="174"/>
        <v>0</v>
      </c>
      <c r="EL27" s="25">
        <f t="shared" si="174"/>
        <v>0</v>
      </c>
      <c r="EM27" s="25">
        <f t="shared" si="174"/>
        <v>0</v>
      </c>
      <c r="EN27" s="25">
        <f t="shared" si="174"/>
        <v>0</v>
      </c>
      <c r="EO27" s="25">
        <f t="shared" si="174"/>
        <v>0</v>
      </c>
      <c r="EP27" s="25">
        <f t="shared" si="174"/>
        <v>0</v>
      </c>
      <c r="EQ27" s="25">
        <f t="shared" si="174"/>
        <v>0</v>
      </c>
      <c r="ER27" s="25">
        <f t="shared" si="174"/>
        <v>0</v>
      </c>
      <c r="ES27" s="25">
        <f t="shared" si="174"/>
        <v>0</v>
      </c>
      <c r="ET27" s="25">
        <f t="shared" si="174"/>
        <v>0</v>
      </c>
      <c r="EU27" s="25">
        <f t="shared" si="174"/>
        <v>0</v>
      </c>
      <c r="EV27" s="25">
        <f t="shared" si="174"/>
        <v>0</v>
      </c>
      <c r="EW27" s="25">
        <f t="shared" si="174"/>
        <v>0</v>
      </c>
      <c r="EX27" s="25">
        <f t="shared" si="174"/>
        <v>0</v>
      </c>
      <c r="EY27" s="25">
        <f t="shared" si="174"/>
        <v>0</v>
      </c>
      <c r="EZ27" s="25">
        <f t="shared" si="174"/>
        <v>0</v>
      </c>
      <c r="FA27" s="25">
        <f t="shared" si="174"/>
        <v>0</v>
      </c>
      <c r="FB27" s="25">
        <f t="shared" si="174"/>
        <v>0</v>
      </c>
      <c r="FC27" s="25">
        <f t="shared" si="174"/>
        <v>0</v>
      </c>
      <c r="FD27" s="25">
        <f t="shared" si="174"/>
        <v>0</v>
      </c>
      <c r="FE27" s="25">
        <f t="shared" si="174"/>
        <v>0</v>
      </c>
      <c r="FF27" s="25">
        <f t="shared" si="174"/>
        <v>0</v>
      </c>
      <c r="FG27" s="25">
        <f t="shared" si="174"/>
        <v>0</v>
      </c>
      <c r="FH27" s="25">
        <f t="shared" si="174"/>
        <v>0</v>
      </c>
      <c r="FI27" s="25">
        <f t="shared" si="174"/>
        <v>0</v>
      </c>
      <c r="FJ27" s="25">
        <f t="shared" si="174"/>
        <v>0</v>
      </c>
      <c r="FK27" s="25">
        <f t="shared" si="174"/>
        <v>0</v>
      </c>
      <c r="FL27" s="25">
        <f t="shared" si="174"/>
        <v>0</v>
      </c>
      <c r="FM27" s="25">
        <f t="shared" si="174"/>
        <v>0</v>
      </c>
      <c r="FN27" s="25">
        <f t="shared" si="174"/>
        <v>0</v>
      </c>
      <c r="FO27" s="25">
        <f t="shared" si="174"/>
        <v>0</v>
      </c>
      <c r="FP27" s="25">
        <f t="shared" si="174"/>
        <v>0</v>
      </c>
      <c r="FQ27" s="25">
        <f t="shared" si="174"/>
        <v>0</v>
      </c>
      <c r="FR27" s="25">
        <f t="shared" si="174"/>
        <v>0</v>
      </c>
      <c r="FS27" s="25">
        <f t="shared" si="174"/>
        <v>0</v>
      </c>
      <c r="FT27" s="25">
        <f t="shared" si="174"/>
        <v>0</v>
      </c>
      <c r="FU27" s="25">
        <f t="shared" si="174"/>
        <v>0</v>
      </c>
      <c r="FV27" s="25">
        <f t="shared" si="174"/>
        <v>0</v>
      </c>
      <c r="FW27" s="25">
        <f t="shared" si="174"/>
        <v>0</v>
      </c>
      <c r="FX27" s="25">
        <f t="shared" si="174"/>
        <v>0</v>
      </c>
      <c r="FY27" s="25">
        <f t="shared" si="174"/>
        <v>0</v>
      </c>
      <c r="FZ27" s="25">
        <f t="shared" si="174"/>
        <v>0</v>
      </c>
      <c r="GA27" s="25">
        <f t="shared" si="174"/>
        <v>0</v>
      </c>
      <c r="GB27" s="25">
        <f t="shared" si="174"/>
        <v>0</v>
      </c>
      <c r="GC27" s="25">
        <f t="shared" si="174"/>
        <v>0</v>
      </c>
      <c r="GD27" s="25">
        <f t="shared" si="174"/>
        <v>0</v>
      </c>
      <c r="GE27" s="25">
        <f t="shared" si="174"/>
        <v>0</v>
      </c>
      <c r="GF27" s="25">
        <f t="shared" si="174"/>
        <v>0</v>
      </c>
      <c r="GG27" s="25">
        <f t="shared" si="174"/>
        <v>0</v>
      </c>
      <c r="GH27" s="25">
        <f t="shared" si="174"/>
        <v>0</v>
      </c>
      <c r="GI27" s="25">
        <f t="shared" si="174"/>
        <v>0</v>
      </c>
      <c r="GJ27" s="25">
        <f t="shared" si="174"/>
        <v>0</v>
      </c>
      <c r="GK27" s="25">
        <f t="shared" si="174"/>
        <v>0</v>
      </c>
      <c r="GL27" s="25">
        <f t="shared" si="173"/>
        <v>0</v>
      </c>
      <c r="GM27" s="246">
        <f t="shared" si="170"/>
        <v>0</v>
      </c>
    </row>
    <row r="28" spans="1:195" ht="19.5" customHeight="1">
      <c r="A28" s="130">
        <f t="shared" si="6"/>
        <v>0</v>
      </c>
      <c r="B28" s="25" t="s">
        <v>95</v>
      </c>
      <c r="C28" s="25" t="s">
        <v>44</v>
      </c>
      <c r="D28" s="64">
        <v>41365</v>
      </c>
      <c r="E28" s="25">
        <f>(SUMIF(GASTOS!$I$5:$CB$5,D28,GASTOS!$I$12:$CB$12)+SUMIF(RRHH!$T$18:$CM$18,D28,RRHH!$T$19:$CM$19))*-1</f>
        <v>12894.883333333335</v>
      </c>
      <c r="F28" s="65">
        <f t="shared" si="157"/>
        <v>2013</v>
      </c>
      <c r="G28" s="25">
        <v>60</v>
      </c>
      <c r="H28" s="25">
        <f t="shared" si="158"/>
        <v>-214.91472222222225</v>
      </c>
      <c r="I28" s="64">
        <f t="shared" si="159"/>
        <v>43189</v>
      </c>
      <c r="J28" s="141">
        <f t="shared" si="160"/>
        <v>0</v>
      </c>
      <c r="K28" s="25">
        <f t="shared" si="160"/>
        <v>0</v>
      </c>
      <c r="L28" s="25">
        <f t="shared" si="160"/>
        <v>0</v>
      </c>
      <c r="M28" s="25">
        <f t="shared" si="160"/>
        <v>0</v>
      </c>
      <c r="N28" s="25">
        <f t="shared" si="160"/>
        <v>0</v>
      </c>
      <c r="O28" s="25">
        <f t="shared" si="160"/>
        <v>0</v>
      </c>
      <c r="P28" s="25">
        <f t="shared" si="160"/>
        <v>0</v>
      </c>
      <c r="Q28" s="25">
        <f t="shared" si="160"/>
        <v>0</v>
      </c>
      <c r="R28" s="25">
        <f t="shared" si="160"/>
        <v>0</v>
      </c>
      <c r="S28" s="25">
        <f t="shared" si="160"/>
        <v>0</v>
      </c>
      <c r="T28" s="25">
        <f t="shared" si="160"/>
        <v>0</v>
      </c>
      <c r="U28" s="25">
        <f t="shared" si="160"/>
        <v>0</v>
      </c>
      <c r="V28" s="25">
        <f t="shared" si="160"/>
        <v>0</v>
      </c>
      <c r="W28" s="25">
        <f t="shared" si="160"/>
        <v>0</v>
      </c>
      <c r="X28" s="25">
        <f t="shared" si="160"/>
        <v>0</v>
      </c>
      <c r="Y28" s="25">
        <f t="shared" si="160"/>
        <v>0</v>
      </c>
      <c r="Z28" s="25">
        <f t="shared" si="161"/>
        <v>-214.91472222222225</v>
      </c>
      <c r="AA28" s="25">
        <f t="shared" si="161"/>
        <v>-214.91472222222225</v>
      </c>
      <c r="AB28" s="25">
        <f t="shared" si="161"/>
        <v>-214.91472222222225</v>
      </c>
      <c r="AC28" s="25">
        <f t="shared" si="161"/>
        <v>-214.91472222222225</v>
      </c>
      <c r="AD28" s="25">
        <f t="shared" si="161"/>
        <v>-214.91472222222225</v>
      </c>
      <c r="AE28" s="25">
        <f t="shared" si="161"/>
        <v>-214.91472222222225</v>
      </c>
      <c r="AF28" s="25">
        <f t="shared" si="161"/>
        <v>-214.91472222222225</v>
      </c>
      <c r="AG28" s="25">
        <f t="shared" si="161"/>
        <v>-214.91472222222225</v>
      </c>
      <c r="AH28" s="25">
        <f t="shared" si="161"/>
        <v>-214.91472222222225</v>
      </c>
      <c r="AI28" s="25">
        <f t="shared" si="161"/>
        <v>-214.91472222222225</v>
      </c>
      <c r="AJ28" s="25">
        <f t="shared" si="161"/>
        <v>-214.91472222222225</v>
      </c>
      <c r="AK28" s="25">
        <f t="shared" si="161"/>
        <v>-214.91472222222225</v>
      </c>
      <c r="AL28" s="25">
        <f t="shared" si="161"/>
        <v>-214.91472222222225</v>
      </c>
      <c r="AM28" s="25">
        <f t="shared" si="161"/>
        <v>-214.91472222222225</v>
      </c>
      <c r="AN28" s="25">
        <f t="shared" si="161"/>
        <v>-214.91472222222225</v>
      </c>
      <c r="AO28" s="25">
        <f t="shared" si="161"/>
        <v>-214.91472222222225</v>
      </c>
      <c r="AP28" s="25">
        <f t="shared" si="162"/>
        <v>-214.91472222222225</v>
      </c>
      <c r="AQ28" s="25">
        <f t="shared" si="162"/>
        <v>-214.91472222222225</v>
      </c>
      <c r="AR28" s="25">
        <f t="shared" si="162"/>
        <v>-214.91472222222225</v>
      </c>
      <c r="AS28" s="25">
        <f t="shared" si="162"/>
        <v>-214.91472222222225</v>
      </c>
      <c r="AT28" s="25">
        <f t="shared" si="162"/>
        <v>-214.91472222222225</v>
      </c>
      <c r="AU28" s="25">
        <f t="shared" si="162"/>
        <v>-214.91472222222225</v>
      </c>
      <c r="AV28" s="25">
        <f t="shared" si="162"/>
        <v>-214.91472222222225</v>
      </c>
      <c r="AW28" s="25">
        <f t="shared" si="162"/>
        <v>-214.91472222222225</v>
      </c>
      <c r="AX28" s="25">
        <f t="shared" si="162"/>
        <v>-214.91472222222225</v>
      </c>
      <c r="AY28" s="25">
        <f t="shared" si="162"/>
        <v>-214.91472222222225</v>
      </c>
      <c r="AZ28" s="25">
        <f t="shared" si="162"/>
        <v>-214.91472222222225</v>
      </c>
      <c r="BA28" s="25">
        <f t="shared" si="162"/>
        <v>-214.91472222222225</v>
      </c>
      <c r="BB28" s="25">
        <f t="shared" si="162"/>
        <v>-214.91472222222225</v>
      </c>
      <c r="BC28" s="25">
        <f t="shared" si="162"/>
        <v>-214.91472222222225</v>
      </c>
      <c r="BD28" s="25">
        <f t="shared" si="162"/>
        <v>-214.91472222222225</v>
      </c>
      <c r="BE28" s="25">
        <f t="shared" si="162"/>
        <v>-214.91472222222225</v>
      </c>
      <c r="BF28" s="25">
        <f t="shared" si="163"/>
        <v>-214.91472222222225</v>
      </c>
      <c r="BG28" s="25">
        <f t="shared" si="163"/>
        <v>-214.91472222222225</v>
      </c>
      <c r="BH28" s="25">
        <f t="shared" si="163"/>
        <v>-214.91472222222225</v>
      </c>
      <c r="BI28" s="25">
        <f t="shared" si="163"/>
        <v>-214.91472222222225</v>
      </c>
      <c r="BJ28" s="25">
        <f t="shared" si="163"/>
        <v>-214.91472222222225</v>
      </c>
      <c r="BK28" s="25">
        <f t="shared" si="163"/>
        <v>-214.91472222222225</v>
      </c>
      <c r="BL28" s="25">
        <f t="shared" si="163"/>
        <v>-214.91472222222225</v>
      </c>
      <c r="BM28" s="25">
        <f t="shared" si="163"/>
        <v>-214.91472222222225</v>
      </c>
      <c r="BN28" s="25">
        <f t="shared" si="163"/>
        <v>-214.91472222222225</v>
      </c>
      <c r="BO28" s="25">
        <f t="shared" si="163"/>
        <v>-214.91472222222225</v>
      </c>
      <c r="BP28" s="25">
        <f t="shared" si="163"/>
        <v>-214.91472222222225</v>
      </c>
      <c r="BQ28" s="25">
        <f t="shared" si="163"/>
        <v>-214.91472222222225</v>
      </c>
      <c r="BR28" s="25">
        <f t="shared" si="163"/>
        <v>-214.91472222222225</v>
      </c>
      <c r="BS28" s="25">
        <f t="shared" si="163"/>
        <v>-214.91472222222225</v>
      </c>
      <c r="BT28" s="25">
        <f t="shared" si="163"/>
        <v>-214.91472222222225</v>
      </c>
      <c r="BU28" s="25">
        <f t="shared" si="163"/>
        <v>-214.91472222222225</v>
      </c>
      <c r="BV28" s="25">
        <f t="shared" si="164"/>
        <v>-214.91472222222225</v>
      </c>
      <c r="BW28" s="25">
        <f t="shared" si="164"/>
        <v>-214.91472222222225</v>
      </c>
      <c r="BX28" s="25">
        <f t="shared" si="164"/>
        <v>-214.91472222222225</v>
      </c>
      <c r="BY28" s="25">
        <f t="shared" si="164"/>
        <v>-214.91472222222225</v>
      </c>
      <c r="BZ28" s="25">
        <f t="shared" si="164"/>
        <v>-214.91472222222225</v>
      </c>
      <c r="CA28" s="25">
        <f t="shared" si="164"/>
        <v>-214.91472222222225</v>
      </c>
      <c r="CB28" s="25">
        <f t="shared" si="164"/>
        <v>-214.91472222222225</v>
      </c>
      <c r="CC28" s="25">
        <f t="shared" si="164"/>
        <v>-214.91472222222225</v>
      </c>
      <c r="CD28" s="25">
        <f t="shared" si="164"/>
        <v>-214.91472222222225</v>
      </c>
      <c r="CE28" s="25">
        <f t="shared" si="164"/>
        <v>-214.91472222222225</v>
      </c>
      <c r="CF28" s="25">
        <f t="shared" si="164"/>
        <v>-214.91472222222225</v>
      </c>
      <c r="CG28" s="25">
        <f t="shared" si="164"/>
        <v>-214.91472222222225</v>
      </c>
      <c r="CH28" s="25">
        <f t="shared" si="164"/>
        <v>0</v>
      </c>
      <c r="CI28" s="25">
        <f t="shared" si="164"/>
        <v>0</v>
      </c>
      <c r="CJ28" s="25">
        <f t="shared" si="164"/>
        <v>0</v>
      </c>
      <c r="CK28" s="25">
        <f t="shared" si="164"/>
        <v>0</v>
      </c>
      <c r="CL28" s="25">
        <f t="shared" si="165"/>
        <v>0</v>
      </c>
      <c r="CM28" s="25">
        <f t="shared" si="165"/>
        <v>0</v>
      </c>
      <c r="CN28" s="25">
        <f t="shared" si="165"/>
        <v>0</v>
      </c>
      <c r="CO28" s="25">
        <f t="shared" si="165"/>
        <v>0</v>
      </c>
      <c r="CP28" s="25">
        <f t="shared" si="165"/>
        <v>0</v>
      </c>
      <c r="CQ28" s="25">
        <f t="shared" si="165"/>
        <v>0</v>
      </c>
      <c r="CR28" s="25">
        <f t="shared" si="165"/>
        <v>0</v>
      </c>
      <c r="CS28" s="25">
        <f t="shared" si="165"/>
        <v>0</v>
      </c>
      <c r="CT28" s="25">
        <f t="shared" si="165"/>
        <v>0</v>
      </c>
      <c r="CU28" s="25">
        <f t="shared" si="165"/>
        <v>0</v>
      </c>
      <c r="CV28" s="25">
        <f t="shared" si="165"/>
        <v>0</v>
      </c>
      <c r="CW28" s="25">
        <f t="shared" si="165"/>
        <v>0</v>
      </c>
      <c r="CX28" s="25">
        <f t="shared" si="165"/>
        <v>0</v>
      </c>
      <c r="CY28" s="25">
        <f t="shared" si="165"/>
        <v>0</v>
      </c>
      <c r="CZ28" s="25">
        <f t="shared" si="165"/>
        <v>0</v>
      </c>
      <c r="DA28" s="25">
        <f t="shared" si="165"/>
        <v>0</v>
      </c>
      <c r="DB28" s="25">
        <f t="shared" si="166"/>
        <v>0</v>
      </c>
      <c r="DC28" s="25">
        <f t="shared" si="166"/>
        <v>0</v>
      </c>
      <c r="DD28" s="25">
        <f t="shared" si="166"/>
        <v>0</v>
      </c>
      <c r="DE28" s="25">
        <f t="shared" si="166"/>
        <v>0</v>
      </c>
      <c r="DF28" s="25">
        <f t="shared" si="166"/>
        <v>0</v>
      </c>
      <c r="DG28" s="25">
        <f t="shared" si="166"/>
        <v>0</v>
      </c>
      <c r="DH28" s="25">
        <f t="shared" si="166"/>
        <v>0</v>
      </c>
      <c r="DI28" s="25">
        <f t="shared" si="166"/>
        <v>0</v>
      </c>
      <c r="DJ28" s="25">
        <f t="shared" si="166"/>
        <v>0</v>
      </c>
      <c r="DK28" s="25">
        <f t="shared" si="166"/>
        <v>0</v>
      </c>
      <c r="DL28" s="25">
        <f t="shared" si="166"/>
        <v>0</v>
      </c>
      <c r="DM28" s="25">
        <f t="shared" si="166"/>
        <v>0</v>
      </c>
      <c r="DN28" s="25">
        <f t="shared" si="166"/>
        <v>0</v>
      </c>
      <c r="DO28" s="25">
        <f t="shared" si="166"/>
        <v>0</v>
      </c>
      <c r="DP28" s="25">
        <f t="shared" si="167"/>
        <v>0</v>
      </c>
      <c r="DQ28" s="25">
        <f t="shared" si="167"/>
        <v>0</v>
      </c>
      <c r="DR28" s="25">
        <f t="shared" si="167"/>
        <v>0</v>
      </c>
      <c r="DS28" s="25">
        <f t="shared" si="167"/>
        <v>0</v>
      </c>
      <c r="DT28" s="25">
        <f t="shared" si="167"/>
        <v>0</v>
      </c>
      <c r="DU28" s="25">
        <f t="shared" si="167"/>
        <v>0</v>
      </c>
      <c r="DV28" s="25">
        <f t="shared" si="167"/>
        <v>0</v>
      </c>
      <c r="DW28" s="25">
        <f t="shared" si="167"/>
        <v>0</v>
      </c>
      <c r="DX28" s="25">
        <f t="shared" si="167"/>
        <v>0</v>
      </c>
      <c r="DY28" s="25">
        <f t="shared" si="167"/>
        <v>0</v>
      </c>
      <c r="DZ28" s="25">
        <f t="shared" si="174"/>
        <v>0</v>
      </c>
      <c r="EA28" s="25">
        <f t="shared" si="174"/>
        <v>0</v>
      </c>
      <c r="EB28" s="25">
        <f t="shared" si="174"/>
        <v>0</v>
      </c>
      <c r="EC28" s="25">
        <f t="shared" si="174"/>
        <v>0</v>
      </c>
      <c r="ED28" s="25">
        <f t="shared" si="174"/>
        <v>0</v>
      </c>
      <c r="EE28" s="25">
        <f t="shared" si="174"/>
        <v>0</v>
      </c>
      <c r="EF28" s="25">
        <f t="shared" si="174"/>
        <v>0</v>
      </c>
      <c r="EG28" s="25">
        <f t="shared" si="174"/>
        <v>0</v>
      </c>
      <c r="EH28" s="25">
        <f t="shared" si="174"/>
        <v>0</v>
      </c>
      <c r="EI28" s="25">
        <f t="shared" si="174"/>
        <v>0</v>
      </c>
      <c r="EJ28" s="25">
        <f t="shared" si="174"/>
        <v>0</v>
      </c>
      <c r="EK28" s="25">
        <f t="shared" si="174"/>
        <v>0</v>
      </c>
      <c r="EL28" s="25">
        <f t="shared" si="174"/>
        <v>0</v>
      </c>
      <c r="EM28" s="25">
        <f t="shared" si="174"/>
        <v>0</v>
      </c>
      <c r="EN28" s="25">
        <f t="shared" si="174"/>
        <v>0</v>
      </c>
      <c r="EO28" s="25">
        <f t="shared" si="174"/>
        <v>0</v>
      </c>
      <c r="EP28" s="25">
        <f t="shared" si="174"/>
        <v>0</v>
      </c>
      <c r="EQ28" s="25">
        <f t="shared" si="174"/>
        <v>0</v>
      </c>
      <c r="ER28" s="25">
        <f t="shared" si="174"/>
        <v>0</v>
      </c>
      <c r="ES28" s="25">
        <f t="shared" si="174"/>
        <v>0</v>
      </c>
      <c r="ET28" s="25">
        <f t="shared" si="174"/>
        <v>0</v>
      </c>
      <c r="EU28" s="25">
        <f t="shared" si="174"/>
        <v>0</v>
      </c>
      <c r="EV28" s="25">
        <f t="shared" si="174"/>
        <v>0</v>
      </c>
      <c r="EW28" s="25">
        <f t="shared" si="174"/>
        <v>0</v>
      </c>
      <c r="EX28" s="25">
        <f t="shared" si="174"/>
        <v>0</v>
      </c>
      <c r="EY28" s="25">
        <f t="shared" si="174"/>
        <v>0</v>
      </c>
      <c r="EZ28" s="25">
        <f t="shared" si="174"/>
        <v>0</v>
      </c>
      <c r="FA28" s="25">
        <f t="shared" si="174"/>
        <v>0</v>
      </c>
      <c r="FB28" s="25">
        <f t="shared" si="174"/>
        <v>0</v>
      </c>
      <c r="FC28" s="25">
        <f t="shared" si="174"/>
        <v>0</v>
      </c>
      <c r="FD28" s="25">
        <f t="shared" si="174"/>
        <v>0</v>
      </c>
      <c r="FE28" s="25">
        <f t="shared" si="174"/>
        <v>0</v>
      </c>
      <c r="FF28" s="25">
        <f t="shared" si="174"/>
        <v>0</v>
      </c>
      <c r="FG28" s="25">
        <f t="shared" si="174"/>
        <v>0</v>
      </c>
      <c r="FH28" s="25">
        <f t="shared" si="174"/>
        <v>0</v>
      </c>
      <c r="FI28" s="25">
        <f t="shared" si="174"/>
        <v>0</v>
      </c>
      <c r="FJ28" s="25">
        <f t="shared" si="174"/>
        <v>0</v>
      </c>
      <c r="FK28" s="25">
        <f t="shared" si="174"/>
        <v>0</v>
      </c>
      <c r="FL28" s="25">
        <f t="shared" si="174"/>
        <v>0</v>
      </c>
      <c r="FM28" s="25">
        <f t="shared" si="174"/>
        <v>0</v>
      </c>
      <c r="FN28" s="25">
        <f t="shared" si="174"/>
        <v>0</v>
      </c>
      <c r="FO28" s="25">
        <f t="shared" si="174"/>
        <v>0</v>
      </c>
      <c r="FP28" s="25">
        <f t="shared" si="174"/>
        <v>0</v>
      </c>
      <c r="FQ28" s="25">
        <f t="shared" si="174"/>
        <v>0</v>
      </c>
      <c r="FR28" s="25">
        <f t="shared" si="174"/>
        <v>0</v>
      </c>
      <c r="FS28" s="25">
        <f t="shared" si="174"/>
        <v>0</v>
      </c>
      <c r="FT28" s="25">
        <f t="shared" si="174"/>
        <v>0</v>
      </c>
      <c r="FU28" s="25">
        <f t="shared" si="174"/>
        <v>0</v>
      </c>
      <c r="FV28" s="25">
        <f t="shared" si="174"/>
        <v>0</v>
      </c>
      <c r="FW28" s="25">
        <f t="shared" si="174"/>
        <v>0</v>
      </c>
      <c r="FX28" s="25">
        <f t="shared" si="174"/>
        <v>0</v>
      </c>
      <c r="FY28" s="25">
        <f t="shared" si="174"/>
        <v>0</v>
      </c>
      <c r="FZ28" s="25">
        <f t="shared" si="174"/>
        <v>0</v>
      </c>
      <c r="GA28" s="25">
        <f t="shared" si="174"/>
        <v>0</v>
      </c>
      <c r="GB28" s="25">
        <f t="shared" si="174"/>
        <v>0</v>
      </c>
      <c r="GC28" s="25">
        <f t="shared" si="174"/>
        <v>0</v>
      </c>
      <c r="GD28" s="25">
        <f t="shared" si="174"/>
        <v>0</v>
      </c>
      <c r="GE28" s="25">
        <f t="shared" si="174"/>
        <v>0</v>
      </c>
      <c r="GF28" s="25">
        <f t="shared" si="174"/>
        <v>0</v>
      </c>
      <c r="GG28" s="25">
        <f t="shared" si="174"/>
        <v>0</v>
      </c>
      <c r="GH28" s="25">
        <f t="shared" si="174"/>
        <v>0</v>
      </c>
      <c r="GI28" s="25">
        <f t="shared" si="174"/>
        <v>0</v>
      </c>
      <c r="GJ28" s="25">
        <f t="shared" si="174"/>
        <v>0</v>
      </c>
      <c r="GK28" s="25">
        <f t="shared" ref="GK28:GL31" si="175">IF(GK$12&gt;$I28,0,IF($D28&lt;=GK$12,$H28,0))</f>
        <v>0</v>
      </c>
      <c r="GL28" s="25">
        <f t="shared" si="175"/>
        <v>0</v>
      </c>
      <c r="GM28" s="246">
        <f t="shared" si="170"/>
        <v>0</v>
      </c>
    </row>
    <row r="29" spans="1:195" ht="19.5" customHeight="1">
      <c r="A29" s="130">
        <f t="shared" si="6"/>
        <v>0</v>
      </c>
      <c r="B29" s="25" t="s">
        <v>95</v>
      </c>
      <c r="C29" s="25" t="s">
        <v>44</v>
      </c>
      <c r="D29" s="64">
        <v>41395</v>
      </c>
      <c r="E29" s="25">
        <f>(SUMIF(GASTOS!$I$5:$CB$5,D29,GASTOS!$I$12:$CB$12)+SUMIF(RRHH!$T$18:$CM$18,D29,RRHH!$T$19:$CM$19))*-1</f>
        <v>12894.883333333335</v>
      </c>
      <c r="F29" s="65">
        <f t="shared" si="157"/>
        <v>2013</v>
      </c>
      <c r="G29" s="25">
        <v>60</v>
      </c>
      <c r="H29" s="25">
        <f t="shared" si="158"/>
        <v>-214.91472222222225</v>
      </c>
      <c r="I29" s="64">
        <f t="shared" si="159"/>
        <v>43219</v>
      </c>
      <c r="J29" s="141">
        <f t="shared" si="160"/>
        <v>0</v>
      </c>
      <c r="K29" s="25">
        <f t="shared" si="160"/>
        <v>0</v>
      </c>
      <c r="L29" s="25">
        <f t="shared" si="160"/>
        <v>0</v>
      </c>
      <c r="M29" s="25">
        <f t="shared" si="160"/>
        <v>0</v>
      </c>
      <c r="N29" s="25">
        <f t="shared" si="160"/>
        <v>0</v>
      </c>
      <c r="O29" s="25">
        <f t="shared" si="160"/>
        <v>0</v>
      </c>
      <c r="P29" s="25">
        <f t="shared" si="160"/>
        <v>0</v>
      </c>
      <c r="Q29" s="25">
        <f t="shared" si="160"/>
        <v>0</v>
      </c>
      <c r="R29" s="25">
        <f t="shared" si="160"/>
        <v>0</v>
      </c>
      <c r="S29" s="25">
        <f t="shared" si="160"/>
        <v>0</v>
      </c>
      <c r="T29" s="25">
        <f t="shared" si="160"/>
        <v>0</v>
      </c>
      <c r="U29" s="25">
        <f t="shared" si="160"/>
        <v>0</v>
      </c>
      <c r="V29" s="25">
        <f t="shared" si="160"/>
        <v>0</v>
      </c>
      <c r="W29" s="25">
        <f t="shared" si="160"/>
        <v>0</v>
      </c>
      <c r="X29" s="25">
        <f t="shared" si="160"/>
        <v>0</v>
      </c>
      <c r="Y29" s="25">
        <f t="shared" si="160"/>
        <v>0</v>
      </c>
      <c r="Z29" s="25">
        <f t="shared" si="161"/>
        <v>0</v>
      </c>
      <c r="AA29" s="25">
        <f t="shared" si="161"/>
        <v>-214.91472222222225</v>
      </c>
      <c r="AB29" s="25">
        <f t="shared" si="161"/>
        <v>-214.91472222222225</v>
      </c>
      <c r="AC29" s="25">
        <f t="shared" si="161"/>
        <v>-214.91472222222225</v>
      </c>
      <c r="AD29" s="25">
        <f t="shared" si="161"/>
        <v>-214.91472222222225</v>
      </c>
      <c r="AE29" s="25">
        <f t="shared" si="161"/>
        <v>-214.91472222222225</v>
      </c>
      <c r="AF29" s="25">
        <f t="shared" si="161"/>
        <v>-214.91472222222225</v>
      </c>
      <c r="AG29" s="25">
        <f t="shared" si="161"/>
        <v>-214.91472222222225</v>
      </c>
      <c r="AH29" s="25">
        <f t="shared" si="161"/>
        <v>-214.91472222222225</v>
      </c>
      <c r="AI29" s="25">
        <f t="shared" si="161"/>
        <v>-214.91472222222225</v>
      </c>
      <c r="AJ29" s="25">
        <f t="shared" si="161"/>
        <v>-214.91472222222225</v>
      </c>
      <c r="AK29" s="25">
        <f t="shared" si="161"/>
        <v>-214.91472222222225</v>
      </c>
      <c r="AL29" s="25">
        <f t="shared" si="161"/>
        <v>-214.91472222222225</v>
      </c>
      <c r="AM29" s="25">
        <f t="shared" si="161"/>
        <v>-214.91472222222225</v>
      </c>
      <c r="AN29" s="25">
        <f t="shared" si="161"/>
        <v>-214.91472222222225</v>
      </c>
      <c r="AO29" s="25">
        <f t="shared" si="161"/>
        <v>-214.91472222222225</v>
      </c>
      <c r="AP29" s="25">
        <f t="shared" si="162"/>
        <v>-214.91472222222225</v>
      </c>
      <c r="AQ29" s="25">
        <f t="shared" si="162"/>
        <v>-214.91472222222225</v>
      </c>
      <c r="AR29" s="25">
        <f t="shared" si="162"/>
        <v>-214.91472222222225</v>
      </c>
      <c r="AS29" s="25">
        <f t="shared" si="162"/>
        <v>-214.91472222222225</v>
      </c>
      <c r="AT29" s="25">
        <f t="shared" si="162"/>
        <v>-214.91472222222225</v>
      </c>
      <c r="AU29" s="25">
        <f t="shared" si="162"/>
        <v>-214.91472222222225</v>
      </c>
      <c r="AV29" s="25">
        <f t="shared" si="162"/>
        <v>-214.91472222222225</v>
      </c>
      <c r="AW29" s="25">
        <f t="shared" si="162"/>
        <v>-214.91472222222225</v>
      </c>
      <c r="AX29" s="25">
        <f t="shared" si="162"/>
        <v>-214.91472222222225</v>
      </c>
      <c r="AY29" s="25">
        <f t="shared" si="162"/>
        <v>-214.91472222222225</v>
      </c>
      <c r="AZ29" s="25">
        <f t="shared" si="162"/>
        <v>-214.91472222222225</v>
      </c>
      <c r="BA29" s="25">
        <f t="shared" si="162"/>
        <v>-214.91472222222225</v>
      </c>
      <c r="BB29" s="25">
        <f t="shared" si="162"/>
        <v>-214.91472222222225</v>
      </c>
      <c r="BC29" s="25">
        <f t="shared" si="162"/>
        <v>-214.91472222222225</v>
      </c>
      <c r="BD29" s="25">
        <f t="shared" si="162"/>
        <v>-214.91472222222225</v>
      </c>
      <c r="BE29" s="25">
        <f t="shared" si="162"/>
        <v>-214.91472222222225</v>
      </c>
      <c r="BF29" s="25">
        <f t="shared" si="163"/>
        <v>-214.91472222222225</v>
      </c>
      <c r="BG29" s="25">
        <f t="shared" si="163"/>
        <v>-214.91472222222225</v>
      </c>
      <c r="BH29" s="25">
        <f t="shared" si="163"/>
        <v>-214.91472222222225</v>
      </c>
      <c r="BI29" s="25">
        <f t="shared" si="163"/>
        <v>-214.91472222222225</v>
      </c>
      <c r="BJ29" s="25">
        <f t="shared" si="163"/>
        <v>-214.91472222222225</v>
      </c>
      <c r="BK29" s="25">
        <f t="shared" si="163"/>
        <v>-214.91472222222225</v>
      </c>
      <c r="BL29" s="25">
        <f t="shared" si="163"/>
        <v>-214.91472222222225</v>
      </c>
      <c r="BM29" s="25">
        <f t="shared" si="163"/>
        <v>-214.91472222222225</v>
      </c>
      <c r="BN29" s="25">
        <f t="shared" si="163"/>
        <v>-214.91472222222225</v>
      </c>
      <c r="BO29" s="25">
        <f t="shared" si="163"/>
        <v>-214.91472222222225</v>
      </c>
      <c r="BP29" s="25">
        <f t="shared" si="163"/>
        <v>-214.91472222222225</v>
      </c>
      <c r="BQ29" s="25">
        <f t="shared" si="163"/>
        <v>-214.91472222222225</v>
      </c>
      <c r="BR29" s="25">
        <f t="shared" si="163"/>
        <v>-214.91472222222225</v>
      </c>
      <c r="BS29" s="25">
        <f t="shared" si="163"/>
        <v>-214.91472222222225</v>
      </c>
      <c r="BT29" s="25">
        <f t="shared" si="163"/>
        <v>-214.91472222222225</v>
      </c>
      <c r="BU29" s="25">
        <f t="shared" si="163"/>
        <v>-214.91472222222225</v>
      </c>
      <c r="BV29" s="25">
        <f t="shared" si="164"/>
        <v>-214.91472222222225</v>
      </c>
      <c r="BW29" s="25">
        <f t="shared" si="164"/>
        <v>-214.91472222222225</v>
      </c>
      <c r="BX29" s="25">
        <f t="shared" si="164"/>
        <v>-214.91472222222225</v>
      </c>
      <c r="BY29" s="25">
        <f t="shared" si="164"/>
        <v>-214.91472222222225</v>
      </c>
      <c r="BZ29" s="25">
        <f t="shared" si="164"/>
        <v>-214.91472222222225</v>
      </c>
      <c r="CA29" s="25">
        <f t="shared" si="164"/>
        <v>-214.91472222222225</v>
      </c>
      <c r="CB29" s="25">
        <f t="shared" si="164"/>
        <v>-214.91472222222225</v>
      </c>
      <c r="CC29" s="25">
        <f t="shared" si="164"/>
        <v>-214.91472222222225</v>
      </c>
      <c r="CD29" s="25">
        <f t="shared" si="164"/>
        <v>-214.91472222222225</v>
      </c>
      <c r="CE29" s="25">
        <f t="shared" si="164"/>
        <v>-214.91472222222225</v>
      </c>
      <c r="CF29" s="25">
        <f t="shared" si="164"/>
        <v>-214.91472222222225</v>
      </c>
      <c r="CG29" s="25">
        <f t="shared" si="164"/>
        <v>-214.91472222222225</v>
      </c>
      <c r="CH29" s="25">
        <f t="shared" si="164"/>
        <v>-214.91472222222225</v>
      </c>
      <c r="CI29" s="25">
        <f t="shared" si="164"/>
        <v>0</v>
      </c>
      <c r="CJ29" s="25">
        <f t="shared" si="164"/>
        <v>0</v>
      </c>
      <c r="CK29" s="25">
        <f t="shared" si="164"/>
        <v>0</v>
      </c>
      <c r="CL29" s="25">
        <f t="shared" si="165"/>
        <v>0</v>
      </c>
      <c r="CM29" s="25">
        <f t="shared" si="165"/>
        <v>0</v>
      </c>
      <c r="CN29" s="25">
        <f t="shared" si="165"/>
        <v>0</v>
      </c>
      <c r="CO29" s="25">
        <f t="shared" si="165"/>
        <v>0</v>
      </c>
      <c r="CP29" s="25">
        <f t="shared" si="165"/>
        <v>0</v>
      </c>
      <c r="CQ29" s="25">
        <f t="shared" si="165"/>
        <v>0</v>
      </c>
      <c r="CR29" s="25">
        <f t="shared" si="165"/>
        <v>0</v>
      </c>
      <c r="CS29" s="25">
        <f t="shared" si="165"/>
        <v>0</v>
      </c>
      <c r="CT29" s="25">
        <f t="shared" si="165"/>
        <v>0</v>
      </c>
      <c r="CU29" s="25">
        <f t="shared" si="165"/>
        <v>0</v>
      </c>
      <c r="CV29" s="25">
        <f t="shared" si="165"/>
        <v>0</v>
      </c>
      <c r="CW29" s="25">
        <f t="shared" si="165"/>
        <v>0</v>
      </c>
      <c r="CX29" s="25">
        <f t="shared" si="165"/>
        <v>0</v>
      </c>
      <c r="CY29" s="25">
        <f t="shared" si="165"/>
        <v>0</v>
      </c>
      <c r="CZ29" s="25">
        <f t="shared" si="165"/>
        <v>0</v>
      </c>
      <c r="DA29" s="25">
        <f t="shared" si="165"/>
        <v>0</v>
      </c>
      <c r="DB29" s="25">
        <f t="shared" si="166"/>
        <v>0</v>
      </c>
      <c r="DC29" s="25">
        <f t="shared" si="166"/>
        <v>0</v>
      </c>
      <c r="DD29" s="25">
        <f t="shared" si="166"/>
        <v>0</v>
      </c>
      <c r="DE29" s="25">
        <f t="shared" si="166"/>
        <v>0</v>
      </c>
      <c r="DF29" s="25">
        <f t="shared" si="166"/>
        <v>0</v>
      </c>
      <c r="DG29" s="25">
        <f t="shared" si="166"/>
        <v>0</v>
      </c>
      <c r="DH29" s="25">
        <f t="shared" si="166"/>
        <v>0</v>
      </c>
      <c r="DI29" s="25">
        <f t="shared" si="166"/>
        <v>0</v>
      </c>
      <c r="DJ29" s="25">
        <f t="shared" si="166"/>
        <v>0</v>
      </c>
      <c r="DK29" s="25">
        <f t="shared" si="166"/>
        <v>0</v>
      </c>
      <c r="DL29" s="25">
        <f t="shared" si="166"/>
        <v>0</v>
      </c>
      <c r="DM29" s="25">
        <f t="shared" si="166"/>
        <v>0</v>
      </c>
      <c r="DN29" s="25">
        <f t="shared" si="166"/>
        <v>0</v>
      </c>
      <c r="DO29" s="25">
        <f t="shared" si="166"/>
        <v>0</v>
      </c>
      <c r="DP29" s="25">
        <f t="shared" si="167"/>
        <v>0</v>
      </c>
      <c r="DQ29" s="25">
        <f t="shared" si="167"/>
        <v>0</v>
      </c>
      <c r="DR29" s="25">
        <f t="shared" si="167"/>
        <v>0</v>
      </c>
      <c r="DS29" s="25">
        <f t="shared" si="167"/>
        <v>0</v>
      </c>
      <c r="DT29" s="25">
        <f t="shared" si="167"/>
        <v>0</v>
      </c>
      <c r="DU29" s="25">
        <f t="shared" si="167"/>
        <v>0</v>
      </c>
      <c r="DV29" s="25">
        <f t="shared" si="167"/>
        <v>0</v>
      </c>
      <c r="DW29" s="25">
        <f t="shared" si="167"/>
        <v>0</v>
      </c>
      <c r="DX29" s="25">
        <f t="shared" si="167"/>
        <v>0</v>
      </c>
      <c r="DY29" s="25">
        <f t="shared" si="167"/>
        <v>0</v>
      </c>
      <c r="DZ29" s="25">
        <f t="shared" ref="DZ29:GK32" si="176">IF(DZ$12&gt;$I29,0,IF($D29&lt;=DZ$12,$H29,0))</f>
        <v>0</v>
      </c>
      <c r="EA29" s="25">
        <f t="shared" si="176"/>
        <v>0</v>
      </c>
      <c r="EB29" s="25">
        <f t="shared" si="176"/>
        <v>0</v>
      </c>
      <c r="EC29" s="25">
        <f t="shared" si="176"/>
        <v>0</v>
      </c>
      <c r="ED29" s="25">
        <f t="shared" si="176"/>
        <v>0</v>
      </c>
      <c r="EE29" s="25">
        <f t="shared" si="176"/>
        <v>0</v>
      </c>
      <c r="EF29" s="25">
        <f t="shared" si="176"/>
        <v>0</v>
      </c>
      <c r="EG29" s="25">
        <f t="shared" si="176"/>
        <v>0</v>
      </c>
      <c r="EH29" s="25">
        <f t="shared" si="176"/>
        <v>0</v>
      </c>
      <c r="EI29" s="25">
        <f t="shared" si="176"/>
        <v>0</v>
      </c>
      <c r="EJ29" s="25">
        <f t="shared" si="176"/>
        <v>0</v>
      </c>
      <c r="EK29" s="25">
        <f t="shared" si="176"/>
        <v>0</v>
      </c>
      <c r="EL29" s="25">
        <f t="shared" si="176"/>
        <v>0</v>
      </c>
      <c r="EM29" s="25">
        <f t="shared" si="176"/>
        <v>0</v>
      </c>
      <c r="EN29" s="25">
        <f t="shared" si="176"/>
        <v>0</v>
      </c>
      <c r="EO29" s="25">
        <f t="shared" si="176"/>
        <v>0</v>
      </c>
      <c r="EP29" s="25">
        <f t="shared" si="176"/>
        <v>0</v>
      </c>
      <c r="EQ29" s="25">
        <f t="shared" si="176"/>
        <v>0</v>
      </c>
      <c r="ER29" s="25">
        <f t="shared" si="176"/>
        <v>0</v>
      </c>
      <c r="ES29" s="25">
        <f t="shared" si="176"/>
        <v>0</v>
      </c>
      <c r="ET29" s="25">
        <f t="shared" si="176"/>
        <v>0</v>
      </c>
      <c r="EU29" s="25">
        <f t="shared" si="176"/>
        <v>0</v>
      </c>
      <c r="EV29" s="25">
        <f t="shared" si="176"/>
        <v>0</v>
      </c>
      <c r="EW29" s="25">
        <f t="shared" si="176"/>
        <v>0</v>
      </c>
      <c r="EX29" s="25">
        <f t="shared" si="176"/>
        <v>0</v>
      </c>
      <c r="EY29" s="25">
        <f t="shared" si="176"/>
        <v>0</v>
      </c>
      <c r="EZ29" s="25">
        <f t="shared" si="176"/>
        <v>0</v>
      </c>
      <c r="FA29" s="25">
        <f t="shared" si="176"/>
        <v>0</v>
      </c>
      <c r="FB29" s="25">
        <f t="shared" si="176"/>
        <v>0</v>
      </c>
      <c r="FC29" s="25">
        <f t="shared" si="176"/>
        <v>0</v>
      </c>
      <c r="FD29" s="25">
        <f t="shared" si="176"/>
        <v>0</v>
      </c>
      <c r="FE29" s="25">
        <f t="shared" si="176"/>
        <v>0</v>
      </c>
      <c r="FF29" s="25">
        <f t="shared" si="176"/>
        <v>0</v>
      </c>
      <c r="FG29" s="25">
        <f t="shared" si="176"/>
        <v>0</v>
      </c>
      <c r="FH29" s="25">
        <f t="shared" si="176"/>
        <v>0</v>
      </c>
      <c r="FI29" s="25">
        <f t="shared" si="176"/>
        <v>0</v>
      </c>
      <c r="FJ29" s="25">
        <f t="shared" si="176"/>
        <v>0</v>
      </c>
      <c r="FK29" s="25">
        <f t="shared" si="176"/>
        <v>0</v>
      </c>
      <c r="FL29" s="25">
        <f t="shared" si="176"/>
        <v>0</v>
      </c>
      <c r="FM29" s="25">
        <f t="shared" si="176"/>
        <v>0</v>
      </c>
      <c r="FN29" s="25">
        <f t="shared" si="176"/>
        <v>0</v>
      </c>
      <c r="FO29" s="25">
        <f t="shared" si="176"/>
        <v>0</v>
      </c>
      <c r="FP29" s="25">
        <f t="shared" si="176"/>
        <v>0</v>
      </c>
      <c r="FQ29" s="25">
        <f t="shared" si="176"/>
        <v>0</v>
      </c>
      <c r="FR29" s="25">
        <f t="shared" si="176"/>
        <v>0</v>
      </c>
      <c r="FS29" s="25">
        <f t="shared" si="176"/>
        <v>0</v>
      </c>
      <c r="FT29" s="25">
        <f t="shared" si="176"/>
        <v>0</v>
      </c>
      <c r="FU29" s="25">
        <f t="shared" si="176"/>
        <v>0</v>
      </c>
      <c r="FV29" s="25">
        <f t="shared" si="176"/>
        <v>0</v>
      </c>
      <c r="FW29" s="25">
        <f t="shared" si="176"/>
        <v>0</v>
      </c>
      <c r="FX29" s="25">
        <f t="shared" si="176"/>
        <v>0</v>
      </c>
      <c r="FY29" s="25">
        <f t="shared" si="176"/>
        <v>0</v>
      </c>
      <c r="FZ29" s="25">
        <f t="shared" si="176"/>
        <v>0</v>
      </c>
      <c r="GA29" s="25">
        <f t="shared" si="176"/>
        <v>0</v>
      </c>
      <c r="GB29" s="25">
        <f t="shared" si="176"/>
        <v>0</v>
      </c>
      <c r="GC29" s="25">
        <f t="shared" si="176"/>
        <v>0</v>
      </c>
      <c r="GD29" s="25">
        <f t="shared" si="176"/>
        <v>0</v>
      </c>
      <c r="GE29" s="25">
        <f t="shared" si="176"/>
        <v>0</v>
      </c>
      <c r="GF29" s="25">
        <f t="shared" si="176"/>
        <v>0</v>
      </c>
      <c r="GG29" s="25">
        <f t="shared" si="176"/>
        <v>0</v>
      </c>
      <c r="GH29" s="25">
        <f t="shared" si="176"/>
        <v>0</v>
      </c>
      <c r="GI29" s="25">
        <f t="shared" si="176"/>
        <v>0</v>
      </c>
      <c r="GJ29" s="25">
        <f t="shared" si="176"/>
        <v>0</v>
      </c>
      <c r="GK29" s="25">
        <f t="shared" si="176"/>
        <v>0</v>
      </c>
      <c r="GL29" s="25">
        <f t="shared" si="175"/>
        <v>0</v>
      </c>
      <c r="GM29" s="246">
        <f t="shared" si="170"/>
        <v>0</v>
      </c>
    </row>
    <row r="30" spans="1:195" ht="19.5" customHeight="1">
      <c r="A30" s="130">
        <f t="shared" si="6"/>
        <v>0</v>
      </c>
      <c r="B30" s="25" t="s">
        <v>95</v>
      </c>
      <c r="C30" s="25" t="s">
        <v>44</v>
      </c>
      <c r="D30" s="64">
        <v>41426</v>
      </c>
      <c r="E30" s="25">
        <f>(SUMIF(GASTOS!$I$5:$CB$5,D30,GASTOS!$I$12:$CB$12)+SUMIF(RRHH!$T$18:$CM$18,D30,RRHH!$T$19:$CM$19))*-1</f>
        <v>12894.883333333335</v>
      </c>
      <c r="F30" s="65">
        <f t="shared" si="157"/>
        <v>2013</v>
      </c>
      <c r="G30" s="25">
        <v>60</v>
      </c>
      <c r="H30" s="25">
        <f t="shared" si="158"/>
        <v>-214.91472222222225</v>
      </c>
      <c r="I30" s="64">
        <f t="shared" si="159"/>
        <v>43250</v>
      </c>
      <c r="J30" s="141">
        <f t="shared" si="160"/>
        <v>0</v>
      </c>
      <c r="K30" s="25">
        <f t="shared" si="160"/>
        <v>0</v>
      </c>
      <c r="L30" s="25">
        <f t="shared" si="160"/>
        <v>0</v>
      </c>
      <c r="M30" s="25">
        <f t="shared" si="160"/>
        <v>0</v>
      </c>
      <c r="N30" s="25">
        <f t="shared" si="160"/>
        <v>0</v>
      </c>
      <c r="O30" s="25">
        <f t="shared" si="160"/>
        <v>0</v>
      </c>
      <c r="P30" s="25">
        <f t="shared" si="160"/>
        <v>0</v>
      </c>
      <c r="Q30" s="25">
        <f t="shared" si="160"/>
        <v>0</v>
      </c>
      <c r="R30" s="25">
        <f t="shared" si="160"/>
        <v>0</v>
      </c>
      <c r="S30" s="25">
        <f t="shared" si="160"/>
        <v>0</v>
      </c>
      <c r="T30" s="25">
        <f t="shared" si="160"/>
        <v>0</v>
      </c>
      <c r="U30" s="25">
        <f t="shared" si="160"/>
        <v>0</v>
      </c>
      <c r="V30" s="25">
        <f t="shared" si="160"/>
        <v>0</v>
      </c>
      <c r="W30" s="25">
        <f t="shared" si="160"/>
        <v>0</v>
      </c>
      <c r="X30" s="25">
        <f t="shared" si="160"/>
        <v>0</v>
      </c>
      <c r="Y30" s="25">
        <f t="shared" si="160"/>
        <v>0</v>
      </c>
      <c r="Z30" s="25">
        <f t="shared" si="161"/>
        <v>0</v>
      </c>
      <c r="AA30" s="25">
        <f t="shared" si="161"/>
        <v>0</v>
      </c>
      <c r="AB30" s="25">
        <f t="shared" si="161"/>
        <v>-214.91472222222225</v>
      </c>
      <c r="AC30" s="25">
        <f t="shared" si="161"/>
        <v>-214.91472222222225</v>
      </c>
      <c r="AD30" s="25">
        <f t="shared" si="161"/>
        <v>-214.91472222222225</v>
      </c>
      <c r="AE30" s="25">
        <f t="shared" si="161"/>
        <v>-214.91472222222225</v>
      </c>
      <c r="AF30" s="25">
        <f t="shared" si="161"/>
        <v>-214.91472222222225</v>
      </c>
      <c r="AG30" s="25">
        <f t="shared" si="161"/>
        <v>-214.91472222222225</v>
      </c>
      <c r="AH30" s="25">
        <f t="shared" si="161"/>
        <v>-214.91472222222225</v>
      </c>
      <c r="AI30" s="25">
        <f t="shared" si="161"/>
        <v>-214.91472222222225</v>
      </c>
      <c r="AJ30" s="25">
        <f t="shared" si="161"/>
        <v>-214.91472222222225</v>
      </c>
      <c r="AK30" s="25">
        <f t="shared" si="161"/>
        <v>-214.91472222222225</v>
      </c>
      <c r="AL30" s="25">
        <f t="shared" si="161"/>
        <v>-214.91472222222225</v>
      </c>
      <c r="AM30" s="25">
        <f t="shared" si="161"/>
        <v>-214.91472222222225</v>
      </c>
      <c r="AN30" s="25">
        <f t="shared" si="161"/>
        <v>-214.91472222222225</v>
      </c>
      <c r="AO30" s="25">
        <f t="shared" si="161"/>
        <v>-214.91472222222225</v>
      </c>
      <c r="AP30" s="25">
        <f t="shared" si="162"/>
        <v>-214.91472222222225</v>
      </c>
      <c r="AQ30" s="25">
        <f t="shared" si="162"/>
        <v>-214.91472222222225</v>
      </c>
      <c r="AR30" s="25">
        <f t="shared" si="162"/>
        <v>-214.91472222222225</v>
      </c>
      <c r="AS30" s="25">
        <f t="shared" si="162"/>
        <v>-214.91472222222225</v>
      </c>
      <c r="AT30" s="25">
        <f t="shared" si="162"/>
        <v>-214.91472222222225</v>
      </c>
      <c r="AU30" s="25">
        <f t="shared" si="162"/>
        <v>-214.91472222222225</v>
      </c>
      <c r="AV30" s="25">
        <f t="shared" si="162"/>
        <v>-214.91472222222225</v>
      </c>
      <c r="AW30" s="25">
        <f t="shared" si="162"/>
        <v>-214.91472222222225</v>
      </c>
      <c r="AX30" s="25">
        <f t="shared" si="162"/>
        <v>-214.91472222222225</v>
      </c>
      <c r="AY30" s="25">
        <f t="shared" si="162"/>
        <v>-214.91472222222225</v>
      </c>
      <c r="AZ30" s="25">
        <f t="shared" si="162"/>
        <v>-214.91472222222225</v>
      </c>
      <c r="BA30" s="25">
        <f t="shared" si="162"/>
        <v>-214.91472222222225</v>
      </c>
      <c r="BB30" s="25">
        <f t="shared" si="162"/>
        <v>-214.91472222222225</v>
      </c>
      <c r="BC30" s="25">
        <f t="shared" si="162"/>
        <v>-214.91472222222225</v>
      </c>
      <c r="BD30" s="25">
        <f t="shared" si="162"/>
        <v>-214.91472222222225</v>
      </c>
      <c r="BE30" s="25">
        <f t="shared" si="162"/>
        <v>-214.91472222222225</v>
      </c>
      <c r="BF30" s="25">
        <f t="shared" si="163"/>
        <v>-214.91472222222225</v>
      </c>
      <c r="BG30" s="25">
        <f t="shared" si="163"/>
        <v>-214.91472222222225</v>
      </c>
      <c r="BH30" s="25">
        <f t="shared" si="163"/>
        <v>-214.91472222222225</v>
      </c>
      <c r="BI30" s="25">
        <f t="shared" si="163"/>
        <v>-214.91472222222225</v>
      </c>
      <c r="BJ30" s="25">
        <f t="shared" si="163"/>
        <v>-214.91472222222225</v>
      </c>
      <c r="BK30" s="25">
        <f t="shared" si="163"/>
        <v>-214.91472222222225</v>
      </c>
      <c r="BL30" s="25">
        <f t="shared" si="163"/>
        <v>-214.91472222222225</v>
      </c>
      <c r="BM30" s="25">
        <f t="shared" si="163"/>
        <v>-214.91472222222225</v>
      </c>
      <c r="BN30" s="25">
        <f t="shared" si="163"/>
        <v>-214.91472222222225</v>
      </c>
      <c r="BO30" s="25">
        <f t="shared" si="163"/>
        <v>-214.91472222222225</v>
      </c>
      <c r="BP30" s="25">
        <f t="shared" si="163"/>
        <v>-214.91472222222225</v>
      </c>
      <c r="BQ30" s="25">
        <f t="shared" si="163"/>
        <v>-214.91472222222225</v>
      </c>
      <c r="BR30" s="25">
        <f t="shared" si="163"/>
        <v>-214.91472222222225</v>
      </c>
      <c r="BS30" s="25">
        <f t="shared" si="163"/>
        <v>-214.91472222222225</v>
      </c>
      <c r="BT30" s="25">
        <f t="shared" si="163"/>
        <v>-214.91472222222225</v>
      </c>
      <c r="BU30" s="25">
        <f t="shared" si="163"/>
        <v>-214.91472222222225</v>
      </c>
      <c r="BV30" s="25">
        <f t="shared" si="164"/>
        <v>-214.91472222222225</v>
      </c>
      <c r="BW30" s="25">
        <f t="shared" si="164"/>
        <v>-214.91472222222225</v>
      </c>
      <c r="BX30" s="25">
        <f t="shared" si="164"/>
        <v>-214.91472222222225</v>
      </c>
      <c r="BY30" s="25">
        <f t="shared" si="164"/>
        <v>-214.91472222222225</v>
      </c>
      <c r="BZ30" s="25">
        <f t="shared" si="164"/>
        <v>-214.91472222222225</v>
      </c>
      <c r="CA30" s="25">
        <f t="shared" si="164"/>
        <v>-214.91472222222225</v>
      </c>
      <c r="CB30" s="25">
        <f t="shared" si="164"/>
        <v>-214.91472222222225</v>
      </c>
      <c r="CC30" s="25">
        <f t="shared" si="164"/>
        <v>-214.91472222222225</v>
      </c>
      <c r="CD30" s="25">
        <f t="shared" si="164"/>
        <v>-214.91472222222225</v>
      </c>
      <c r="CE30" s="25">
        <f t="shared" si="164"/>
        <v>-214.91472222222225</v>
      </c>
      <c r="CF30" s="25">
        <f t="shared" si="164"/>
        <v>-214.91472222222225</v>
      </c>
      <c r="CG30" s="25">
        <f t="shared" si="164"/>
        <v>-214.91472222222225</v>
      </c>
      <c r="CH30" s="25">
        <f t="shared" si="164"/>
        <v>-214.91472222222225</v>
      </c>
      <c r="CI30" s="25">
        <f t="shared" si="164"/>
        <v>-214.91472222222225</v>
      </c>
      <c r="CJ30" s="25">
        <f t="shared" si="164"/>
        <v>0</v>
      </c>
      <c r="CK30" s="25">
        <f t="shared" si="164"/>
        <v>0</v>
      </c>
      <c r="CL30" s="25">
        <f t="shared" si="165"/>
        <v>0</v>
      </c>
      <c r="CM30" s="25">
        <f t="shared" si="165"/>
        <v>0</v>
      </c>
      <c r="CN30" s="25">
        <f t="shared" si="165"/>
        <v>0</v>
      </c>
      <c r="CO30" s="25">
        <f t="shared" si="165"/>
        <v>0</v>
      </c>
      <c r="CP30" s="25">
        <f t="shared" si="165"/>
        <v>0</v>
      </c>
      <c r="CQ30" s="25">
        <f t="shared" si="165"/>
        <v>0</v>
      </c>
      <c r="CR30" s="25">
        <f t="shared" si="165"/>
        <v>0</v>
      </c>
      <c r="CS30" s="25">
        <f t="shared" si="165"/>
        <v>0</v>
      </c>
      <c r="CT30" s="25">
        <f t="shared" si="165"/>
        <v>0</v>
      </c>
      <c r="CU30" s="25">
        <f t="shared" si="165"/>
        <v>0</v>
      </c>
      <c r="CV30" s="25">
        <f t="shared" si="165"/>
        <v>0</v>
      </c>
      <c r="CW30" s="25">
        <f t="shared" si="165"/>
        <v>0</v>
      </c>
      <c r="CX30" s="25">
        <f t="shared" si="165"/>
        <v>0</v>
      </c>
      <c r="CY30" s="25">
        <f t="shared" si="165"/>
        <v>0</v>
      </c>
      <c r="CZ30" s="25">
        <f t="shared" si="165"/>
        <v>0</v>
      </c>
      <c r="DA30" s="25">
        <f t="shared" si="165"/>
        <v>0</v>
      </c>
      <c r="DB30" s="25">
        <f t="shared" si="166"/>
        <v>0</v>
      </c>
      <c r="DC30" s="25">
        <f t="shared" si="166"/>
        <v>0</v>
      </c>
      <c r="DD30" s="25">
        <f t="shared" si="166"/>
        <v>0</v>
      </c>
      <c r="DE30" s="25">
        <f t="shared" si="166"/>
        <v>0</v>
      </c>
      <c r="DF30" s="25">
        <f t="shared" si="166"/>
        <v>0</v>
      </c>
      <c r="DG30" s="25">
        <f t="shared" si="166"/>
        <v>0</v>
      </c>
      <c r="DH30" s="25">
        <f t="shared" si="166"/>
        <v>0</v>
      </c>
      <c r="DI30" s="25">
        <f t="shared" si="166"/>
        <v>0</v>
      </c>
      <c r="DJ30" s="25">
        <f t="shared" si="166"/>
        <v>0</v>
      </c>
      <c r="DK30" s="25">
        <f t="shared" si="166"/>
        <v>0</v>
      </c>
      <c r="DL30" s="25">
        <f t="shared" si="166"/>
        <v>0</v>
      </c>
      <c r="DM30" s="25">
        <f t="shared" si="166"/>
        <v>0</v>
      </c>
      <c r="DN30" s="25">
        <f t="shared" si="166"/>
        <v>0</v>
      </c>
      <c r="DO30" s="25">
        <f t="shared" si="166"/>
        <v>0</v>
      </c>
      <c r="DP30" s="25">
        <f t="shared" si="167"/>
        <v>0</v>
      </c>
      <c r="DQ30" s="25">
        <f t="shared" si="167"/>
        <v>0</v>
      </c>
      <c r="DR30" s="25">
        <f t="shared" si="167"/>
        <v>0</v>
      </c>
      <c r="DS30" s="25">
        <f t="shared" si="167"/>
        <v>0</v>
      </c>
      <c r="DT30" s="25">
        <f t="shared" si="167"/>
        <v>0</v>
      </c>
      <c r="DU30" s="25">
        <f t="shared" si="167"/>
        <v>0</v>
      </c>
      <c r="DV30" s="25">
        <f t="shared" si="167"/>
        <v>0</v>
      </c>
      <c r="DW30" s="25">
        <f t="shared" si="167"/>
        <v>0</v>
      </c>
      <c r="DX30" s="25">
        <f t="shared" si="167"/>
        <v>0</v>
      </c>
      <c r="DY30" s="25">
        <f t="shared" si="167"/>
        <v>0</v>
      </c>
      <c r="DZ30" s="25">
        <f t="shared" si="176"/>
        <v>0</v>
      </c>
      <c r="EA30" s="25">
        <f t="shared" si="176"/>
        <v>0</v>
      </c>
      <c r="EB30" s="25">
        <f t="shared" si="176"/>
        <v>0</v>
      </c>
      <c r="EC30" s="25">
        <f t="shared" si="176"/>
        <v>0</v>
      </c>
      <c r="ED30" s="25">
        <f t="shared" si="176"/>
        <v>0</v>
      </c>
      <c r="EE30" s="25">
        <f t="shared" si="176"/>
        <v>0</v>
      </c>
      <c r="EF30" s="25">
        <f t="shared" si="176"/>
        <v>0</v>
      </c>
      <c r="EG30" s="25">
        <f t="shared" si="176"/>
        <v>0</v>
      </c>
      <c r="EH30" s="25">
        <f t="shared" si="176"/>
        <v>0</v>
      </c>
      <c r="EI30" s="25">
        <f t="shared" si="176"/>
        <v>0</v>
      </c>
      <c r="EJ30" s="25">
        <f t="shared" si="176"/>
        <v>0</v>
      </c>
      <c r="EK30" s="25">
        <f t="shared" si="176"/>
        <v>0</v>
      </c>
      <c r="EL30" s="25">
        <f t="shared" si="176"/>
        <v>0</v>
      </c>
      <c r="EM30" s="25">
        <f t="shared" si="176"/>
        <v>0</v>
      </c>
      <c r="EN30" s="25">
        <f t="shared" si="176"/>
        <v>0</v>
      </c>
      <c r="EO30" s="25">
        <f t="shared" si="176"/>
        <v>0</v>
      </c>
      <c r="EP30" s="25">
        <f t="shared" si="176"/>
        <v>0</v>
      </c>
      <c r="EQ30" s="25">
        <f t="shared" si="176"/>
        <v>0</v>
      </c>
      <c r="ER30" s="25">
        <f t="shared" si="176"/>
        <v>0</v>
      </c>
      <c r="ES30" s="25">
        <f t="shared" si="176"/>
        <v>0</v>
      </c>
      <c r="ET30" s="25">
        <f t="shared" si="176"/>
        <v>0</v>
      </c>
      <c r="EU30" s="25">
        <f t="shared" si="176"/>
        <v>0</v>
      </c>
      <c r="EV30" s="25">
        <f t="shared" si="176"/>
        <v>0</v>
      </c>
      <c r="EW30" s="25">
        <f t="shared" si="176"/>
        <v>0</v>
      </c>
      <c r="EX30" s="25">
        <f t="shared" si="176"/>
        <v>0</v>
      </c>
      <c r="EY30" s="25">
        <f t="shared" si="176"/>
        <v>0</v>
      </c>
      <c r="EZ30" s="25">
        <f t="shared" si="176"/>
        <v>0</v>
      </c>
      <c r="FA30" s="25">
        <f t="shared" si="176"/>
        <v>0</v>
      </c>
      <c r="FB30" s="25">
        <f t="shared" si="176"/>
        <v>0</v>
      </c>
      <c r="FC30" s="25">
        <f t="shared" si="176"/>
        <v>0</v>
      </c>
      <c r="FD30" s="25">
        <f t="shared" si="176"/>
        <v>0</v>
      </c>
      <c r="FE30" s="25">
        <f t="shared" si="176"/>
        <v>0</v>
      </c>
      <c r="FF30" s="25">
        <f t="shared" si="176"/>
        <v>0</v>
      </c>
      <c r="FG30" s="25">
        <f t="shared" si="176"/>
        <v>0</v>
      </c>
      <c r="FH30" s="25">
        <f t="shared" si="176"/>
        <v>0</v>
      </c>
      <c r="FI30" s="25">
        <f t="shared" si="176"/>
        <v>0</v>
      </c>
      <c r="FJ30" s="25">
        <f t="shared" si="176"/>
        <v>0</v>
      </c>
      <c r="FK30" s="25">
        <f t="shared" si="176"/>
        <v>0</v>
      </c>
      <c r="FL30" s="25">
        <f t="shared" si="176"/>
        <v>0</v>
      </c>
      <c r="FM30" s="25">
        <f t="shared" si="176"/>
        <v>0</v>
      </c>
      <c r="FN30" s="25">
        <f t="shared" si="176"/>
        <v>0</v>
      </c>
      <c r="FO30" s="25">
        <f t="shared" si="176"/>
        <v>0</v>
      </c>
      <c r="FP30" s="25">
        <f t="shared" si="176"/>
        <v>0</v>
      </c>
      <c r="FQ30" s="25">
        <f t="shared" si="176"/>
        <v>0</v>
      </c>
      <c r="FR30" s="25">
        <f t="shared" si="176"/>
        <v>0</v>
      </c>
      <c r="FS30" s="25">
        <f t="shared" si="176"/>
        <v>0</v>
      </c>
      <c r="FT30" s="25">
        <f t="shared" si="176"/>
        <v>0</v>
      </c>
      <c r="FU30" s="25">
        <f t="shared" si="176"/>
        <v>0</v>
      </c>
      <c r="FV30" s="25">
        <f t="shared" si="176"/>
        <v>0</v>
      </c>
      <c r="FW30" s="25">
        <f t="shared" si="176"/>
        <v>0</v>
      </c>
      <c r="FX30" s="25">
        <f t="shared" si="176"/>
        <v>0</v>
      </c>
      <c r="FY30" s="25">
        <f t="shared" si="176"/>
        <v>0</v>
      </c>
      <c r="FZ30" s="25">
        <f t="shared" si="176"/>
        <v>0</v>
      </c>
      <c r="GA30" s="25">
        <f t="shared" si="176"/>
        <v>0</v>
      </c>
      <c r="GB30" s="25">
        <f t="shared" si="176"/>
        <v>0</v>
      </c>
      <c r="GC30" s="25">
        <f t="shared" si="176"/>
        <v>0</v>
      </c>
      <c r="GD30" s="25">
        <f t="shared" si="176"/>
        <v>0</v>
      </c>
      <c r="GE30" s="25">
        <f t="shared" si="176"/>
        <v>0</v>
      </c>
      <c r="GF30" s="25">
        <f t="shared" si="176"/>
        <v>0</v>
      </c>
      <c r="GG30" s="25">
        <f t="shared" si="176"/>
        <v>0</v>
      </c>
      <c r="GH30" s="25">
        <f t="shared" si="176"/>
        <v>0</v>
      </c>
      <c r="GI30" s="25">
        <f t="shared" si="176"/>
        <v>0</v>
      </c>
      <c r="GJ30" s="25">
        <f t="shared" si="176"/>
        <v>0</v>
      </c>
      <c r="GK30" s="25">
        <f t="shared" si="176"/>
        <v>0</v>
      </c>
      <c r="GL30" s="25">
        <f t="shared" si="175"/>
        <v>0</v>
      </c>
      <c r="GM30" s="246">
        <f t="shared" si="170"/>
        <v>0</v>
      </c>
    </row>
    <row r="31" spans="1:195" ht="19.5" customHeight="1">
      <c r="A31" s="130">
        <f t="shared" si="6"/>
        <v>0</v>
      </c>
      <c r="B31" s="25" t="s">
        <v>95</v>
      </c>
      <c r="C31" s="25" t="s">
        <v>44</v>
      </c>
      <c r="D31" s="64">
        <v>41456</v>
      </c>
      <c r="E31" s="25">
        <f>(SUMIF(GASTOS!$I$5:$CB$5,D31,GASTOS!$I$12:$CB$12)+SUMIF(RRHH!$T$18:$CM$18,D31,RRHH!$T$19:$CM$19))*-1</f>
        <v>12894.883333333335</v>
      </c>
      <c r="F31" s="65">
        <f t="shared" si="157"/>
        <v>2013</v>
      </c>
      <c r="G31" s="25">
        <v>60</v>
      </c>
      <c r="H31" s="25">
        <f t="shared" si="158"/>
        <v>-214.91472222222225</v>
      </c>
      <c r="I31" s="64">
        <f t="shared" si="159"/>
        <v>43280</v>
      </c>
      <c r="J31" s="141">
        <f t="shared" si="160"/>
        <v>0</v>
      </c>
      <c r="K31" s="25">
        <f t="shared" si="160"/>
        <v>0</v>
      </c>
      <c r="L31" s="25">
        <f t="shared" si="160"/>
        <v>0</v>
      </c>
      <c r="M31" s="25">
        <f t="shared" si="160"/>
        <v>0</v>
      </c>
      <c r="N31" s="25">
        <f t="shared" si="160"/>
        <v>0</v>
      </c>
      <c r="O31" s="25">
        <f t="shared" si="160"/>
        <v>0</v>
      </c>
      <c r="P31" s="25">
        <f t="shared" si="160"/>
        <v>0</v>
      </c>
      <c r="Q31" s="25">
        <f t="shared" si="160"/>
        <v>0</v>
      </c>
      <c r="R31" s="25">
        <f t="shared" si="160"/>
        <v>0</v>
      </c>
      <c r="S31" s="25">
        <f t="shared" si="160"/>
        <v>0</v>
      </c>
      <c r="T31" s="25">
        <f t="shared" si="160"/>
        <v>0</v>
      </c>
      <c r="U31" s="25">
        <f t="shared" si="160"/>
        <v>0</v>
      </c>
      <c r="V31" s="25">
        <f t="shared" si="160"/>
        <v>0</v>
      </c>
      <c r="W31" s="25">
        <f t="shared" si="160"/>
        <v>0</v>
      </c>
      <c r="X31" s="25">
        <f t="shared" si="160"/>
        <v>0</v>
      </c>
      <c r="Y31" s="25">
        <f t="shared" ref="T31:AI47" si="177">IF(Y$12&gt;$I31,0,IF($D31&lt;=Y$12,$H31,0))</f>
        <v>0</v>
      </c>
      <c r="Z31" s="25">
        <f t="shared" si="177"/>
        <v>0</v>
      </c>
      <c r="AA31" s="25">
        <f t="shared" si="177"/>
        <v>0</v>
      </c>
      <c r="AB31" s="25">
        <f t="shared" si="177"/>
        <v>0</v>
      </c>
      <c r="AC31" s="25">
        <f t="shared" si="177"/>
        <v>-214.91472222222225</v>
      </c>
      <c r="AD31" s="25">
        <f t="shared" si="161"/>
        <v>-214.91472222222225</v>
      </c>
      <c r="AE31" s="25">
        <f t="shared" si="161"/>
        <v>-214.91472222222225</v>
      </c>
      <c r="AF31" s="25">
        <f t="shared" si="161"/>
        <v>-214.91472222222225</v>
      </c>
      <c r="AG31" s="25">
        <f t="shared" si="161"/>
        <v>-214.91472222222225</v>
      </c>
      <c r="AH31" s="25">
        <f t="shared" si="161"/>
        <v>-214.91472222222225</v>
      </c>
      <c r="AI31" s="25">
        <f t="shared" si="161"/>
        <v>-214.91472222222225</v>
      </c>
      <c r="AJ31" s="25">
        <f t="shared" si="161"/>
        <v>-214.91472222222225</v>
      </c>
      <c r="AK31" s="25">
        <f t="shared" si="161"/>
        <v>-214.91472222222225</v>
      </c>
      <c r="AL31" s="25">
        <f t="shared" si="161"/>
        <v>-214.91472222222225</v>
      </c>
      <c r="AM31" s="25">
        <f t="shared" si="161"/>
        <v>-214.91472222222225</v>
      </c>
      <c r="AN31" s="25">
        <f t="shared" si="161"/>
        <v>-214.91472222222225</v>
      </c>
      <c r="AO31" s="25">
        <f t="shared" si="161"/>
        <v>-214.91472222222225</v>
      </c>
      <c r="AP31" s="25">
        <f t="shared" si="162"/>
        <v>-214.91472222222225</v>
      </c>
      <c r="AQ31" s="25">
        <f t="shared" si="162"/>
        <v>-214.91472222222225</v>
      </c>
      <c r="AR31" s="25">
        <f t="shared" si="162"/>
        <v>-214.91472222222225</v>
      </c>
      <c r="AS31" s="25">
        <f t="shared" si="162"/>
        <v>-214.91472222222225</v>
      </c>
      <c r="AT31" s="25">
        <f t="shared" si="162"/>
        <v>-214.91472222222225</v>
      </c>
      <c r="AU31" s="25">
        <f t="shared" si="162"/>
        <v>-214.91472222222225</v>
      </c>
      <c r="AV31" s="25">
        <f t="shared" si="162"/>
        <v>-214.91472222222225</v>
      </c>
      <c r="AW31" s="25">
        <f t="shared" si="162"/>
        <v>-214.91472222222225</v>
      </c>
      <c r="AX31" s="25">
        <f t="shared" si="162"/>
        <v>-214.91472222222225</v>
      </c>
      <c r="AY31" s="25">
        <f t="shared" si="162"/>
        <v>-214.91472222222225</v>
      </c>
      <c r="AZ31" s="25">
        <f t="shared" si="162"/>
        <v>-214.91472222222225</v>
      </c>
      <c r="BA31" s="25">
        <f t="shared" si="162"/>
        <v>-214.91472222222225</v>
      </c>
      <c r="BB31" s="25">
        <f t="shared" si="162"/>
        <v>-214.91472222222225</v>
      </c>
      <c r="BC31" s="25">
        <f t="shared" si="162"/>
        <v>-214.91472222222225</v>
      </c>
      <c r="BD31" s="25">
        <f t="shared" si="162"/>
        <v>-214.91472222222225</v>
      </c>
      <c r="BE31" s="25">
        <f t="shared" ref="AX31:BM48" si="178">IF(BE$12&gt;$I31,0,IF($D31&lt;=BE$12,$H31,0))</f>
        <v>-214.91472222222225</v>
      </c>
      <c r="BF31" s="25">
        <f t="shared" si="178"/>
        <v>-214.91472222222225</v>
      </c>
      <c r="BG31" s="25">
        <f t="shared" si="178"/>
        <v>-214.91472222222225</v>
      </c>
      <c r="BH31" s="25">
        <f t="shared" si="163"/>
        <v>-214.91472222222225</v>
      </c>
      <c r="BI31" s="25">
        <f t="shared" si="163"/>
        <v>-214.91472222222225</v>
      </c>
      <c r="BJ31" s="25">
        <f t="shared" si="163"/>
        <v>-214.91472222222225</v>
      </c>
      <c r="BK31" s="25">
        <f t="shared" si="163"/>
        <v>-214.91472222222225</v>
      </c>
      <c r="BL31" s="25">
        <f t="shared" si="163"/>
        <v>-214.91472222222225</v>
      </c>
      <c r="BM31" s="25">
        <f t="shared" si="163"/>
        <v>-214.91472222222225</v>
      </c>
      <c r="BN31" s="25">
        <f t="shared" si="163"/>
        <v>-214.91472222222225</v>
      </c>
      <c r="BO31" s="25">
        <f t="shared" si="163"/>
        <v>-214.91472222222225</v>
      </c>
      <c r="BP31" s="25">
        <f t="shared" si="163"/>
        <v>-214.91472222222225</v>
      </c>
      <c r="BQ31" s="25">
        <f t="shared" si="163"/>
        <v>-214.91472222222225</v>
      </c>
      <c r="BR31" s="25">
        <f t="shared" si="163"/>
        <v>-214.91472222222225</v>
      </c>
      <c r="BS31" s="25">
        <f t="shared" si="163"/>
        <v>-214.91472222222225</v>
      </c>
      <c r="BT31" s="25">
        <f t="shared" si="163"/>
        <v>-214.91472222222225</v>
      </c>
      <c r="BU31" s="25">
        <f t="shared" si="163"/>
        <v>-214.91472222222225</v>
      </c>
      <c r="BV31" s="25">
        <f t="shared" si="164"/>
        <v>-214.91472222222225</v>
      </c>
      <c r="BW31" s="25">
        <f t="shared" si="164"/>
        <v>-214.91472222222225</v>
      </c>
      <c r="BX31" s="25">
        <f t="shared" si="164"/>
        <v>-214.91472222222225</v>
      </c>
      <c r="BY31" s="25">
        <f t="shared" si="164"/>
        <v>-214.91472222222225</v>
      </c>
      <c r="BZ31" s="25">
        <f t="shared" si="164"/>
        <v>-214.91472222222225</v>
      </c>
      <c r="CA31" s="25">
        <f t="shared" si="164"/>
        <v>-214.91472222222225</v>
      </c>
      <c r="CB31" s="25">
        <f t="shared" si="164"/>
        <v>-214.91472222222225</v>
      </c>
      <c r="CC31" s="25">
        <f t="shared" si="164"/>
        <v>-214.91472222222225</v>
      </c>
      <c r="CD31" s="25">
        <f t="shared" si="164"/>
        <v>-214.91472222222225</v>
      </c>
      <c r="CE31" s="25">
        <f t="shared" si="164"/>
        <v>-214.91472222222225</v>
      </c>
      <c r="CF31" s="25">
        <f t="shared" si="164"/>
        <v>-214.91472222222225</v>
      </c>
      <c r="CG31" s="25">
        <f t="shared" si="164"/>
        <v>-214.91472222222225</v>
      </c>
      <c r="CH31" s="25">
        <f t="shared" si="164"/>
        <v>-214.91472222222225</v>
      </c>
      <c r="CI31" s="25">
        <f t="shared" si="164"/>
        <v>-214.91472222222225</v>
      </c>
      <c r="CJ31" s="25">
        <f t="shared" si="164"/>
        <v>-214.91472222222225</v>
      </c>
      <c r="CK31" s="25">
        <f t="shared" ref="CB31:CQ56" si="179">IF(CK$12&gt;$I31,0,IF($D31&lt;=CK$12,$H31,0))</f>
        <v>0</v>
      </c>
      <c r="CL31" s="25">
        <f t="shared" si="165"/>
        <v>0</v>
      </c>
      <c r="CM31" s="25">
        <f t="shared" si="165"/>
        <v>0</v>
      </c>
      <c r="CN31" s="25">
        <f t="shared" si="165"/>
        <v>0</v>
      </c>
      <c r="CO31" s="25">
        <f t="shared" si="165"/>
        <v>0</v>
      </c>
      <c r="CP31" s="25">
        <f t="shared" si="165"/>
        <v>0</v>
      </c>
      <c r="CQ31" s="25">
        <f t="shared" si="165"/>
        <v>0</v>
      </c>
      <c r="CR31" s="25">
        <f t="shared" si="165"/>
        <v>0</v>
      </c>
      <c r="CS31" s="25">
        <f t="shared" si="165"/>
        <v>0</v>
      </c>
      <c r="CT31" s="25">
        <f t="shared" si="165"/>
        <v>0</v>
      </c>
      <c r="CU31" s="25">
        <f t="shared" si="165"/>
        <v>0</v>
      </c>
      <c r="CV31" s="25">
        <f t="shared" si="165"/>
        <v>0</v>
      </c>
      <c r="CW31" s="25">
        <f t="shared" si="165"/>
        <v>0</v>
      </c>
      <c r="CX31" s="25">
        <f t="shared" si="165"/>
        <v>0</v>
      </c>
      <c r="CY31" s="25">
        <f t="shared" si="165"/>
        <v>0</v>
      </c>
      <c r="CZ31" s="25">
        <f t="shared" si="165"/>
        <v>0</v>
      </c>
      <c r="DA31" s="25">
        <f t="shared" ref="CV31:DE56" si="180">IF(DA$12&gt;$I31,0,IF($D31&lt;=DA$12,$H31,0))</f>
        <v>0</v>
      </c>
      <c r="DB31" s="25">
        <f t="shared" si="180"/>
        <v>0</v>
      </c>
      <c r="DC31" s="25">
        <f t="shared" si="180"/>
        <v>0</v>
      </c>
      <c r="DD31" s="25">
        <f t="shared" si="180"/>
        <v>0</v>
      </c>
      <c r="DE31" s="25">
        <f t="shared" si="180"/>
        <v>0</v>
      </c>
      <c r="DF31" s="25">
        <f t="shared" si="166"/>
        <v>0</v>
      </c>
      <c r="DG31" s="25">
        <f t="shared" si="166"/>
        <v>0</v>
      </c>
      <c r="DH31" s="25">
        <f t="shared" si="166"/>
        <v>0</v>
      </c>
      <c r="DI31" s="25">
        <f t="shared" si="166"/>
        <v>0</v>
      </c>
      <c r="DJ31" s="25">
        <f t="shared" si="166"/>
        <v>0</v>
      </c>
      <c r="DK31" s="25">
        <f t="shared" si="166"/>
        <v>0</v>
      </c>
      <c r="DL31" s="25">
        <f t="shared" si="166"/>
        <v>0</v>
      </c>
      <c r="DM31" s="25">
        <f t="shared" si="166"/>
        <v>0</v>
      </c>
      <c r="DN31" s="25">
        <f t="shared" si="166"/>
        <v>0</v>
      </c>
      <c r="DO31" s="25">
        <f t="shared" si="166"/>
        <v>0</v>
      </c>
      <c r="DP31" s="25">
        <f t="shared" si="167"/>
        <v>0</v>
      </c>
      <c r="DQ31" s="25">
        <f t="shared" si="167"/>
        <v>0</v>
      </c>
      <c r="DR31" s="25">
        <f t="shared" si="167"/>
        <v>0</v>
      </c>
      <c r="DS31" s="25">
        <f t="shared" si="167"/>
        <v>0</v>
      </c>
      <c r="DT31" s="25">
        <f t="shared" si="167"/>
        <v>0</v>
      </c>
      <c r="DU31" s="25">
        <f t="shared" si="167"/>
        <v>0</v>
      </c>
      <c r="DV31" s="25">
        <f t="shared" si="167"/>
        <v>0</v>
      </c>
      <c r="DW31" s="25">
        <f t="shared" si="167"/>
        <v>0</v>
      </c>
      <c r="DX31" s="25">
        <f t="shared" si="167"/>
        <v>0</v>
      </c>
      <c r="DY31" s="25">
        <f t="shared" si="167"/>
        <v>0</v>
      </c>
      <c r="DZ31" s="25">
        <f t="shared" si="176"/>
        <v>0</v>
      </c>
      <c r="EA31" s="25">
        <f t="shared" si="176"/>
        <v>0</v>
      </c>
      <c r="EB31" s="25">
        <f t="shared" si="176"/>
        <v>0</v>
      </c>
      <c r="EC31" s="25">
        <f t="shared" si="176"/>
        <v>0</v>
      </c>
      <c r="ED31" s="25">
        <f t="shared" si="176"/>
        <v>0</v>
      </c>
      <c r="EE31" s="25">
        <f t="shared" si="176"/>
        <v>0</v>
      </c>
      <c r="EF31" s="25">
        <f t="shared" si="176"/>
        <v>0</v>
      </c>
      <c r="EG31" s="25">
        <f t="shared" si="176"/>
        <v>0</v>
      </c>
      <c r="EH31" s="25">
        <f t="shared" si="176"/>
        <v>0</v>
      </c>
      <c r="EI31" s="25">
        <f t="shared" si="176"/>
        <v>0</v>
      </c>
      <c r="EJ31" s="25">
        <f t="shared" si="176"/>
        <v>0</v>
      </c>
      <c r="EK31" s="25">
        <f t="shared" si="176"/>
        <v>0</v>
      </c>
      <c r="EL31" s="25">
        <f t="shared" si="176"/>
        <v>0</v>
      </c>
      <c r="EM31" s="25">
        <f t="shared" si="176"/>
        <v>0</v>
      </c>
      <c r="EN31" s="25">
        <f t="shared" si="176"/>
        <v>0</v>
      </c>
      <c r="EO31" s="25">
        <f t="shared" si="176"/>
        <v>0</v>
      </c>
      <c r="EP31" s="25">
        <f t="shared" si="176"/>
        <v>0</v>
      </c>
      <c r="EQ31" s="25">
        <f t="shared" si="176"/>
        <v>0</v>
      </c>
      <c r="ER31" s="25">
        <f t="shared" si="176"/>
        <v>0</v>
      </c>
      <c r="ES31" s="25">
        <f t="shared" si="176"/>
        <v>0</v>
      </c>
      <c r="ET31" s="25">
        <f t="shared" si="176"/>
        <v>0</v>
      </c>
      <c r="EU31" s="25">
        <f t="shared" si="176"/>
        <v>0</v>
      </c>
      <c r="EV31" s="25">
        <f t="shared" si="176"/>
        <v>0</v>
      </c>
      <c r="EW31" s="25">
        <f t="shared" si="176"/>
        <v>0</v>
      </c>
      <c r="EX31" s="25">
        <f t="shared" si="176"/>
        <v>0</v>
      </c>
      <c r="EY31" s="25">
        <f t="shared" si="176"/>
        <v>0</v>
      </c>
      <c r="EZ31" s="25">
        <f t="shared" si="176"/>
        <v>0</v>
      </c>
      <c r="FA31" s="25">
        <f t="shared" si="176"/>
        <v>0</v>
      </c>
      <c r="FB31" s="25">
        <f t="shared" si="176"/>
        <v>0</v>
      </c>
      <c r="FC31" s="25">
        <f t="shared" si="176"/>
        <v>0</v>
      </c>
      <c r="FD31" s="25">
        <f t="shared" si="176"/>
        <v>0</v>
      </c>
      <c r="FE31" s="25">
        <f t="shared" si="176"/>
        <v>0</v>
      </c>
      <c r="FF31" s="25">
        <f t="shared" si="176"/>
        <v>0</v>
      </c>
      <c r="FG31" s="25">
        <f t="shared" si="176"/>
        <v>0</v>
      </c>
      <c r="FH31" s="25">
        <f t="shared" si="176"/>
        <v>0</v>
      </c>
      <c r="FI31" s="25">
        <f t="shared" si="176"/>
        <v>0</v>
      </c>
      <c r="FJ31" s="25">
        <f t="shared" si="176"/>
        <v>0</v>
      </c>
      <c r="FK31" s="25">
        <f t="shared" si="176"/>
        <v>0</v>
      </c>
      <c r="FL31" s="25">
        <f t="shared" si="176"/>
        <v>0</v>
      </c>
      <c r="FM31" s="25">
        <f t="shared" si="176"/>
        <v>0</v>
      </c>
      <c r="FN31" s="25">
        <f t="shared" si="176"/>
        <v>0</v>
      </c>
      <c r="FO31" s="25">
        <f t="shared" si="176"/>
        <v>0</v>
      </c>
      <c r="FP31" s="25">
        <f t="shared" si="176"/>
        <v>0</v>
      </c>
      <c r="FQ31" s="25">
        <f t="shared" si="176"/>
        <v>0</v>
      </c>
      <c r="FR31" s="25">
        <f t="shared" si="176"/>
        <v>0</v>
      </c>
      <c r="FS31" s="25">
        <f t="shared" si="176"/>
        <v>0</v>
      </c>
      <c r="FT31" s="25">
        <f t="shared" si="176"/>
        <v>0</v>
      </c>
      <c r="FU31" s="25">
        <f t="shared" si="176"/>
        <v>0</v>
      </c>
      <c r="FV31" s="25">
        <f t="shared" si="176"/>
        <v>0</v>
      </c>
      <c r="FW31" s="25">
        <f t="shared" si="176"/>
        <v>0</v>
      </c>
      <c r="FX31" s="25">
        <f t="shared" si="176"/>
        <v>0</v>
      </c>
      <c r="FY31" s="25">
        <f t="shared" si="176"/>
        <v>0</v>
      </c>
      <c r="FZ31" s="25">
        <f t="shared" si="176"/>
        <v>0</v>
      </c>
      <c r="GA31" s="25">
        <f t="shared" si="176"/>
        <v>0</v>
      </c>
      <c r="GB31" s="25">
        <f t="shared" si="176"/>
        <v>0</v>
      </c>
      <c r="GC31" s="25">
        <f t="shared" si="176"/>
        <v>0</v>
      </c>
      <c r="GD31" s="25">
        <f t="shared" si="176"/>
        <v>0</v>
      </c>
      <c r="GE31" s="25">
        <f t="shared" si="176"/>
        <v>0</v>
      </c>
      <c r="GF31" s="25">
        <f t="shared" si="176"/>
        <v>0</v>
      </c>
      <c r="GG31" s="25">
        <f t="shared" si="176"/>
        <v>0</v>
      </c>
      <c r="GH31" s="25">
        <f t="shared" si="176"/>
        <v>0</v>
      </c>
      <c r="GI31" s="25">
        <f t="shared" si="176"/>
        <v>0</v>
      </c>
      <c r="GJ31" s="25">
        <f t="shared" si="176"/>
        <v>0</v>
      </c>
      <c r="GK31" s="25">
        <f t="shared" si="176"/>
        <v>0</v>
      </c>
      <c r="GL31" s="25">
        <f t="shared" si="175"/>
        <v>0</v>
      </c>
      <c r="GM31" s="246">
        <f t="shared" si="170"/>
        <v>0</v>
      </c>
    </row>
    <row r="32" spans="1:195" ht="19.5" customHeight="1">
      <c r="A32" s="130">
        <f t="shared" si="6"/>
        <v>0</v>
      </c>
      <c r="B32" s="25" t="s">
        <v>95</v>
      </c>
      <c r="C32" s="25" t="s">
        <v>44</v>
      </c>
      <c r="D32" s="64">
        <v>41487</v>
      </c>
      <c r="E32" s="25">
        <f>(SUMIF(GASTOS!$I$5:$CB$5,D32,GASTOS!$I$12:$CB$12)+SUMIF(RRHH!$T$18:$CM$18,D32,RRHH!$T$19:$CM$19))*-1</f>
        <v>12894.883333333335</v>
      </c>
      <c r="F32" s="65">
        <f t="shared" si="157"/>
        <v>2013</v>
      </c>
      <c r="G32" s="25">
        <v>60</v>
      </c>
      <c r="H32" s="25">
        <f t="shared" si="158"/>
        <v>-214.91472222222225</v>
      </c>
      <c r="I32" s="64">
        <f t="shared" si="159"/>
        <v>43311</v>
      </c>
      <c r="J32" s="141">
        <f t="shared" ref="J32:Y53" si="181">IF(J$12&gt;$I32,0,IF($D32&lt;=J$12,$H32,0))</f>
        <v>0</v>
      </c>
      <c r="K32" s="25">
        <f t="shared" si="181"/>
        <v>0</v>
      </c>
      <c r="L32" s="25">
        <f t="shared" si="181"/>
        <v>0</v>
      </c>
      <c r="M32" s="25">
        <f t="shared" si="181"/>
        <v>0</v>
      </c>
      <c r="N32" s="25">
        <f t="shared" si="181"/>
        <v>0</v>
      </c>
      <c r="O32" s="25">
        <f t="shared" si="181"/>
        <v>0</v>
      </c>
      <c r="P32" s="25">
        <f t="shared" si="181"/>
        <v>0</v>
      </c>
      <c r="Q32" s="25">
        <f t="shared" si="181"/>
        <v>0</v>
      </c>
      <c r="R32" s="25">
        <f t="shared" si="181"/>
        <v>0</v>
      </c>
      <c r="S32" s="25">
        <f t="shared" si="181"/>
        <v>0</v>
      </c>
      <c r="T32" s="25">
        <f t="shared" si="177"/>
        <v>0</v>
      </c>
      <c r="U32" s="25">
        <f t="shared" si="177"/>
        <v>0</v>
      </c>
      <c r="V32" s="25">
        <f t="shared" si="177"/>
        <v>0</v>
      </c>
      <c r="W32" s="25">
        <f t="shared" si="177"/>
        <v>0</v>
      </c>
      <c r="X32" s="25">
        <f t="shared" si="177"/>
        <v>0</v>
      </c>
      <c r="Y32" s="25">
        <f t="shared" si="177"/>
        <v>0</v>
      </c>
      <c r="Z32" s="25">
        <f t="shared" si="177"/>
        <v>0</v>
      </c>
      <c r="AA32" s="25">
        <f t="shared" si="177"/>
        <v>0</v>
      </c>
      <c r="AB32" s="25">
        <f t="shared" si="177"/>
        <v>0</v>
      </c>
      <c r="AC32" s="25">
        <f t="shared" si="177"/>
        <v>0</v>
      </c>
      <c r="AD32" s="25">
        <f t="shared" si="161"/>
        <v>-214.91472222222225</v>
      </c>
      <c r="AE32" s="25">
        <f t="shared" si="161"/>
        <v>-214.91472222222225</v>
      </c>
      <c r="AF32" s="25">
        <f t="shared" si="161"/>
        <v>-214.91472222222225</v>
      </c>
      <c r="AG32" s="25">
        <f t="shared" ref="AG32:AV47" si="182">IF(AG$12&gt;$I32,0,IF($D32&lt;=AG$12,$H32,0))</f>
        <v>-214.91472222222225</v>
      </c>
      <c r="AH32" s="25">
        <f t="shared" si="182"/>
        <v>-214.91472222222225</v>
      </c>
      <c r="AI32" s="25">
        <f t="shared" si="182"/>
        <v>-214.91472222222225</v>
      </c>
      <c r="AJ32" s="25">
        <f t="shared" si="182"/>
        <v>-214.91472222222225</v>
      </c>
      <c r="AK32" s="25">
        <f t="shared" si="182"/>
        <v>-214.91472222222225</v>
      </c>
      <c r="AL32" s="25">
        <f t="shared" si="182"/>
        <v>-214.91472222222225</v>
      </c>
      <c r="AM32" s="25">
        <f t="shared" si="182"/>
        <v>-214.91472222222225</v>
      </c>
      <c r="AN32" s="25">
        <f t="shared" si="182"/>
        <v>-214.91472222222225</v>
      </c>
      <c r="AO32" s="25">
        <f t="shared" si="182"/>
        <v>-214.91472222222225</v>
      </c>
      <c r="AP32" s="25">
        <f t="shared" si="182"/>
        <v>-214.91472222222225</v>
      </c>
      <c r="AQ32" s="25">
        <f t="shared" si="182"/>
        <v>-214.91472222222225</v>
      </c>
      <c r="AR32" s="25">
        <f t="shared" si="182"/>
        <v>-214.91472222222225</v>
      </c>
      <c r="AS32" s="25">
        <f t="shared" si="182"/>
        <v>-214.91472222222225</v>
      </c>
      <c r="AT32" s="25">
        <f t="shared" si="182"/>
        <v>-214.91472222222225</v>
      </c>
      <c r="AU32" s="25">
        <f t="shared" si="182"/>
        <v>-214.91472222222225</v>
      </c>
      <c r="AV32" s="25">
        <f t="shared" si="182"/>
        <v>-214.91472222222225</v>
      </c>
      <c r="AW32" s="25">
        <f t="shared" ref="AN32:BC54" si="183">IF(AW$12&gt;$I32,0,IF($D32&lt;=AW$12,$H32,0))</f>
        <v>-214.91472222222225</v>
      </c>
      <c r="AX32" s="25">
        <f t="shared" si="178"/>
        <v>-214.91472222222225</v>
      </c>
      <c r="AY32" s="25">
        <f t="shared" si="178"/>
        <v>-214.91472222222225</v>
      </c>
      <c r="AZ32" s="25">
        <f t="shared" si="178"/>
        <v>-214.91472222222225</v>
      </c>
      <c r="BA32" s="25">
        <f t="shared" si="178"/>
        <v>-214.91472222222225</v>
      </c>
      <c r="BB32" s="25">
        <f t="shared" si="178"/>
        <v>-214.91472222222225</v>
      </c>
      <c r="BC32" s="25">
        <f t="shared" si="178"/>
        <v>-214.91472222222225</v>
      </c>
      <c r="BD32" s="25">
        <f t="shared" si="178"/>
        <v>-214.91472222222225</v>
      </c>
      <c r="BE32" s="25">
        <f t="shared" si="178"/>
        <v>-214.91472222222225</v>
      </c>
      <c r="BF32" s="25">
        <f t="shared" si="178"/>
        <v>-214.91472222222225</v>
      </c>
      <c r="BG32" s="25">
        <f t="shared" si="178"/>
        <v>-214.91472222222225</v>
      </c>
      <c r="BH32" s="25">
        <f t="shared" si="163"/>
        <v>-214.91472222222225</v>
      </c>
      <c r="BI32" s="25">
        <f t="shared" ref="BI32:BX75" si="184">IF(BI$12&gt;$I32,0,IF($D32&lt;=BI$12,$H32,0))</f>
        <v>-214.91472222222225</v>
      </c>
      <c r="BJ32" s="25">
        <f t="shared" si="184"/>
        <v>-214.91472222222225</v>
      </c>
      <c r="BK32" s="25">
        <f t="shared" si="184"/>
        <v>-214.91472222222225</v>
      </c>
      <c r="BL32" s="25">
        <f t="shared" si="184"/>
        <v>-214.91472222222225</v>
      </c>
      <c r="BM32" s="25">
        <f t="shared" si="184"/>
        <v>-214.91472222222225</v>
      </c>
      <c r="BN32" s="25">
        <f t="shared" si="184"/>
        <v>-214.91472222222225</v>
      </c>
      <c r="BO32" s="25">
        <f t="shared" si="184"/>
        <v>-214.91472222222225</v>
      </c>
      <c r="BP32" s="25">
        <f t="shared" si="184"/>
        <v>-214.91472222222225</v>
      </c>
      <c r="BQ32" s="25">
        <f t="shared" si="184"/>
        <v>-214.91472222222225</v>
      </c>
      <c r="BR32" s="25">
        <f t="shared" si="184"/>
        <v>-214.91472222222225</v>
      </c>
      <c r="BS32" s="25">
        <f t="shared" si="184"/>
        <v>-214.91472222222225</v>
      </c>
      <c r="BT32" s="25">
        <f t="shared" si="184"/>
        <v>-214.91472222222225</v>
      </c>
      <c r="BU32" s="25">
        <f t="shared" si="184"/>
        <v>-214.91472222222225</v>
      </c>
      <c r="BV32" s="25">
        <f t="shared" si="184"/>
        <v>-214.91472222222225</v>
      </c>
      <c r="BW32" s="25">
        <f t="shared" si="184"/>
        <v>-214.91472222222225</v>
      </c>
      <c r="BX32" s="25">
        <f t="shared" si="184"/>
        <v>-214.91472222222225</v>
      </c>
      <c r="BY32" s="25">
        <f t="shared" ref="BR32:CA58" si="185">IF(BY$12&gt;$I32,0,IF($D32&lt;=BY$12,$H32,0))</f>
        <v>-214.91472222222225</v>
      </c>
      <c r="BZ32" s="25">
        <f t="shared" si="185"/>
        <v>-214.91472222222225</v>
      </c>
      <c r="CA32" s="25">
        <f t="shared" si="185"/>
        <v>-214.91472222222225</v>
      </c>
      <c r="CB32" s="25">
        <f t="shared" si="179"/>
        <v>-214.91472222222225</v>
      </c>
      <c r="CC32" s="25">
        <f t="shared" si="179"/>
        <v>-214.91472222222225</v>
      </c>
      <c r="CD32" s="25">
        <f t="shared" si="179"/>
        <v>-214.91472222222225</v>
      </c>
      <c r="CE32" s="25">
        <f t="shared" si="179"/>
        <v>-214.91472222222225</v>
      </c>
      <c r="CF32" s="25">
        <f t="shared" si="179"/>
        <v>-214.91472222222225</v>
      </c>
      <c r="CG32" s="25">
        <f t="shared" si="179"/>
        <v>-214.91472222222225</v>
      </c>
      <c r="CH32" s="25">
        <f t="shared" si="179"/>
        <v>-214.91472222222225</v>
      </c>
      <c r="CI32" s="25">
        <f t="shared" si="179"/>
        <v>-214.91472222222225</v>
      </c>
      <c r="CJ32" s="25">
        <f t="shared" si="179"/>
        <v>-214.91472222222225</v>
      </c>
      <c r="CK32" s="25">
        <f t="shared" si="179"/>
        <v>-214.91472222222225</v>
      </c>
      <c r="CL32" s="25">
        <f t="shared" si="179"/>
        <v>0</v>
      </c>
      <c r="CM32" s="25">
        <f t="shared" si="179"/>
        <v>0</v>
      </c>
      <c r="CN32" s="25">
        <f t="shared" si="179"/>
        <v>0</v>
      </c>
      <c r="CO32" s="25">
        <f t="shared" si="179"/>
        <v>0</v>
      </c>
      <c r="CP32" s="25">
        <f t="shared" si="179"/>
        <v>0</v>
      </c>
      <c r="CQ32" s="25">
        <f t="shared" si="179"/>
        <v>0</v>
      </c>
      <c r="CR32" s="25">
        <f t="shared" ref="CL32:CV57" si="186">IF(CR$12&gt;$I32,0,IF($D32&lt;=CR$12,$H32,0))</f>
        <v>0</v>
      </c>
      <c r="CS32" s="25">
        <f t="shared" si="186"/>
        <v>0</v>
      </c>
      <c r="CT32" s="25">
        <f t="shared" si="186"/>
        <v>0</v>
      </c>
      <c r="CU32" s="25">
        <f t="shared" si="186"/>
        <v>0</v>
      </c>
      <c r="CV32" s="25">
        <f t="shared" si="180"/>
        <v>0</v>
      </c>
      <c r="CW32" s="25">
        <f t="shared" si="180"/>
        <v>0</v>
      </c>
      <c r="CX32" s="25">
        <f t="shared" si="180"/>
        <v>0</v>
      </c>
      <c r="CY32" s="25">
        <f t="shared" si="180"/>
        <v>0</v>
      </c>
      <c r="CZ32" s="25">
        <f t="shared" si="180"/>
        <v>0</v>
      </c>
      <c r="DA32" s="25">
        <f t="shared" si="180"/>
        <v>0</v>
      </c>
      <c r="DB32" s="25">
        <f t="shared" si="180"/>
        <v>0</v>
      </c>
      <c r="DC32" s="25">
        <f t="shared" si="180"/>
        <v>0</v>
      </c>
      <c r="DD32" s="25">
        <f t="shared" si="180"/>
        <v>0</v>
      </c>
      <c r="DE32" s="25">
        <f t="shared" si="180"/>
        <v>0</v>
      </c>
      <c r="DF32" s="25">
        <f t="shared" si="166"/>
        <v>0</v>
      </c>
      <c r="DG32" s="25">
        <f t="shared" si="166"/>
        <v>0</v>
      </c>
      <c r="DH32" s="25">
        <f t="shared" si="166"/>
        <v>0</v>
      </c>
      <c r="DI32" s="25">
        <f t="shared" si="166"/>
        <v>0</v>
      </c>
      <c r="DJ32" s="25">
        <f t="shared" si="166"/>
        <v>0</v>
      </c>
      <c r="DK32" s="25">
        <f t="shared" si="166"/>
        <v>0</v>
      </c>
      <c r="DL32" s="25">
        <f t="shared" si="166"/>
        <v>0</v>
      </c>
      <c r="DM32" s="25">
        <f t="shared" si="166"/>
        <v>0</v>
      </c>
      <c r="DN32" s="25">
        <f t="shared" si="166"/>
        <v>0</v>
      </c>
      <c r="DO32" s="25">
        <f t="shared" si="166"/>
        <v>0</v>
      </c>
      <c r="DP32" s="25">
        <f t="shared" si="167"/>
        <v>0</v>
      </c>
      <c r="DQ32" s="25">
        <f t="shared" si="167"/>
        <v>0</v>
      </c>
      <c r="DR32" s="25">
        <f t="shared" si="167"/>
        <v>0</v>
      </c>
      <c r="DS32" s="25">
        <f t="shared" si="167"/>
        <v>0</v>
      </c>
      <c r="DT32" s="25">
        <f t="shared" si="167"/>
        <v>0</v>
      </c>
      <c r="DU32" s="25">
        <f t="shared" si="167"/>
        <v>0</v>
      </c>
      <c r="DV32" s="25">
        <f t="shared" si="167"/>
        <v>0</v>
      </c>
      <c r="DW32" s="25">
        <f t="shared" si="167"/>
        <v>0</v>
      </c>
      <c r="DX32" s="25">
        <f t="shared" si="167"/>
        <v>0</v>
      </c>
      <c r="DY32" s="25">
        <f t="shared" si="167"/>
        <v>0</v>
      </c>
      <c r="DZ32" s="25">
        <f t="shared" si="176"/>
        <v>0</v>
      </c>
      <c r="EA32" s="25">
        <f t="shared" si="176"/>
        <v>0</v>
      </c>
      <c r="EB32" s="25">
        <f t="shared" si="176"/>
        <v>0</v>
      </c>
      <c r="EC32" s="25">
        <f t="shared" si="176"/>
        <v>0</v>
      </c>
      <c r="ED32" s="25">
        <f t="shared" si="176"/>
        <v>0</v>
      </c>
      <c r="EE32" s="25">
        <f t="shared" si="176"/>
        <v>0</v>
      </c>
      <c r="EF32" s="25">
        <f t="shared" si="176"/>
        <v>0</v>
      </c>
      <c r="EG32" s="25">
        <f t="shared" si="176"/>
        <v>0</v>
      </c>
      <c r="EH32" s="25">
        <f t="shared" si="176"/>
        <v>0</v>
      </c>
      <c r="EI32" s="25">
        <f t="shared" si="176"/>
        <v>0</v>
      </c>
      <c r="EJ32" s="25">
        <f t="shared" si="176"/>
        <v>0</v>
      </c>
      <c r="EK32" s="25">
        <f t="shared" si="176"/>
        <v>0</v>
      </c>
      <c r="EL32" s="25">
        <f t="shared" si="176"/>
        <v>0</v>
      </c>
      <c r="EM32" s="25">
        <f t="shared" si="176"/>
        <v>0</v>
      </c>
      <c r="EN32" s="25">
        <f t="shared" si="176"/>
        <v>0</v>
      </c>
      <c r="EO32" s="25">
        <f t="shared" si="176"/>
        <v>0</v>
      </c>
      <c r="EP32" s="25">
        <f t="shared" si="176"/>
        <v>0</v>
      </c>
      <c r="EQ32" s="25">
        <f t="shared" si="176"/>
        <v>0</v>
      </c>
      <c r="ER32" s="25">
        <f t="shared" si="176"/>
        <v>0</v>
      </c>
      <c r="ES32" s="25">
        <f t="shared" si="176"/>
        <v>0</v>
      </c>
      <c r="ET32" s="25">
        <f t="shared" si="176"/>
        <v>0</v>
      </c>
      <c r="EU32" s="25">
        <f t="shared" si="176"/>
        <v>0</v>
      </c>
      <c r="EV32" s="25">
        <f t="shared" si="176"/>
        <v>0</v>
      </c>
      <c r="EW32" s="25">
        <f t="shared" si="176"/>
        <v>0</v>
      </c>
      <c r="EX32" s="25">
        <f t="shared" si="176"/>
        <v>0</v>
      </c>
      <c r="EY32" s="25">
        <f t="shared" si="176"/>
        <v>0</v>
      </c>
      <c r="EZ32" s="25">
        <f t="shared" si="176"/>
        <v>0</v>
      </c>
      <c r="FA32" s="25">
        <f t="shared" si="176"/>
        <v>0</v>
      </c>
      <c r="FB32" s="25">
        <f t="shared" si="176"/>
        <v>0</v>
      </c>
      <c r="FC32" s="25">
        <f t="shared" si="176"/>
        <v>0</v>
      </c>
      <c r="FD32" s="25">
        <f t="shared" si="176"/>
        <v>0</v>
      </c>
      <c r="FE32" s="25">
        <f t="shared" si="176"/>
        <v>0</v>
      </c>
      <c r="FF32" s="25">
        <f t="shared" si="176"/>
        <v>0</v>
      </c>
      <c r="FG32" s="25">
        <f t="shared" si="176"/>
        <v>0</v>
      </c>
      <c r="FH32" s="25">
        <f t="shared" si="176"/>
        <v>0</v>
      </c>
      <c r="FI32" s="25">
        <f t="shared" si="176"/>
        <v>0</v>
      </c>
      <c r="FJ32" s="25">
        <f t="shared" si="176"/>
        <v>0</v>
      </c>
      <c r="FK32" s="25">
        <f t="shared" si="176"/>
        <v>0</v>
      </c>
      <c r="FL32" s="25">
        <f t="shared" si="176"/>
        <v>0</v>
      </c>
      <c r="FM32" s="25">
        <f t="shared" si="176"/>
        <v>0</v>
      </c>
      <c r="FN32" s="25">
        <f t="shared" si="176"/>
        <v>0</v>
      </c>
      <c r="FO32" s="25">
        <f t="shared" si="176"/>
        <v>0</v>
      </c>
      <c r="FP32" s="25">
        <f t="shared" si="176"/>
        <v>0</v>
      </c>
      <c r="FQ32" s="25">
        <f t="shared" si="176"/>
        <v>0</v>
      </c>
      <c r="FR32" s="25">
        <f t="shared" si="176"/>
        <v>0</v>
      </c>
      <c r="FS32" s="25">
        <f t="shared" si="176"/>
        <v>0</v>
      </c>
      <c r="FT32" s="25">
        <f t="shared" si="176"/>
        <v>0</v>
      </c>
      <c r="FU32" s="25">
        <f t="shared" si="176"/>
        <v>0</v>
      </c>
      <c r="FV32" s="25">
        <f t="shared" si="176"/>
        <v>0</v>
      </c>
      <c r="FW32" s="25">
        <f t="shared" si="176"/>
        <v>0</v>
      </c>
      <c r="FX32" s="25">
        <f t="shared" si="176"/>
        <v>0</v>
      </c>
      <c r="FY32" s="25">
        <f t="shared" si="176"/>
        <v>0</v>
      </c>
      <c r="FZ32" s="25">
        <f t="shared" si="176"/>
        <v>0</v>
      </c>
      <c r="GA32" s="25">
        <f t="shared" si="176"/>
        <v>0</v>
      </c>
      <c r="GB32" s="25">
        <f t="shared" si="176"/>
        <v>0</v>
      </c>
      <c r="GC32" s="25">
        <f t="shared" si="176"/>
        <v>0</v>
      </c>
      <c r="GD32" s="25">
        <f t="shared" si="176"/>
        <v>0</v>
      </c>
      <c r="GE32" s="25">
        <f t="shared" si="176"/>
        <v>0</v>
      </c>
      <c r="GF32" s="25">
        <f t="shared" si="176"/>
        <v>0</v>
      </c>
      <c r="GG32" s="25">
        <f t="shared" si="176"/>
        <v>0</v>
      </c>
      <c r="GH32" s="25">
        <f t="shared" si="176"/>
        <v>0</v>
      </c>
      <c r="GI32" s="25">
        <f t="shared" si="176"/>
        <v>0</v>
      </c>
      <c r="GJ32" s="25">
        <f t="shared" si="176"/>
        <v>0</v>
      </c>
      <c r="GK32" s="25">
        <f t="shared" ref="GK32:GL35" si="187">IF(GK$12&gt;$I32,0,IF($D32&lt;=GK$12,$H32,0))</f>
        <v>0</v>
      </c>
      <c r="GL32" s="25">
        <f t="shared" si="187"/>
        <v>0</v>
      </c>
      <c r="GM32" s="246">
        <f t="shared" si="170"/>
        <v>0</v>
      </c>
    </row>
    <row r="33" spans="1:195" ht="19.5" customHeight="1">
      <c r="A33" s="130">
        <f t="shared" si="6"/>
        <v>0</v>
      </c>
      <c r="B33" s="25" t="s">
        <v>95</v>
      </c>
      <c r="C33" s="25" t="s">
        <v>44</v>
      </c>
      <c r="D33" s="64">
        <v>41518</v>
      </c>
      <c r="E33" s="25">
        <f>(SUMIF(GASTOS!$I$5:$CB$5,D33,GASTOS!$I$12:$CB$12)+SUMIF(RRHH!$T$18:$CM$18,D33,RRHH!$T$19:$CM$19))*-1</f>
        <v>12894.883333333335</v>
      </c>
      <c r="F33" s="65">
        <f t="shared" si="157"/>
        <v>2013</v>
      </c>
      <c r="G33" s="25">
        <v>60</v>
      </c>
      <c r="H33" s="25">
        <f t="shared" si="158"/>
        <v>-214.91472222222225</v>
      </c>
      <c r="I33" s="64">
        <f t="shared" si="159"/>
        <v>43342</v>
      </c>
      <c r="J33" s="141">
        <f t="shared" si="181"/>
        <v>0</v>
      </c>
      <c r="K33" s="25">
        <f t="shared" si="181"/>
        <v>0</v>
      </c>
      <c r="L33" s="25">
        <f t="shared" si="181"/>
        <v>0</v>
      </c>
      <c r="M33" s="25">
        <f t="shared" si="181"/>
        <v>0</v>
      </c>
      <c r="N33" s="25">
        <f t="shared" si="181"/>
        <v>0</v>
      </c>
      <c r="O33" s="25">
        <f t="shared" si="181"/>
        <v>0</v>
      </c>
      <c r="P33" s="25">
        <f t="shared" si="181"/>
        <v>0</v>
      </c>
      <c r="Q33" s="25">
        <f t="shared" si="181"/>
        <v>0</v>
      </c>
      <c r="R33" s="25">
        <f t="shared" si="181"/>
        <v>0</v>
      </c>
      <c r="S33" s="25">
        <f t="shared" si="181"/>
        <v>0</v>
      </c>
      <c r="T33" s="25">
        <f t="shared" si="177"/>
        <v>0</v>
      </c>
      <c r="U33" s="25">
        <f t="shared" si="177"/>
        <v>0</v>
      </c>
      <c r="V33" s="25">
        <f t="shared" si="177"/>
        <v>0</v>
      </c>
      <c r="W33" s="25">
        <f t="shared" si="177"/>
        <v>0</v>
      </c>
      <c r="X33" s="25">
        <f t="shared" si="177"/>
        <v>0</v>
      </c>
      <c r="Y33" s="25">
        <f t="shared" si="177"/>
        <v>0</v>
      </c>
      <c r="Z33" s="25">
        <f t="shared" si="177"/>
        <v>0</v>
      </c>
      <c r="AA33" s="25">
        <f t="shared" si="177"/>
        <v>0</v>
      </c>
      <c r="AB33" s="25">
        <f t="shared" si="177"/>
        <v>0</v>
      </c>
      <c r="AC33" s="25">
        <f t="shared" si="177"/>
        <v>0</v>
      </c>
      <c r="AD33" s="25">
        <f t="shared" si="177"/>
        <v>0</v>
      </c>
      <c r="AE33" s="25">
        <f t="shared" si="177"/>
        <v>-214.91472222222225</v>
      </c>
      <c r="AF33" s="25">
        <f t="shared" si="177"/>
        <v>-214.91472222222225</v>
      </c>
      <c r="AG33" s="25">
        <f t="shared" si="177"/>
        <v>-214.91472222222225</v>
      </c>
      <c r="AH33" s="25">
        <f t="shared" si="177"/>
        <v>-214.91472222222225</v>
      </c>
      <c r="AI33" s="25">
        <f t="shared" si="177"/>
        <v>-214.91472222222225</v>
      </c>
      <c r="AJ33" s="25">
        <f t="shared" si="182"/>
        <v>-214.91472222222225</v>
      </c>
      <c r="AK33" s="25">
        <f t="shared" si="182"/>
        <v>-214.91472222222225</v>
      </c>
      <c r="AL33" s="25">
        <f t="shared" si="182"/>
        <v>-214.91472222222225</v>
      </c>
      <c r="AM33" s="25">
        <f t="shared" si="182"/>
        <v>-214.91472222222225</v>
      </c>
      <c r="AN33" s="25">
        <f t="shared" si="183"/>
        <v>-214.91472222222225</v>
      </c>
      <c r="AO33" s="25">
        <f t="shared" si="183"/>
        <v>-214.91472222222225</v>
      </c>
      <c r="AP33" s="25">
        <f t="shared" si="183"/>
        <v>-214.91472222222225</v>
      </c>
      <c r="AQ33" s="25">
        <f t="shared" si="183"/>
        <v>-214.91472222222225</v>
      </c>
      <c r="AR33" s="25">
        <f t="shared" si="183"/>
        <v>-214.91472222222225</v>
      </c>
      <c r="AS33" s="25">
        <f t="shared" si="183"/>
        <v>-214.91472222222225</v>
      </c>
      <c r="AT33" s="25">
        <f t="shared" si="183"/>
        <v>-214.91472222222225</v>
      </c>
      <c r="AU33" s="25">
        <f t="shared" si="183"/>
        <v>-214.91472222222225</v>
      </c>
      <c r="AV33" s="25">
        <f t="shared" si="183"/>
        <v>-214.91472222222225</v>
      </c>
      <c r="AW33" s="25">
        <f t="shared" si="183"/>
        <v>-214.91472222222225</v>
      </c>
      <c r="AX33" s="25">
        <f t="shared" si="178"/>
        <v>-214.91472222222225</v>
      </c>
      <c r="AY33" s="25">
        <f t="shared" si="178"/>
        <v>-214.91472222222225</v>
      </c>
      <c r="AZ33" s="25">
        <f t="shared" si="178"/>
        <v>-214.91472222222225</v>
      </c>
      <c r="BA33" s="25">
        <f t="shared" si="178"/>
        <v>-214.91472222222225</v>
      </c>
      <c r="BB33" s="25">
        <f t="shared" si="178"/>
        <v>-214.91472222222225</v>
      </c>
      <c r="BC33" s="25">
        <f t="shared" si="178"/>
        <v>-214.91472222222225</v>
      </c>
      <c r="BD33" s="25">
        <f t="shared" si="178"/>
        <v>-214.91472222222225</v>
      </c>
      <c r="BE33" s="25">
        <f t="shared" si="178"/>
        <v>-214.91472222222225</v>
      </c>
      <c r="BF33" s="25">
        <f t="shared" si="178"/>
        <v>-214.91472222222225</v>
      </c>
      <c r="BG33" s="25">
        <f t="shared" si="178"/>
        <v>-214.91472222222225</v>
      </c>
      <c r="BH33" s="25">
        <f t="shared" si="178"/>
        <v>-214.91472222222225</v>
      </c>
      <c r="BI33" s="25">
        <f t="shared" si="178"/>
        <v>-214.91472222222225</v>
      </c>
      <c r="BJ33" s="25">
        <f t="shared" si="178"/>
        <v>-214.91472222222225</v>
      </c>
      <c r="BK33" s="25">
        <f t="shared" si="178"/>
        <v>-214.91472222222225</v>
      </c>
      <c r="BL33" s="25">
        <f t="shared" si="178"/>
        <v>-214.91472222222225</v>
      </c>
      <c r="BM33" s="25">
        <f t="shared" si="178"/>
        <v>-214.91472222222225</v>
      </c>
      <c r="BN33" s="25">
        <f t="shared" si="184"/>
        <v>-214.91472222222225</v>
      </c>
      <c r="BO33" s="25">
        <f t="shared" si="184"/>
        <v>-214.91472222222225</v>
      </c>
      <c r="BP33" s="25">
        <f t="shared" si="184"/>
        <v>-214.91472222222225</v>
      </c>
      <c r="BQ33" s="25">
        <f t="shared" si="184"/>
        <v>-214.91472222222225</v>
      </c>
      <c r="BR33" s="25">
        <f t="shared" si="185"/>
        <v>-214.91472222222225</v>
      </c>
      <c r="BS33" s="25">
        <f t="shared" si="185"/>
        <v>-214.91472222222225</v>
      </c>
      <c r="BT33" s="25">
        <f t="shared" si="185"/>
        <v>-214.91472222222225</v>
      </c>
      <c r="BU33" s="25">
        <f t="shared" si="185"/>
        <v>-214.91472222222225</v>
      </c>
      <c r="BV33" s="25">
        <f t="shared" si="185"/>
        <v>-214.91472222222225</v>
      </c>
      <c r="BW33" s="25">
        <f t="shared" si="185"/>
        <v>-214.91472222222225</v>
      </c>
      <c r="BX33" s="25">
        <f t="shared" si="185"/>
        <v>-214.91472222222225</v>
      </c>
      <c r="BY33" s="25">
        <f t="shared" si="185"/>
        <v>-214.91472222222225</v>
      </c>
      <c r="BZ33" s="25">
        <f t="shared" si="185"/>
        <v>-214.91472222222225</v>
      </c>
      <c r="CA33" s="25">
        <f t="shared" si="185"/>
        <v>-214.91472222222225</v>
      </c>
      <c r="CB33" s="25">
        <f t="shared" si="179"/>
        <v>-214.91472222222225</v>
      </c>
      <c r="CC33" s="25">
        <f t="shared" si="179"/>
        <v>-214.91472222222225</v>
      </c>
      <c r="CD33" s="25">
        <f t="shared" si="179"/>
        <v>-214.91472222222225</v>
      </c>
      <c r="CE33" s="25">
        <f t="shared" si="179"/>
        <v>-214.91472222222225</v>
      </c>
      <c r="CF33" s="25">
        <f t="shared" si="179"/>
        <v>-214.91472222222225</v>
      </c>
      <c r="CG33" s="25">
        <f t="shared" si="179"/>
        <v>-214.91472222222225</v>
      </c>
      <c r="CH33" s="25">
        <f t="shared" si="179"/>
        <v>-214.91472222222225</v>
      </c>
      <c r="CI33" s="25">
        <f t="shared" si="179"/>
        <v>-214.91472222222225</v>
      </c>
      <c r="CJ33" s="25">
        <f t="shared" si="179"/>
        <v>-214.91472222222225</v>
      </c>
      <c r="CK33" s="25">
        <f t="shared" si="179"/>
        <v>-214.91472222222225</v>
      </c>
      <c r="CL33" s="25">
        <f t="shared" si="186"/>
        <v>-214.91472222222225</v>
      </c>
      <c r="CM33" s="25">
        <f t="shared" si="186"/>
        <v>0</v>
      </c>
      <c r="CN33" s="25">
        <f t="shared" si="186"/>
        <v>0</v>
      </c>
      <c r="CO33" s="25">
        <f t="shared" si="186"/>
        <v>0</v>
      </c>
      <c r="CP33" s="25">
        <f t="shared" si="186"/>
        <v>0</v>
      </c>
      <c r="CQ33" s="25">
        <f t="shared" si="186"/>
        <v>0</v>
      </c>
      <c r="CR33" s="25">
        <f t="shared" si="186"/>
        <v>0</v>
      </c>
      <c r="CS33" s="25">
        <f t="shared" si="186"/>
        <v>0</v>
      </c>
      <c r="CT33" s="25">
        <f t="shared" si="186"/>
        <v>0</v>
      </c>
      <c r="CU33" s="25">
        <f t="shared" si="186"/>
        <v>0</v>
      </c>
      <c r="CV33" s="25">
        <f t="shared" si="180"/>
        <v>0</v>
      </c>
      <c r="CW33" s="25">
        <f t="shared" si="180"/>
        <v>0</v>
      </c>
      <c r="CX33" s="25">
        <f t="shared" si="180"/>
        <v>0</v>
      </c>
      <c r="CY33" s="25">
        <f t="shared" si="180"/>
        <v>0</v>
      </c>
      <c r="CZ33" s="25">
        <f t="shared" si="180"/>
        <v>0</v>
      </c>
      <c r="DA33" s="25">
        <f t="shared" si="180"/>
        <v>0</v>
      </c>
      <c r="DB33" s="25">
        <f t="shared" si="180"/>
        <v>0</v>
      </c>
      <c r="DC33" s="25">
        <f t="shared" si="180"/>
        <v>0</v>
      </c>
      <c r="DD33" s="25">
        <f t="shared" si="180"/>
        <v>0</v>
      </c>
      <c r="DE33" s="25">
        <f t="shared" si="180"/>
        <v>0</v>
      </c>
      <c r="DF33" s="25">
        <f t="shared" si="166"/>
        <v>0</v>
      </c>
      <c r="DG33" s="25">
        <f t="shared" si="166"/>
        <v>0</v>
      </c>
      <c r="DH33" s="25">
        <f t="shared" si="166"/>
        <v>0</v>
      </c>
      <c r="DI33" s="25">
        <f t="shared" si="166"/>
        <v>0</v>
      </c>
      <c r="DJ33" s="25">
        <f t="shared" si="166"/>
        <v>0</v>
      </c>
      <c r="DK33" s="25">
        <f t="shared" si="166"/>
        <v>0</v>
      </c>
      <c r="DL33" s="25">
        <f t="shared" si="166"/>
        <v>0</v>
      </c>
      <c r="DM33" s="25">
        <f t="shared" si="166"/>
        <v>0</v>
      </c>
      <c r="DN33" s="25">
        <f t="shared" si="166"/>
        <v>0</v>
      </c>
      <c r="DO33" s="25">
        <f t="shared" si="166"/>
        <v>0</v>
      </c>
      <c r="DP33" s="25">
        <f t="shared" si="167"/>
        <v>0</v>
      </c>
      <c r="DQ33" s="25">
        <f t="shared" si="167"/>
        <v>0</v>
      </c>
      <c r="DR33" s="25">
        <f t="shared" si="167"/>
        <v>0</v>
      </c>
      <c r="DS33" s="25">
        <f t="shared" si="167"/>
        <v>0</v>
      </c>
      <c r="DT33" s="25">
        <f t="shared" si="167"/>
        <v>0</v>
      </c>
      <c r="DU33" s="25">
        <f t="shared" si="167"/>
        <v>0</v>
      </c>
      <c r="DV33" s="25">
        <f t="shared" si="167"/>
        <v>0</v>
      </c>
      <c r="DW33" s="25">
        <f t="shared" si="167"/>
        <v>0</v>
      </c>
      <c r="DX33" s="25">
        <f t="shared" si="167"/>
        <v>0</v>
      </c>
      <c r="DY33" s="25">
        <f t="shared" si="167"/>
        <v>0</v>
      </c>
      <c r="DZ33" s="25">
        <f t="shared" ref="DZ33:GK36" si="188">IF(DZ$12&gt;$I33,0,IF($D33&lt;=DZ$12,$H33,0))</f>
        <v>0</v>
      </c>
      <c r="EA33" s="25">
        <f t="shared" si="188"/>
        <v>0</v>
      </c>
      <c r="EB33" s="25">
        <f t="shared" si="188"/>
        <v>0</v>
      </c>
      <c r="EC33" s="25">
        <f t="shared" si="188"/>
        <v>0</v>
      </c>
      <c r="ED33" s="25">
        <f t="shared" si="188"/>
        <v>0</v>
      </c>
      <c r="EE33" s="25">
        <f t="shared" si="188"/>
        <v>0</v>
      </c>
      <c r="EF33" s="25">
        <f t="shared" si="188"/>
        <v>0</v>
      </c>
      <c r="EG33" s="25">
        <f t="shared" si="188"/>
        <v>0</v>
      </c>
      <c r="EH33" s="25">
        <f t="shared" si="188"/>
        <v>0</v>
      </c>
      <c r="EI33" s="25">
        <f t="shared" si="188"/>
        <v>0</v>
      </c>
      <c r="EJ33" s="25">
        <f t="shared" si="188"/>
        <v>0</v>
      </c>
      <c r="EK33" s="25">
        <f t="shared" si="188"/>
        <v>0</v>
      </c>
      <c r="EL33" s="25">
        <f t="shared" si="188"/>
        <v>0</v>
      </c>
      <c r="EM33" s="25">
        <f t="shared" si="188"/>
        <v>0</v>
      </c>
      <c r="EN33" s="25">
        <f t="shared" si="188"/>
        <v>0</v>
      </c>
      <c r="EO33" s="25">
        <f t="shared" si="188"/>
        <v>0</v>
      </c>
      <c r="EP33" s="25">
        <f t="shared" si="188"/>
        <v>0</v>
      </c>
      <c r="EQ33" s="25">
        <f t="shared" si="188"/>
        <v>0</v>
      </c>
      <c r="ER33" s="25">
        <f t="shared" si="188"/>
        <v>0</v>
      </c>
      <c r="ES33" s="25">
        <f t="shared" si="188"/>
        <v>0</v>
      </c>
      <c r="ET33" s="25">
        <f t="shared" si="188"/>
        <v>0</v>
      </c>
      <c r="EU33" s="25">
        <f t="shared" si="188"/>
        <v>0</v>
      </c>
      <c r="EV33" s="25">
        <f t="shared" si="188"/>
        <v>0</v>
      </c>
      <c r="EW33" s="25">
        <f t="shared" si="188"/>
        <v>0</v>
      </c>
      <c r="EX33" s="25">
        <f t="shared" si="188"/>
        <v>0</v>
      </c>
      <c r="EY33" s="25">
        <f t="shared" si="188"/>
        <v>0</v>
      </c>
      <c r="EZ33" s="25">
        <f t="shared" si="188"/>
        <v>0</v>
      </c>
      <c r="FA33" s="25">
        <f t="shared" si="188"/>
        <v>0</v>
      </c>
      <c r="FB33" s="25">
        <f t="shared" si="188"/>
        <v>0</v>
      </c>
      <c r="FC33" s="25">
        <f t="shared" si="188"/>
        <v>0</v>
      </c>
      <c r="FD33" s="25">
        <f t="shared" si="188"/>
        <v>0</v>
      </c>
      <c r="FE33" s="25">
        <f t="shared" si="188"/>
        <v>0</v>
      </c>
      <c r="FF33" s="25">
        <f t="shared" si="188"/>
        <v>0</v>
      </c>
      <c r="FG33" s="25">
        <f t="shared" si="188"/>
        <v>0</v>
      </c>
      <c r="FH33" s="25">
        <f t="shared" si="188"/>
        <v>0</v>
      </c>
      <c r="FI33" s="25">
        <f t="shared" si="188"/>
        <v>0</v>
      </c>
      <c r="FJ33" s="25">
        <f t="shared" si="188"/>
        <v>0</v>
      </c>
      <c r="FK33" s="25">
        <f t="shared" si="188"/>
        <v>0</v>
      </c>
      <c r="FL33" s="25">
        <f t="shared" si="188"/>
        <v>0</v>
      </c>
      <c r="FM33" s="25">
        <f t="shared" si="188"/>
        <v>0</v>
      </c>
      <c r="FN33" s="25">
        <f t="shared" si="188"/>
        <v>0</v>
      </c>
      <c r="FO33" s="25">
        <f t="shared" si="188"/>
        <v>0</v>
      </c>
      <c r="FP33" s="25">
        <f t="shared" si="188"/>
        <v>0</v>
      </c>
      <c r="FQ33" s="25">
        <f t="shared" si="188"/>
        <v>0</v>
      </c>
      <c r="FR33" s="25">
        <f t="shared" si="188"/>
        <v>0</v>
      </c>
      <c r="FS33" s="25">
        <f t="shared" si="188"/>
        <v>0</v>
      </c>
      <c r="FT33" s="25">
        <f t="shared" si="188"/>
        <v>0</v>
      </c>
      <c r="FU33" s="25">
        <f t="shared" si="188"/>
        <v>0</v>
      </c>
      <c r="FV33" s="25">
        <f t="shared" si="188"/>
        <v>0</v>
      </c>
      <c r="FW33" s="25">
        <f t="shared" si="188"/>
        <v>0</v>
      </c>
      <c r="FX33" s="25">
        <f t="shared" si="188"/>
        <v>0</v>
      </c>
      <c r="FY33" s="25">
        <f t="shared" si="188"/>
        <v>0</v>
      </c>
      <c r="FZ33" s="25">
        <f t="shared" si="188"/>
        <v>0</v>
      </c>
      <c r="GA33" s="25">
        <f t="shared" si="188"/>
        <v>0</v>
      </c>
      <c r="GB33" s="25">
        <f t="shared" si="188"/>
        <v>0</v>
      </c>
      <c r="GC33" s="25">
        <f t="shared" si="188"/>
        <v>0</v>
      </c>
      <c r="GD33" s="25">
        <f t="shared" si="188"/>
        <v>0</v>
      </c>
      <c r="GE33" s="25">
        <f t="shared" si="188"/>
        <v>0</v>
      </c>
      <c r="GF33" s="25">
        <f t="shared" si="188"/>
        <v>0</v>
      </c>
      <c r="GG33" s="25">
        <f t="shared" si="188"/>
        <v>0</v>
      </c>
      <c r="GH33" s="25">
        <f t="shared" si="188"/>
        <v>0</v>
      </c>
      <c r="GI33" s="25">
        <f t="shared" si="188"/>
        <v>0</v>
      </c>
      <c r="GJ33" s="25">
        <f t="shared" si="188"/>
        <v>0</v>
      </c>
      <c r="GK33" s="25">
        <f t="shared" si="188"/>
        <v>0</v>
      </c>
      <c r="GL33" s="25">
        <f t="shared" si="187"/>
        <v>0</v>
      </c>
      <c r="GM33" s="246">
        <f t="shared" si="170"/>
        <v>0</v>
      </c>
    </row>
    <row r="34" spans="1:195" ht="19.5" customHeight="1">
      <c r="A34" s="130">
        <f t="shared" si="6"/>
        <v>0</v>
      </c>
      <c r="B34" s="25" t="s">
        <v>95</v>
      </c>
      <c r="C34" s="25" t="s">
        <v>44</v>
      </c>
      <c r="D34" s="64">
        <v>41548</v>
      </c>
      <c r="E34" s="25">
        <f>(SUMIF(GASTOS!$I$5:$CB$5,D34,GASTOS!$I$12:$CB$12)+SUMIF(RRHH!$T$18:$CM$18,D34,RRHH!$T$19:$CM$19))*-1</f>
        <v>12894.883333333335</v>
      </c>
      <c r="F34" s="65">
        <f t="shared" si="157"/>
        <v>2013</v>
      </c>
      <c r="G34" s="25">
        <v>60</v>
      </c>
      <c r="H34" s="25">
        <f t="shared" si="158"/>
        <v>-214.91472222222225</v>
      </c>
      <c r="I34" s="64">
        <f t="shared" si="159"/>
        <v>43372</v>
      </c>
      <c r="J34" s="141">
        <f t="shared" si="181"/>
        <v>0</v>
      </c>
      <c r="K34" s="25">
        <f t="shared" si="181"/>
        <v>0</v>
      </c>
      <c r="L34" s="25">
        <f t="shared" si="181"/>
        <v>0</v>
      </c>
      <c r="M34" s="25">
        <f t="shared" si="181"/>
        <v>0</v>
      </c>
      <c r="N34" s="25">
        <f t="shared" si="181"/>
        <v>0</v>
      </c>
      <c r="O34" s="25">
        <f t="shared" si="181"/>
        <v>0</v>
      </c>
      <c r="P34" s="25">
        <f t="shared" si="181"/>
        <v>0</v>
      </c>
      <c r="Q34" s="25">
        <f t="shared" si="181"/>
        <v>0</v>
      </c>
      <c r="R34" s="25">
        <f t="shared" si="181"/>
        <v>0</v>
      </c>
      <c r="S34" s="25">
        <f t="shared" si="181"/>
        <v>0</v>
      </c>
      <c r="T34" s="25">
        <f t="shared" si="177"/>
        <v>0</v>
      </c>
      <c r="U34" s="25">
        <f t="shared" si="177"/>
        <v>0</v>
      </c>
      <c r="V34" s="25">
        <f t="shared" si="177"/>
        <v>0</v>
      </c>
      <c r="W34" s="25">
        <f t="shared" si="177"/>
        <v>0</v>
      </c>
      <c r="X34" s="25">
        <f t="shared" si="177"/>
        <v>0</v>
      </c>
      <c r="Y34" s="25">
        <f t="shared" si="177"/>
        <v>0</v>
      </c>
      <c r="Z34" s="25">
        <f t="shared" si="177"/>
        <v>0</v>
      </c>
      <c r="AA34" s="25">
        <f t="shared" si="177"/>
        <v>0</v>
      </c>
      <c r="AB34" s="25">
        <f t="shared" si="177"/>
        <v>0</v>
      </c>
      <c r="AC34" s="25">
        <f t="shared" si="177"/>
        <v>0</v>
      </c>
      <c r="AD34" s="25">
        <f t="shared" si="177"/>
        <v>0</v>
      </c>
      <c r="AE34" s="25">
        <f t="shared" si="177"/>
        <v>0</v>
      </c>
      <c r="AF34" s="25">
        <f t="shared" si="177"/>
        <v>-214.91472222222225</v>
      </c>
      <c r="AG34" s="25">
        <f t="shared" si="177"/>
        <v>-214.91472222222225</v>
      </c>
      <c r="AH34" s="25">
        <f t="shared" si="177"/>
        <v>-214.91472222222225</v>
      </c>
      <c r="AI34" s="25">
        <f t="shared" si="177"/>
        <v>-214.91472222222225</v>
      </c>
      <c r="AJ34" s="25">
        <f t="shared" si="182"/>
        <v>-214.91472222222225</v>
      </c>
      <c r="AK34" s="25">
        <f t="shared" si="182"/>
        <v>-214.91472222222225</v>
      </c>
      <c r="AL34" s="25">
        <f t="shared" si="182"/>
        <v>-214.91472222222225</v>
      </c>
      <c r="AM34" s="25">
        <f t="shared" si="182"/>
        <v>-214.91472222222225</v>
      </c>
      <c r="AN34" s="25">
        <f t="shared" si="183"/>
        <v>-214.91472222222225</v>
      </c>
      <c r="AO34" s="25">
        <f t="shared" si="183"/>
        <v>-214.91472222222225</v>
      </c>
      <c r="AP34" s="25">
        <f t="shared" si="183"/>
        <v>-214.91472222222225</v>
      </c>
      <c r="AQ34" s="25">
        <f t="shared" si="183"/>
        <v>-214.91472222222225</v>
      </c>
      <c r="AR34" s="25">
        <f t="shared" si="183"/>
        <v>-214.91472222222225</v>
      </c>
      <c r="AS34" s="25">
        <f t="shared" si="183"/>
        <v>-214.91472222222225</v>
      </c>
      <c r="AT34" s="25">
        <f t="shared" si="183"/>
        <v>-214.91472222222225</v>
      </c>
      <c r="AU34" s="25">
        <f t="shared" si="183"/>
        <v>-214.91472222222225</v>
      </c>
      <c r="AV34" s="25">
        <f t="shared" si="183"/>
        <v>-214.91472222222225</v>
      </c>
      <c r="AW34" s="25">
        <f t="shared" si="183"/>
        <v>-214.91472222222225</v>
      </c>
      <c r="AX34" s="25">
        <f t="shared" si="178"/>
        <v>-214.91472222222225</v>
      </c>
      <c r="AY34" s="25">
        <f t="shared" si="178"/>
        <v>-214.91472222222225</v>
      </c>
      <c r="AZ34" s="25">
        <f t="shared" si="178"/>
        <v>-214.91472222222225</v>
      </c>
      <c r="BA34" s="25">
        <f t="shared" si="178"/>
        <v>-214.91472222222225</v>
      </c>
      <c r="BB34" s="25">
        <f t="shared" si="178"/>
        <v>-214.91472222222225</v>
      </c>
      <c r="BC34" s="25">
        <f t="shared" si="178"/>
        <v>-214.91472222222225</v>
      </c>
      <c r="BD34" s="25">
        <f t="shared" si="178"/>
        <v>-214.91472222222225</v>
      </c>
      <c r="BE34" s="25">
        <f t="shared" si="178"/>
        <v>-214.91472222222225</v>
      </c>
      <c r="BF34" s="25">
        <f t="shared" si="178"/>
        <v>-214.91472222222225</v>
      </c>
      <c r="BG34" s="25">
        <f t="shared" si="178"/>
        <v>-214.91472222222225</v>
      </c>
      <c r="BH34" s="25">
        <f t="shared" si="178"/>
        <v>-214.91472222222225</v>
      </c>
      <c r="BI34" s="25">
        <f t="shared" si="178"/>
        <v>-214.91472222222225</v>
      </c>
      <c r="BJ34" s="25">
        <f t="shared" si="178"/>
        <v>-214.91472222222225</v>
      </c>
      <c r="BK34" s="25">
        <f t="shared" si="178"/>
        <v>-214.91472222222225</v>
      </c>
      <c r="BL34" s="25">
        <f t="shared" si="178"/>
        <v>-214.91472222222225</v>
      </c>
      <c r="BM34" s="25">
        <f t="shared" si="178"/>
        <v>-214.91472222222225</v>
      </c>
      <c r="BN34" s="25">
        <f t="shared" si="184"/>
        <v>-214.91472222222225</v>
      </c>
      <c r="BO34" s="25">
        <f t="shared" si="184"/>
        <v>-214.91472222222225</v>
      </c>
      <c r="BP34" s="25">
        <f t="shared" si="184"/>
        <v>-214.91472222222225</v>
      </c>
      <c r="BQ34" s="25">
        <f t="shared" si="184"/>
        <v>-214.91472222222225</v>
      </c>
      <c r="BR34" s="25">
        <f t="shared" si="185"/>
        <v>-214.91472222222225</v>
      </c>
      <c r="BS34" s="25">
        <f t="shared" si="185"/>
        <v>-214.91472222222225</v>
      </c>
      <c r="BT34" s="25">
        <f t="shared" si="185"/>
        <v>-214.91472222222225</v>
      </c>
      <c r="BU34" s="25">
        <f t="shared" si="185"/>
        <v>-214.91472222222225</v>
      </c>
      <c r="BV34" s="25">
        <f t="shared" si="185"/>
        <v>-214.91472222222225</v>
      </c>
      <c r="BW34" s="25">
        <f t="shared" si="185"/>
        <v>-214.91472222222225</v>
      </c>
      <c r="BX34" s="25">
        <f t="shared" si="185"/>
        <v>-214.91472222222225</v>
      </c>
      <c r="BY34" s="25">
        <f t="shared" si="185"/>
        <v>-214.91472222222225</v>
      </c>
      <c r="BZ34" s="25">
        <f t="shared" si="185"/>
        <v>-214.91472222222225</v>
      </c>
      <c r="CA34" s="25">
        <f t="shared" si="185"/>
        <v>-214.91472222222225</v>
      </c>
      <c r="CB34" s="25">
        <f t="shared" si="179"/>
        <v>-214.91472222222225</v>
      </c>
      <c r="CC34" s="25">
        <f t="shared" si="179"/>
        <v>-214.91472222222225</v>
      </c>
      <c r="CD34" s="25">
        <f t="shared" si="179"/>
        <v>-214.91472222222225</v>
      </c>
      <c r="CE34" s="25">
        <f t="shared" si="179"/>
        <v>-214.91472222222225</v>
      </c>
      <c r="CF34" s="25">
        <f t="shared" si="179"/>
        <v>-214.91472222222225</v>
      </c>
      <c r="CG34" s="25">
        <f t="shared" si="179"/>
        <v>-214.91472222222225</v>
      </c>
      <c r="CH34" s="25">
        <f t="shared" si="179"/>
        <v>-214.91472222222225</v>
      </c>
      <c r="CI34" s="25">
        <f t="shared" si="179"/>
        <v>-214.91472222222225</v>
      </c>
      <c r="CJ34" s="25">
        <f t="shared" si="179"/>
        <v>-214.91472222222225</v>
      </c>
      <c r="CK34" s="25">
        <f t="shared" si="179"/>
        <v>-214.91472222222225</v>
      </c>
      <c r="CL34" s="25">
        <f t="shared" si="186"/>
        <v>-214.91472222222225</v>
      </c>
      <c r="CM34" s="25">
        <f t="shared" si="186"/>
        <v>-214.91472222222225</v>
      </c>
      <c r="CN34" s="25">
        <f t="shared" si="186"/>
        <v>0</v>
      </c>
      <c r="CO34" s="25">
        <f t="shared" si="186"/>
        <v>0</v>
      </c>
      <c r="CP34" s="25">
        <f t="shared" si="186"/>
        <v>0</v>
      </c>
      <c r="CQ34" s="25">
        <f t="shared" si="186"/>
        <v>0</v>
      </c>
      <c r="CR34" s="25">
        <f t="shared" si="186"/>
        <v>0</v>
      </c>
      <c r="CS34" s="25">
        <f t="shared" si="186"/>
        <v>0</v>
      </c>
      <c r="CT34" s="25">
        <f t="shared" si="186"/>
        <v>0</v>
      </c>
      <c r="CU34" s="25">
        <f t="shared" si="186"/>
        <v>0</v>
      </c>
      <c r="CV34" s="25">
        <f t="shared" si="180"/>
        <v>0</v>
      </c>
      <c r="CW34" s="25">
        <f t="shared" si="180"/>
        <v>0</v>
      </c>
      <c r="CX34" s="25">
        <f t="shared" si="180"/>
        <v>0</v>
      </c>
      <c r="CY34" s="25">
        <f t="shared" si="180"/>
        <v>0</v>
      </c>
      <c r="CZ34" s="25">
        <f t="shared" si="180"/>
        <v>0</v>
      </c>
      <c r="DA34" s="25">
        <f t="shared" si="180"/>
        <v>0</v>
      </c>
      <c r="DB34" s="25">
        <f t="shared" si="180"/>
        <v>0</v>
      </c>
      <c r="DC34" s="25">
        <f t="shared" si="180"/>
        <v>0</v>
      </c>
      <c r="DD34" s="25">
        <f t="shared" si="180"/>
        <v>0</v>
      </c>
      <c r="DE34" s="25">
        <f t="shared" si="180"/>
        <v>0</v>
      </c>
      <c r="DF34" s="25">
        <f t="shared" si="166"/>
        <v>0</v>
      </c>
      <c r="DG34" s="25">
        <f t="shared" si="166"/>
        <v>0</v>
      </c>
      <c r="DH34" s="25">
        <f t="shared" si="166"/>
        <v>0</v>
      </c>
      <c r="DI34" s="25">
        <f t="shared" si="166"/>
        <v>0</v>
      </c>
      <c r="DJ34" s="25">
        <f t="shared" si="166"/>
        <v>0</v>
      </c>
      <c r="DK34" s="25">
        <f t="shared" si="166"/>
        <v>0</v>
      </c>
      <c r="DL34" s="25">
        <f t="shared" si="166"/>
        <v>0</v>
      </c>
      <c r="DM34" s="25">
        <f t="shared" si="166"/>
        <v>0</v>
      </c>
      <c r="DN34" s="25">
        <f t="shared" si="166"/>
        <v>0</v>
      </c>
      <c r="DO34" s="25">
        <f t="shared" si="166"/>
        <v>0</v>
      </c>
      <c r="DP34" s="25">
        <f t="shared" si="167"/>
        <v>0</v>
      </c>
      <c r="DQ34" s="25">
        <f t="shared" si="167"/>
        <v>0</v>
      </c>
      <c r="DR34" s="25">
        <f t="shared" si="167"/>
        <v>0</v>
      </c>
      <c r="DS34" s="25">
        <f t="shared" si="167"/>
        <v>0</v>
      </c>
      <c r="DT34" s="25">
        <f t="shared" si="167"/>
        <v>0</v>
      </c>
      <c r="DU34" s="25">
        <f t="shared" si="167"/>
        <v>0</v>
      </c>
      <c r="DV34" s="25">
        <f t="shared" si="167"/>
        <v>0</v>
      </c>
      <c r="DW34" s="25">
        <f t="shared" si="167"/>
        <v>0</v>
      </c>
      <c r="DX34" s="25">
        <f t="shared" si="167"/>
        <v>0</v>
      </c>
      <c r="DY34" s="25">
        <f t="shared" si="167"/>
        <v>0</v>
      </c>
      <c r="DZ34" s="25">
        <f t="shared" si="188"/>
        <v>0</v>
      </c>
      <c r="EA34" s="25">
        <f t="shared" si="188"/>
        <v>0</v>
      </c>
      <c r="EB34" s="25">
        <f t="shared" si="188"/>
        <v>0</v>
      </c>
      <c r="EC34" s="25">
        <f t="shared" si="188"/>
        <v>0</v>
      </c>
      <c r="ED34" s="25">
        <f t="shared" si="188"/>
        <v>0</v>
      </c>
      <c r="EE34" s="25">
        <f t="shared" si="188"/>
        <v>0</v>
      </c>
      <c r="EF34" s="25">
        <f t="shared" si="188"/>
        <v>0</v>
      </c>
      <c r="EG34" s="25">
        <f t="shared" si="188"/>
        <v>0</v>
      </c>
      <c r="EH34" s="25">
        <f t="shared" si="188"/>
        <v>0</v>
      </c>
      <c r="EI34" s="25">
        <f t="shared" si="188"/>
        <v>0</v>
      </c>
      <c r="EJ34" s="25">
        <f t="shared" si="188"/>
        <v>0</v>
      </c>
      <c r="EK34" s="25">
        <f t="shared" si="188"/>
        <v>0</v>
      </c>
      <c r="EL34" s="25">
        <f t="shared" si="188"/>
        <v>0</v>
      </c>
      <c r="EM34" s="25">
        <f t="shared" si="188"/>
        <v>0</v>
      </c>
      <c r="EN34" s="25">
        <f t="shared" si="188"/>
        <v>0</v>
      </c>
      <c r="EO34" s="25">
        <f t="shared" si="188"/>
        <v>0</v>
      </c>
      <c r="EP34" s="25">
        <f t="shared" si="188"/>
        <v>0</v>
      </c>
      <c r="EQ34" s="25">
        <f t="shared" si="188"/>
        <v>0</v>
      </c>
      <c r="ER34" s="25">
        <f t="shared" si="188"/>
        <v>0</v>
      </c>
      <c r="ES34" s="25">
        <f t="shared" si="188"/>
        <v>0</v>
      </c>
      <c r="ET34" s="25">
        <f t="shared" si="188"/>
        <v>0</v>
      </c>
      <c r="EU34" s="25">
        <f t="shared" si="188"/>
        <v>0</v>
      </c>
      <c r="EV34" s="25">
        <f t="shared" si="188"/>
        <v>0</v>
      </c>
      <c r="EW34" s="25">
        <f t="shared" si="188"/>
        <v>0</v>
      </c>
      <c r="EX34" s="25">
        <f t="shared" si="188"/>
        <v>0</v>
      </c>
      <c r="EY34" s="25">
        <f t="shared" si="188"/>
        <v>0</v>
      </c>
      <c r="EZ34" s="25">
        <f t="shared" si="188"/>
        <v>0</v>
      </c>
      <c r="FA34" s="25">
        <f t="shared" si="188"/>
        <v>0</v>
      </c>
      <c r="FB34" s="25">
        <f t="shared" si="188"/>
        <v>0</v>
      </c>
      <c r="FC34" s="25">
        <f t="shared" si="188"/>
        <v>0</v>
      </c>
      <c r="FD34" s="25">
        <f t="shared" si="188"/>
        <v>0</v>
      </c>
      <c r="FE34" s="25">
        <f t="shared" si="188"/>
        <v>0</v>
      </c>
      <c r="FF34" s="25">
        <f t="shared" si="188"/>
        <v>0</v>
      </c>
      <c r="FG34" s="25">
        <f t="shared" si="188"/>
        <v>0</v>
      </c>
      <c r="FH34" s="25">
        <f t="shared" si="188"/>
        <v>0</v>
      </c>
      <c r="FI34" s="25">
        <f t="shared" si="188"/>
        <v>0</v>
      </c>
      <c r="FJ34" s="25">
        <f t="shared" si="188"/>
        <v>0</v>
      </c>
      <c r="FK34" s="25">
        <f t="shared" si="188"/>
        <v>0</v>
      </c>
      <c r="FL34" s="25">
        <f t="shared" si="188"/>
        <v>0</v>
      </c>
      <c r="FM34" s="25">
        <f t="shared" si="188"/>
        <v>0</v>
      </c>
      <c r="FN34" s="25">
        <f t="shared" si="188"/>
        <v>0</v>
      </c>
      <c r="FO34" s="25">
        <f t="shared" si="188"/>
        <v>0</v>
      </c>
      <c r="FP34" s="25">
        <f t="shared" si="188"/>
        <v>0</v>
      </c>
      <c r="FQ34" s="25">
        <f t="shared" si="188"/>
        <v>0</v>
      </c>
      <c r="FR34" s="25">
        <f t="shared" si="188"/>
        <v>0</v>
      </c>
      <c r="FS34" s="25">
        <f t="shared" si="188"/>
        <v>0</v>
      </c>
      <c r="FT34" s="25">
        <f t="shared" si="188"/>
        <v>0</v>
      </c>
      <c r="FU34" s="25">
        <f t="shared" si="188"/>
        <v>0</v>
      </c>
      <c r="FV34" s="25">
        <f t="shared" si="188"/>
        <v>0</v>
      </c>
      <c r="FW34" s="25">
        <f t="shared" si="188"/>
        <v>0</v>
      </c>
      <c r="FX34" s="25">
        <f t="shared" si="188"/>
        <v>0</v>
      </c>
      <c r="FY34" s="25">
        <f t="shared" si="188"/>
        <v>0</v>
      </c>
      <c r="FZ34" s="25">
        <f t="shared" si="188"/>
        <v>0</v>
      </c>
      <c r="GA34" s="25">
        <f t="shared" si="188"/>
        <v>0</v>
      </c>
      <c r="GB34" s="25">
        <f t="shared" si="188"/>
        <v>0</v>
      </c>
      <c r="GC34" s="25">
        <f t="shared" si="188"/>
        <v>0</v>
      </c>
      <c r="GD34" s="25">
        <f t="shared" si="188"/>
        <v>0</v>
      </c>
      <c r="GE34" s="25">
        <f t="shared" si="188"/>
        <v>0</v>
      </c>
      <c r="GF34" s="25">
        <f t="shared" si="188"/>
        <v>0</v>
      </c>
      <c r="GG34" s="25">
        <f t="shared" si="188"/>
        <v>0</v>
      </c>
      <c r="GH34" s="25">
        <f t="shared" si="188"/>
        <v>0</v>
      </c>
      <c r="GI34" s="25">
        <f t="shared" si="188"/>
        <v>0</v>
      </c>
      <c r="GJ34" s="25">
        <f t="shared" si="188"/>
        <v>0</v>
      </c>
      <c r="GK34" s="25">
        <f t="shared" si="188"/>
        <v>0</v>
      </c>
      <c r="GL34" s="25">
        <f t="shared" si="187"/>
        <v>0</v>
      </c>
      <c r="GM34" s="246">
        <f t="shared" si="170"/>
        <v>0</v>
      </c>
    </row>
    <row r="35" spans="1:195" ht="19.5" customHeight="1">
      <c r="A35" s="130">
        <f t="shared" si="6"/>
        <v>0</v>
      </c>
      <c r="B35" s="25" t="s">
        <v>95</v>
      </c>
      <c r="C35" s="25" t="s">
        <v>44</v>
      </c>
      <c r="D35" s="64">
        <v>41579</v>
      </c>
      <c r="E35" s="25">
        <f>(SUMIF(GASTOS!$I$5:$CB$5,D35,GASTOS!$I$12:$CB$12)+SUMIF(RRHH!$T$18:$CM$18,D35,RRHH!$T$19:$CM$19))*-1</f>
        <v>12894.883333333335</v>
      </c>
      <c r="F35" s="65">
        <f t="shared" si="157"/>
        <v>2013</v>
      </c>
      <c r="G35" s="25">
        <v>60</v>
      </c>
      <c r="H35" s="25">
        <f t="shared" si="158"/>
        <v>-214.91472222222225</v>
      </c>
      <c r="I35" s="64">
        <f t="shared" si="159"/>
        <v>43403</v>
      </c>
      <c r="J35" s="141">
        <f t="shared" si="181"/>
        <v>0</v>
      </c>
      <c r="K35" s="25">
        <f t="shared" si="181"/>
        <v>0</v>
      </c>
      <c r="L35" s="25">
        <f t="shared" si="181"/>
        <v>0</v>
      </c>
      <c r="M35" s="25">
        <f t="shared" si="181"/>
        <v>0</v>
      </c>
      <c r="N35" s="25">
        <f t="shared" si="181"/>
        <v>0</v>
      </c>
      <c r="O35" s="25">
        <f t="shared" si="181"/>
        <v>0</v>
      </c>
      <c r="P35" s="25">
        <f t="shared" si="181"/>
        <v>0</v>
      </c>
      <c r="Q35" s="25">
        <f t="shared" si="181"/>
        <v>0</v>
      </c>
      <c r="R35" s="25">
        <f t="shared" si="181"/>
        <v>0</v>
      </c>
      <c r="S35" s="25">
        <f t="shared" si="181"/>
        <v>0</v>
      </c>
      <c r="T35" s="25">
        <f t="shared" si="177"/>
        <v>0</v>
      </c>
      <c r="U35" s="25">
        <f t="shared" si="177"/>
        <v>0</v>
      </c>
      <c r="V35" s="25">
        <f t="shared" si="177"/>
        <v>0</v>
      </c>
      <c r="W35" s="25">
        <f t="shared" si="177"/>
        <v>0</v>
      </c>
      <c r="X35" s="25">
        <f t="shared" si="177"/>
        <v>0</v>
      </c>
      <c r="Y35" s="25">
        <f t="shared" si="177"/>
        <v>0</v>
      </c>
      <c r="Z35" s="25">
        <f t="shared" si="177"/>
        <v>0</v>
      </c>
      <c r="AA35" s="25">
        <f t="shared" si="177"/>
        <v>0</v>
      </c>
      <c r="AB35" s="25">
        <f t="shared" si="177"/>
        <v>0</v>
      </c>
      <c r="AC35" s="25">
        <f t="shared" si="177"/>
        <v>0</v>
      </c>
      <c r="AD35" s="25">
        <f t="shared" si="177"/>
        <v>0</v>
      </c>
      <c r="AE35" s="25">
        <f t="shared" si="177"/>
        <v>0</v>
      </c>
      <c r="AF35" s="25">
        <f t="shared" si="177"/>
        <v>0</v>
      </c>
      <c r="AG35" s="25">
        <f t="shared" si="177"/>
        <v>-214.91472222222225</v>
      </c>
      <c r="AH35" s="25">
        <f t="shared" si="177"/>
        <v>-214.91472222222225</v>
      </c>
      <c r="AI35" s="25">
        <f t="shared" si="177"/>
        <v>-214.91472222222225</v>
      </c>
      <c r="AJ35" s="25">
        <f t="shared" si="182"/>
        <v>-214.91472222222225</v>
      </c>
      <c r="AK35" s="25">
        <f t="shared" si="182"/>
        <v>-214.91472222222225</v>
      </c>
      <c r="AL35" s="25">
        <f t="shared" si="182"/>
        <v>-214.91472222222225</v>
      </c>
      <c r="AM35" s="25">
        <f t="shared" si="182"/>
        <v>-214.91472222222225</v>
      </c>
      <c r="AN35" s="25">
        <f t="shared" si="183"/>
        <v>-214.91472222222225</v>
      </c>
      <c r="AO35" s="25">
        <f t="shared" si="183"/>
        <v>-214.91472222222225</v>
      </c>
      <c r="AP35" s="25">
        <f t="shared" si="183"/>
        <v>-214.91472222222225</v>
      </c>
      <c r="AQ35" s="25">
        <f t="shared" si="183"/>
        <v>-214.91472222222225</v>
      </c>
      <c r="AR35" s="25">
        <f t="shared" si="183"/>
        <v>-214.91472222222225</v>
      </c>
      <c r="AS35" s="25">
        <f t="shared" si="183"/>
        <v>-214.91472222222225</v>
      </c>
      <c r="AT35" s="25">
        <f t="shared" si="183"/>
        <v>-214.91472222222225</v>
      </c>
      <c r="AU35" s="25">
        <f t="shared" si="183"/>
        <v>-214.91472222222225</v>
      </c>
      <c r="AV35" s="25">
        <f t="shared" si="183"/>
        <v>-214.91472222222225</v>
      </c>
      <c r="AW35" s="25">
        <f t="shared" si="183"/>
        <v>-214.91472222222225</v>
      </c>
      <c r="AX35" s="25">
        <f t="shared" si="178"/>
        <v>-214.91472222222225</v>
      </c>
      <c r="AY35" s="25">
        <f t="shared" si="178"/>
        <v>-214.91472222222225</v>
      </c>
      <c r="AZ35" s="25">
        <f t="shared" si="178"/>
        <v>-214.91472222222225</v>
      </c>
      <c r="BA35" s="25">
        <f t="shared" si="178"/>
        <v>-214.91472222222225</v>
      </c>
      <c r="BB35" s="25">
        <f t="shared" si="178"/>
        <v>-214.91472222222225</v>
      </c>
      <c r="BC35" s="25">
        <f t="shared" si="178"/>
        <v>-214.91472222222225</v>
      </c>
      <c r="BD35" s="25">
        <f t="shared" si="178"/>
        <v>-214.91472222222225</v>
      </c>
      <c r="BE35" s="25">
        <f t="shared" si="178"/>
        <v>-214.91472222222225</v>
      </c>
      <c r="BF35" s="25">
        <f t="shared" si="178"/>
        <v>-214.91472222222225</v>
      </c>
      <c r="BG35" s="25">
        <f t="shared" si="178"/>
        <v>-214.91472222222225</v>
      </c>
      <c r="BH35" s="25">
        <f t="shared" si="178"/>
        <v>-214.91472222222225</v>
      </c>
      <c r="BI35" s="25">
        <f t="shared" si="178"/>
        <v>-214.91472222222225</v>
      </c>
      <c r="BJ35" s="25">
        <f t="shared" si="178"/>
        <v>-214.91472222222225</v>
      </c>
      <c r="BK35" s="25">
        <f t="shared" si="178"/>
        <v>-214.91472222222225</v>
      </c>
      <c r="BL35" s="25">
        <f t="shared" si="178"/>
        <v>-214.91472222222225</v>
      </c>
      <c r="BM35" s="25">
        <f t="shared" si="178"/>
        <v>-214.91472222222225</v>
      </c>
      <c r="BN35" s="25">
        <f t="shared" si="184"/>
        <v>-214.91472222222225</v>
      </c>
      <c r="BO35" s="25">
        <f t="shared" si="184"/>
        <v>-214.91472222222225</v>
      </c>
      <c r="BP35" s="25">
        <f t="shared" si="184"/>
        <v>-214.91472222222225</v>
      </c>
      <c r="BQ35" s="25">
        <f t="shared" si="184"/>
        <v>-214.91472222222225</v>
      </c>
      <c r="BR35" s="25">
        <f t="shared" si="185"/>
        <v>-214.91472222222225</v>
      </c>
      <c r="BS35" s="25">
        <f t="shared" si="185"/>
        <v>-214.91472222222225</v>
      </c>
      <c r="BT35" s="25">
        <f t="shared" si="185"/>
        <v>-214.91472222222225</v>
      </c>
      <c r="BU35" s="25">
        <f t="shared" si="185"/>
        <v>-214.91472222222225</v>
      </c>
      <c r="BV35" s="25">
        <f t="shared" si="185"/>
        <v>-214.91472222222225</v>
      </c>
      <c r="BW35" s="25">
        <f t="shared" si="185"/>
        <v>-214.91472222222225</v>
      </c>
      <c r="BX35" s="25">
        <f t="shared" si="185"/>
        <v>-214.91472222222225</v>
      </c>
      <c r="BY35" s="25">
        <f t="shared" si="185"/>
        <v>-214.91472222222225</v>
      </c>
      <c r="BZ35" s="25">
        <f t="shared" si="185"/>
        <v>-214.91472222222225</v>
      </c>
      <c r="CA35" s="25">
        <f t="shared" si="185"/>
        <v>-214.91472222222225</v>
      </c>
      <c r="CB35" s="25">
        <f t="shared" si="179"/>
        <v>-214.91472222222225</v>
      </c>
      <c r="CC35" s="25">
        <f t="shared" si="179"/>
        <v>-214.91472222222225</v>
      </c>
      <c r="CD35" s="25">
        <f t="shared" si="179"/>
        <v>-214.91472222222225</v>
      </c>
      <c r="CE35" s="25">
        <f t="shared" si="179"/>
        <v>-214.91472222222225</v>
      </c>
      <c r="CF35" s="25">
        <f t="shared" si="179"/>
        <v>-214.91472222222225</v>
      </c>
      <c r="CG35" s="25">
        <f t="shared" si="179"/>
        <v>-214.91472222222225</v>
      </c>
      <c r="CH35" s="25">
        <f t="shared" si="179"/>
        <v>-214.91472222222225</v>
      </c>
      <c r="CI35" s="25">
        <f t="shared" si="179"/>
        <v>-214.91472222222225</v>
      </c>
      <c r="CJ35" s="25">
        <f t="shared" si="179"/>
        <v>-214.91472222222225</v>
      </c>
      <c r="CK35" s="25">
        <f t="shared" si="179"/>
        <v>-214.91472222222225</v>
      </c>
      <c r="CL35" s="25">
        <f t="shared" si="186"/>
        <v>-214.91472222222225</v>
      </c>
      <c r="CM35" s="25">
        <f t="shared" si="186"/>
        <v>-214.91472222222225</v>
      </c>
      <c r="CN35" s="25">
        <f t="shared" si="186"/>
        <v>-214.91472222222225</v>
      </c>
      <c r="CO35" s="25">
        <f t="shared" si="186"/>
        <v>0</v>
      </c>
      <c r="CP35" s="25">
        <f t="shared" si="186"/>
        <v>0</v>
      </c>
      <c r="CQ35" s="25">
        <f t="shared" si="186"/>
        <v>0</v>
      </c>
      <c r="CR35" s="25">
        <f t="shared" si="186"/>
        <v>0</v>
      </c>
      <c r="CS35" s="25">
        <f t="shared" si="186"/>
        <v>0</v>
      </c>
      <c r="CT35" s="25">
        <f t="shared" si="186"/>
        <v>0</v>
      </c>
      <c r="CU35" s="25">
        <f t="shared" si="186"/>
        <v>0</v>
      </c>
      <c r="CV35" s="25">
        <f t="shared" si="180"/>
        <v>0</v>
      </c>
      <c r="CW35" s="25">
        <f t="shared" si="180"/>
        <v>0</v>
      </c>
      <c r="CX35" s="25">
        <f t="shared" si="180"/>
        <v>0</v>
      </c>
      <c r="CY35" s="25">
        <f t="shared" si="180"/>
        <v>0</v>
      </c>
      <c r="CZ35" s="25">
        <f t="shared" si="180"/>
        <v>0</v>
      </c>
      <c r="DA35" s="25">
        <f t="shared" si="180"/>
        <v>0</v>
      </c>
      <c r="DB35" s="25">
        <f t="shared" si="180"/>
        <v>0</v>
      </c>
      <c r="DC35" s="25">
        <f t="shared" si="180"/>
        <v>0</v>
      </c>
      <c r="DD35" s="25">
        <f t="shared" si="180"/>
        <v>0</v>
      </c>
      <c r="DE35" s="25">
        <f t="shared" si="180"/>
        <v>0</v>
      </c>
      <c r="DF35" s="25">
        <f t="shared" si="166"/>
        <v>0</v>
      </c>
      <c r="DG35" s="25">
        <f t="shared" si="166"/>
        <v>0</v>
      </c>
      <c r="DH35" s="25">
        <f t="shared" si="166"/>
        <v>0</v>
      </c>
      <c r="DI35" s="25">
        <f t="shared" ref="DF35:DO60" si="189">IF(DI$12&gt;$I35,0,IF($D35&lt;=DI$12,$H35,0))</f>
        <v>0</v>
      </c>
      <c r="DJ35" s="25">
        <f t="shared" si="189"/>
        <v>0</v>
      </c>
      <c r="DK35" s="25">
        <f t="shared" si="189"/>
        <v>0</v>
      </c>
      <c r="DL35" s="25">
        <f t="shared" si="189"/>
        <v>0</v>
      </c>
      <c r="DM35" s="25">
        <f t="shared" si="189"/>
        <v>0</v>
      </c>
      <c r="DN35" s="25">
        <f t="shared" si="189"/>
        <v>0</v>
      </c>
      <c r="DO35" s="25">
        <f t="shared" si="189"/>
        <v>0</v>
      </c>
      <c r="DP35" s="25">
        <f t="shared" si="167"/>
        <v>0</v>
      </c>
      <c r="DQ35" s="25">
        <f t="shared" si="167"/>
        <v>0</v>
      </c>
      <c r="DR35" s="25">
        <f t="shared" si="167"/>
        <v>0</v>
      </c>
      <c r="DS35" s="25">
        <f t="shared" si="167"/>
        <v>0</v>
      </c>
      <c r="DT35" s="25">
        <f t="shared" si="167"/>
        <v>0</v>
      </c>
      <c r="DU35" s="25">
        <f t="shared" si="167"/>
        <v>0</v>
      </c>
      <c r="DV35" s="25">
        <f t="shared" si="167"/>
        <v>0</v>
      </c>
      <c r="DW35" s="25">
        <f t="shared" si="167"/>
        <v>0</v>
      </c>
      <c r="DX35" s="25">
        <f t="shared" si="167"/>
        <v>0</v>
      </c>
      <c r="DY35" s="25">
        <f t="shared" si="167"/>
        <v>0</v>
      </c>
      <c r="DZ35" s="25">
        <f t="shared" si="188"/>
        <v>0</v>
      </c>
      <c r="EA35" s="25">
        <f t="shared" si="188"/>
        <v>0</v>
      </c>
      <c r="EB35" s="25">
        <f t="shared" si="188"/>
        <v>0</v>
      </c>
      <c r="EC35" s="25">
        <f t="shared" si="188"/>
        <v>0</v>
      </c>
      <c r="ED35" s="25">
        <f t="shared" si="188"/>
        <v>0</v>
      </c>
      <c r="EE35" s="25">
        <f t="shared" si="188"/>
        <v>0</v>
      </c>
      <c r="EF35" s="25">
        <f t="shared" si="188"/>
        <v>0</v>
      </c>
      <c r="EG35" s="25">
        <f t="shared" si="188"/>
        <v>0</v>
      </c>
      <c r="EH35" s="25">
        <f t="shared" si="188"/>
        <v>0</v>
      </c>
      <c r="EI35" s="25">
        <f t="shared" si="188"/>
        <v>0</v>
      </c>
      <c r="EJ35" s="25">
        <f t="shared" si="188"/>
        <v>0</v>
      </c>
      <c r="EK35" s="25">
        <f t="shared" si="188"/>
        <v>0</v>
      </c>
      <c r="EL35" s="25">
        <f t="shared" si="188"/>
        <v>0</v>
      </c>
      <c r="EM35" s="25">
        <f t="shared" si="188"/>
        <v>0</v>
      </c>
      <c r="EN35" s="25">
        <f t="shared" si="188"/>
        <v>0</v>
      </c>
      <c r="EO35" s="25">
        <f t="shared" si="188"/>
        <v>0</v>
      </c>
      <c r="EP35" s="25">
        <f t="shared" si="188"/>
        <v>0</v>
      </c>
      <c r="EQ35" s="25">
        <f t="shared" si="188"/>
        <v>0</v>
      </c>
      <c r="ER35" s="25">
        <f t="shared" si="188"/>
        <v>0</v>
      </c>
      <c r="ES35" s="25">
        <f t="shared" si="188"/>
        <v>0</v>
      </c>
      <c r="ET35" s="25">
        <f t="shared" si="188"/>
        <v>0</v>
      </c>
      <c r="EU35" s="25">
        <f t="shared" si="188"/>
        <v>0</v>
      </c>
      <c r="EV35" s="25">
        <f t="shared" si="188"/>
        <v>0</v>
      </c>
      <c r="EW35" s="25">
        <f t="shared" si="188"/>
        <v>0</v>
      </c>
      <c r="EX35" s="25">
        <f t="shared" si="188"/>
        <v>0</v>
      </c>
      <c r="EY35" s="25">
        <f t="shared" si="188"/>
        <v>0</v>
      </c>
      <c r="EZ35" s="25">
        <f t="shared" si="188"/>
        <v>0</v>
      </c>
      <c r="FA35" s="25">
        <f t="shared" si="188"/>
        <v>0</v>
      </c>
      <c r="FB35" s="25">
        <f t="shared" si="188"/>
        <v>0</v>
      </c>
      <c r="FC35" s="25">
        <f t="shared" si="188"/>
        <v>0</v>
      </c>
      <c r="FD35" s="25">
        <f t="shared" si="188"/>
        <v>0</v>
      </c>
      <c r="FE35" s="25">
        <f t="shared" si="188"/>
        <v>0</v>
      </c>
      <c r="FF35" s="25">
        <f t="shared" si="188"/>
        <v>0</v>
      </c>
      <c r="FG35" s="25">
        <f t="shared" si="188"/>
        <v>0</v>
      </c>
      <c r="FH35" s="25">
        <f t="shared" si="188"/>
        <v>0</v>
      </c>
      <c r="FI35" s="25">
        <f t="shared" si="188"/>
        <v>0</v>
      </c>
      <c r="FJ35" s="25">
        <f t="shared" si="188"/>
        <v>0</v>
      </c>
      <c r="FK35" s="25">
        <f t="shared" si="188"/>
        <v>0</v>
      </c>
      <c r="FL35" s="25">
        <f t="shared" si="188"/>
        <v>0</v>
      </c>
      <c r="FM35" s="25">
        <f t="shared" si="188"/>
        <v>0</v>
      </c>
      <c r="FN35" s="25">
        <f t="shared" si="188"/>
        <v>0</v>
      </c>
      <c r="FO35" s="25">
        <f t="shared" si="188"/>
        <v>0</v>
      </c>
      <c r="FP35" s="25">
        <f t="shared" si="188"/>
        <v>0</v>
      </c>
      <c r="FQ35" s="25">
        <f t="shared" si="188"/>
        <v>0</v>
      </c>
      <c r="FR35" s="25">
        <f t="shared" si="188"/>
        <v>0</v>
      </c>
      <c r="FS35" s="25">
        <f t="shared" si="188"/>
        <v>0</v>
      </c>
      <c r="FT35" s="25">
        <f t="shared" si="188"/>
        <v>0</v>
      </c>
      <c r="FU35" s="25">
        <f t="shared" si="188"/>
        <v>0</v>
      </c>
      <c r="FV35" s="25">
        <f t="shared" si="188"/>
        <v>0</v>
      </c>
      <c r="FW35" s="25">
        <f t="shared" si="188"/>
        <v>0</v>
      </c>
      <c r="FX35" s="25">
        <f t="shared" si="188"/>
        <v>0</v>
      </c>
      <c r="FY35" s="25">
        <f t="shared" si="188"/>
        <v>0</v>
      </c>
      <c r="FZ35" s="25">
        <f t="shared" si="188"/>
        <v>0</v>
      </c>
      <c r="GA35" s="25">
        <f t="shared" si="188"/>
        <v>0</v>
      </c>
      <c r="GB35" s="25">
        <f t="shared" si="188"/>
        <v>0</v>
      </c>
      <c r="GC35" s="25">
        <f t="shared" si="188"/>
        <v>0</v>
      </c>
      <c r="GD35" s="25">
        <f t="shared" si="188"/>
        <v>0</v>
      </c>
      <c r="GE35" s="25">
        <f t="shared" si="188"/>
        <v>0</v>
      </c>
      <c r="GF35" s="25">
        <f t="shared" si="188"/>
        <v>0</v>
      </c>
      <c r="GG35" s="25">
        <f t="shared" si="188"/>
        <v>0</v>
      </c>
      <c r="GH35" s="25">
        <f t="shared" si="188"/>
        <v>0</v>
      </c>
      <c r="GI35" s="25">
        <f t="shared" si="188"/>
        <v>0</v>
      </c>
      <c r="GJ35" s="25">
        <f t="shared" si="188"/>
        <v>0</v>
      </c>
      <c r="GK35" s="25">
        <f t="shared" si="188"/>
        <v>0</v>
      </c>
      <c r="GL35" s="25">
        <f t="shared" si="187"/>
        <v>0</v>
      </c>
      <c r="GM35" s="246">
        <f t="shared" si="170"/>
        <v>0</v>
      </c>
    </row>
    <row r="36" spans="1:195" ht="19.5" customHeight="1">
      <c r="A36" s="130">
        <f t="shared" ref="A36:A67" si="190">SUM($GM$13:$GM$84)</f>
        <v>0</v>
      </c>
      <c r="B36" s="25" t="s">
        <v>95</v>
      </c>
      <c r="C36" s="25" t="s">
        <v>44</v>
      </c>
      <c r="D36" s="64">
        <v>41609</v>
      </c>
      <c r="E36" s="25">
        <f>(SUMIF(GASTOS!$I$5:$CB$5,D36,GASTOS!$I$12:$CB$12)+SUMIF(RRHH!$T$18:$CM$18,D36,RRHH!$T$19:$CM$19))*-1</f>
        <v>12894.883333333335</v>
      </c>
      <c r="F36" s="65">
        <f t="shared" si="157"/>
        <v>2013</v>
      </c>
      <c r="G36" s="25">
        <v>60</v>
      </c>
      <c r="H36" s="25">
        <f t="shared" si="158"/>
        <v>-214.91472222222225</v>
      </c>
      <c r="I36" s="64">
        <f t="shared" si="159"/>
        <v>43433</v>
      </c>
      <c r="J36" s="141">
        <f t="shared" si="181"/>
        <v>0</v>
      </c>
      <c r="K36" s="25">
        <f t="shared" si="181"/>
        <v>0</v>
      </c>
      <c r="L36" s="25">
        <f t="shared" si="181"/>
        <v>0</v>
      </c>
      <c r="M36" s="25">
        <f t="shared" si="181"/>
        <v>0</v>
      </c>
      <c r="N36" s="25">
        <f t="shared" si="181"/>
        <v>0</v>
      </c>
      <c r="O36" s="25">
        <f t="shared" si="181"/>
        <v>0</v>
      </c>
      <c r="P36" s="25">
        <f t="shared" si="181"/>
        <v>0</v>
      </c>
      <c r="Q36" s="25">
        <f t="shared" si="181"/>
        <v>0</v>
      </c>
      <c r="R36" s="25">
        <f t="shared" si="181"/>
        <v>0</v>
      </c>
      <c r="S36" s="25">
        <f t="shared" si="181"/>
        <v>0</v>
      </c>
      <c r="T36" s="25">
        <f t="shared" si="177"/>
        <v>0</v>
      </c>
      <c r="U36" s="25">
        <f t="shared" si="177"/>
        <v>0</v>
      </c>
      <c r="V36" s="25">
        <f t="shared" si="177"/>
        <v>0</v>
      </c>
      <c r="W36" s="25">
        <f t="shared" si="177"/>
        <v>0</v>
      </c>
      <c r="X36" s="25">
        <f t="shared" si="177"/>
        <v>0</v>
      </c>
      <c r="Y36" s="25">
        <f t="shared" si="177"/>
        <v>0</v>
      </c>
      <c r="Z36" s="25">
        <f t="shared" si="177"/>
        <v>0</v>
      </c>
      <c r="AA36" s="25">
        <f t="shared" si="177"/>
        <v>0</v>
      </c>
      <c r="AB36" s="25">
        <f t="shared" si="177"/>
        <v>0</v>
      </c>
      <c r="AC36" s="25">
        <f t="shared" si="177"/>
        <v>0</v>
      </c>
      <c r="AD36" s="25">
        <f t="shared" si="177"/>
        <v>0</v>
      </c>
      <c r="AE36" s="25">
        <f t="shared" si="177"/>
        <v>0</v>
      </c>
      <c r="AF36" s="25">
        <f t="shared" si="177"/>
        <v>0</v>
      </c>
      <c r="AG36" s="25">
        <f t="shared" si="177"/>
        <v>0</v>
      </c>
      <c r="AH36" s="25">
        <f t="shared" si="177"/>
        <v>-214.91472222222225</v>
      </c>
      <c r="AI36" s="25">
        <f t="shared" si="177"/>
        <v>-214.91472222222225</v>
      </c>
      <c r="AJ36" s="25">
        <f t="shared" si="182"/>
        <v>-214.91472222222225</v>
      </c>
      <c r="AK36" s="25">
        <f t="shared" si="182"/>
        <v>-214.91472222222225</v>
      </c>
      <c r="AL36" s="25">
        <f t="shared" si="182"/>
        <v>-214.91472222222225</v>
      </c>
      <c r="AM36" s="25">
        <f t="shared" si="182"/>
        <v>-214.91472222222225</v>
      </c>
      <c r="AN36" s="25">
        <f t="shared" si="183"/>
        <v>-214.91472222222225</v>
      </c>
      <c r="AO36" s="25">
        <f t="shared" si="183"/>
        <v>-214.91472222222225</v>
      </c>
      <c r="AP36" s="25">
        <f t="shared" si="183"/>
        <v>-214.91472222222225</v>
      </c>
      <c r="AQ36" s="25">
        <f t="shared" si="183"/>
        <v>-214.91472222222225</v>
      </c>
      <c r="AR36" s="25">
        <f t="shared" si="183"/>
        <v>-214.91472222222225</v>
      </c>
      <c r="AS36" s="25">
        <f t="shared" si="183"/>
        <v>-214.91472222222225</v>
      </c>
      <c r="AT36" s="25">
        <f t="shared" si="183"/>
        <v>-214.91472222222225</v>
      </c>
      <c r="AU36" s="25">
        <f t="shared" si="183"/>
        <v>-214.91472222222225</v>
      </c>
      <c r="AV36" s="25">
        <f t="shared" si="183"/>
        <v>-214.91472222222225</v>
      </c>
      <c r="AW36" s="25">
        <f t="shared" si="183"/>
        <v>-214.91472222222225</v>
      </c>
      <c r="AX36" s="25">
        <f t="shared" si="178"/>
        <v>-214.91472222222225</v>
      </c>
      <c r="AY36" s="25">
        <f t="shared" si="178"/>
        <v>-214.91472222222225</v>
      </c>
      <c r="AZ36" s="25">
        <f t="shared" si="178"/>
        <v>-214.91472222222225</v>
      </c>
      <c r="BA36" s="25">
        <f t="shared" si="178"/>
        <v>-214.91472222222225</v>
      </c>
      <c r="BB36" s="25">
        <f t="shared" si="178"/>
        <v>-214.91472222222225</v>
      </c>
      <c r="BC36" s="25">
        <f t="shared" si="178"/>
        <v>-214.91472222222225</v>
      </c>
      <c r="BD36" s="25">
        <f t="shared" si="178"/>
        <v>-214.91472222222225</v>
      </c>
      <c r="BE36" s="25">
        <f t="shared" si="178"/>
        <v>-214.91472222222225</v>
      </c>
      <c r="BF36" s="25">
        <f t="shared" si="178"/>
        <v>-214.91472222222225</v>
      </c>
      <c r="BG36" s="25">
        <f t="shared" si="178"/>
        <v>-214.91472222222225</v>
      </c>
      <c r="BH36" s="25">
        <f t="shared" si="178"/>
        <v>-214.91472222222225</v>
      </c>
      <c r="BI36" s="25">
        <f t="shared" si="178"/>
        <v>-214.91472222222225</v>
      </c>
      <c r="BJ36" s="25">
        <f t="shared" si="178"/>
        <v>-214.91472222222225</v>
      </c>
      <c r="BK36" s="25">
        <f t="shared" si="178"/>
        <v>-214.91472222222225</v>
      </c>
      <c r="BL36" s="25">
        <f t="shared" si="178"/>
        <v>-214.91472222222225</v>
      </c>
      <c r="BM36" s="25">
        <f t="shared" si="178"/>
        <v>-214.91472222222225</v>
      </c>
      <c r="BN36" s="25">
        <f t="shared" si="184"/>
        <v>-214.91472222222225</v>
      </c>
      <c r="BO36" s="25">
        <f t="shared" si="184"/>
        <v>-214.91472222222225</v>
      </c>
      <c r="BP36" s="25">
        <f t="shared" si="184"/>
        <v>-214.91472222222225</v>
      </c>
      <c r="BQ36" s="25">
        <f t="shared" si="184"/>
        <v>-214.91472222222225</v>
      </c>
      <c r="BR36" s="25">
        <f t="shared" si="185"/>
        <v>-214.91472222222225</v>
      </c>
      <c r="BS36" s="25">
        <f t="shared" si="185"/>
        <v>-214.91472222222225</v>
      </c>
      <c r="BT36" s="25">
        <f t="shared" si="185"/>
        <v>-214.91472222222225</v>
      </c>
      <c r="BU36" s="25">
        <f t="shared" si="185"/>
        <v>-214.91472222222225</v>
      </c>
      <c r="BV36" s="25">
        <f t="shared" si="185"/>
        <v>-214.91472222222225</v>
      </c>
      <c r="BW36" s="25">
        <f t="shared" si="185"/>
        <v>-214.91472222222225</v>
      </c>
      <c r="BX36" s="25">
        <f t="shared" si="185"/>
        <v>-214.91472222222225</v>
      </c>
      <c r="BY36" s="25">
        <f t="shared" si="185"/>
        <v>-214.91472222222225</v>
      </c>
      <c r="BZ36" s="25">
        <f t="shared" si="185"/>
        <v>-214.91472222222225</v>
      </c>
      <c r="CA36" s="25">
        <f t="shared" si="185"/>
        <v>-214.91472222222225</v>
      </c>
      <c r="CB36" s="25">
        <f t="shared" si="179"/>
        <v>-214.91472222222225</v>
      </c>
      <c r="CC36" s="25">
        <f t="shared" si="179"/>
        <v>-214.91472222222225</v>
      </c>
      <c r="CD36" s="25">
        <f t="shared" si="179"/>
        <v>-214.91472222222225</v>
      </c>
      <c r="CE36" s="25">
        <f t="shared" si="179"/>
        <v>-214.91472222222225</v>
      </c>
      <c r="CF36" s="25">
        <f t="shared" si="179"/>
        <v>-214.91472222222225</v>
      </c>
      <c r="CG36" s="25">
        <f t="shared" si="179"/>
        <v>-214.91472222222225</v>
      </c>
      <c r="CH36" s="25">
        <f t="shared" si="179"/>
        <v>-214.91472222222225</v>
      </c>
      <c r="CI36" s="25">
        <f t="shared" si="179"/>
        <v>-214.91472222222225</v>
      </c>
      <c r="CJ36" s="25">
        <f t="shared" si="179"/>
        <v>-214.91472222222225</v>
      </c>
      <c r="CK36" s="25">
        <f t="shared" si="179"/>
        <v>-214.91472222222225</v>
      </c>
      <c r="CL36" s="25">
        <f t="shared" si="186"/>
        <v>-214.91472222222225</v>
      </c>
      <c r="CM36" s="25">
        <f t="shared" si="186"/>
        <v>-214.91472222222225</v>
      </c>
      <c r="CN36" s="25">
        <f t="shared" si="186"/>
        <v>-214.91472222222225</v>
      </c>
      <c r="CO36" s="25">
        <f t="shared" si="186"/>
        <v>-214.91472222222225</v>
      </c>
      <c r="CP36" s="25">
        <f t="shared" si="186"/>
        <v>0</v>
      </c>
      <c r="CQ36" s="25">
        <f t="shared" si="186"/>
        <v>0</v>
      </c>
      <c r="CR36" s="25">
        <f t="shared" si="186"/>
        <v>0</v>
      </c>
      <c r="CS36" s="25">
        <f t="shared" si="186"/>
        <v>0</v>
      </c>
      <c r="CT36" s="25">
        <f t="shared" si="186"/>
        <v>0</v>
      </c>
      <c r="CU36" s="25">
        <f t="shared" si="186"/>
        <v>0</v>
      </c>
      <c r="CV36" s="25">
        <f t="shared" si="180"/>
        <v>0</v>
      </c>
      <c r="CW36" s="25">
        <f t="shared" si="180"/>
        <v>0</v>
      </c>
      <c r="CX36" s="25">
        <f t="shared" si="180"/>
        <v>0</v>
      </c>
      <c r="CY36" s="25">
        <f t="shared" si="180"/>
        <v>0</v>
      </c>
      <c r="CZ36" s="25">
        <f t="shared" si="180"/>
        <v>0</v>
      </c>
      <c r="DA36" s="25">
        <f t="shared" si="180"/>
        <v>0</v>
      </c>
      <c r="DB36" s="25">
        <f t="shared" si="180"/>
        <v>0</v>
      </c>
      <c r="DC36" s="25">
        <f t="shared" si="180"/>
        <v>0</v>
      </c>
      <c r="DD36" s="25">
        <f t="shared" si="180"/>
        <v>0</v>
      </c>
      <c r="DE36" s="25">
        <f t="shared" si="180"/>
        <v>0</v>
      </c>
      <c r="DF36" s="25">
        <f t="shared" si="189"/>
        <v>0</v>
      </c>
      <c r="DG36" s="25">
        <f t="shared" si="189"/>
        <v>0</v>
      </c>
      <c r="DH36" s="25">
        <f t="shared" si="189"/>
        <v>0</v>
      </c>
      <c r="DI36" s="25">
        <f t="shared" si="189"/>
        <v>0</v>
      </c>
      <c r="DJ36" s="25">
        <f t="shared" si="189"/>
        <v>0</v>
      </c>
      <c r="DK36" s="25">
        <f t="shared" si="189"/>
        <v>0</v>
      </c>
      <c r="DL36" s="25">
        <f t="shared" si="189"/>
        <v>0</v>
      </c>
      <c r="DM36" s="25">
        <f t="shared" si="189"/>
        <v>0</v>
      </c>
      <c r="DN36" s="25">
        <f t="shared" si="189"/>
        <v>0</v>
      </c>
      <c r="DO36" s="25">
        <f t="shared" si="189"/>
        <v>0</v>
      </c>
      <c r="DP36" s="25">
        <f t="shared" si="167"/>
        <v>0</v>
      </c>
      <c r="DQ36" s="25">
        <f t="shared" si="167"/>
        <v>0</v>
      </c>
      <c r="DR36" s="25">
        <f t="shared" si="167"/>
        <v>0</v>
      </c>
      <c r="DS36" s="25">
        <f t="shared" si="167"/>
        <v>0</v>
      </c>
      <c r="DT36" s="25">
        <f t="shared" si="167"/>
        <v>0</v>
      </c>
      <c r="DU36" s="25">
        <f t="shared" si="167"/>
        <v>0</v>
      </c>
      <c r="DV36" s="25">
        <f t="shared" si="167"/>
        <v>0</v>
      </c>
      <c r="DW36" s="25">
        <f t="shared" si="167"/>
        <v>0</v>
      </c>
      <c r="DX36" s="25">
        <f t="shared" si="167"/>
        <v>0</v>
      </c>
      <c r="DY36" s="25">
        <f t="shared" si="167"/>
        <v>0</v>
      </c>
      <c r="DZ36" s="25">
        <f t="shared" si="188"/>
        <v>0</v>
      </c>
      <c r="EA36" s="25">
        <f t="shared" si="188"/>
        <v>0</v>
      </c>
      <c r="EB36" s="25">
        <f t="shared" si="188"/>
        <v>0</v>
      </c>
      <c r="EC36" s="25">
        <f t="shared" si="188"/>
        <v>0</v>
      </c>
      <c r="ED36" s="25">
        <f t="shared" si="188"/>
        <v>0</v>
      </c>
      <c r="EE36" s="25">
        <f t="shared" si="188"/>
        <v>0</v>
      </c>
      <c r="EF36" s="25">
        <f t="shared" si="188"/>
        <v>0</v>
      </c>
      <c r="EG36" s="25">
        <f t="shared" si="188"/>
        <v>0</v>
      </c>
      <c r="EH36" s="25">
        <f t="shared" si="188"/>
        <v>0</v>
      </c>
      <c r="EI36" s="25">
        <f t="shared" si="188"/>
        <v>0</v>
      </c>
      <c r="EJ36" s="25">
        <f t="shared" si="188"/>
        <v>0</v>
      </c>
      <c r="EK36" s="25">
        <f t="shared" si="188"/>
        <v>0</v>
      </c>
      <c r="EL36" s="25">
        <f t="shared" si="188"/>
        <v>0</v>
      </c>
      <c r="EM36" s="25">
        <f t="shared" si="188"/>
        <v>0</v>
      </c>
      <c r="EN36" s="25">
        <f t="shared" si="188"/>
        <v>0</v>
      </c>
      <c r="EO36" s="25">
        <f t="shared" si="188"/>
        <v>0</v>
      </c>
      <c r="EP36" s="25">
        <f t="shared" si="188"/>
        <v>0</v>
      </c>
      <c r="EQ36" s="25">
        <f t="shared" si="188"/>
        <v>0</v>
      </c>
      <c r="ER36" s="25">
        <f t="shared" si="188"/>
        <v>0</v>
      </c>
      <c r="ES36" s="25">
        <f t="shared" si="188"/>
        <v>0</v>
      </c>
      <c r="ET36" s="25">
        <f t="shared" si="188"/>
        <v>0</v>
      </c>
      <c r="EU36" s="25">
        <f t="shared" si="188"/>
        <v>0</v>
      </c>
      <c r="EV36" s="25">
        <f t="shared" si="188"/>
        <v>0</v>
      </c>
      <c r="EW36" s="25">
        <f t="shared" si="188"/>
        <v>0</v>
      </c>
      <c r="EX36" s="25">
        <f t="shared" si="188"/>
        <v>0</v>
      </c>
      <c r="EY36" s="25">
        <f t="shared" si="188"/>
        <v>0</v>
      </c>
      <c r="EZ36" s="25">
        <f t="shared" si="188"/>
        <v>0</v>
      </c>
      <c r="FA36" s="25">
        <f t="shared" si="188"/>
        <v>0</v>
      </c>
      <c r="FB36" s="25">
        <f t="shared" si="188"/>
        <v>0</v>
      </c>
      <c r="FC36" s="25">
        <f t="shared" si="188"/>
        <v>0</v>
      </c>
      <c r="FD36" s="25">
        <f t="shared" si="188"/>
        <v>0</v>
      </c>
      <c r="FE36" s="25">
        <f t="shared" si="188"/>
        <v>0</v>
      </c>
      <c r="FF36" s="25">
        <f t="shared" si="188"/>
        <v>0</v>
      </c>
      <c r="FG36" s="25">
        <f t="shared" si="188"/>
        <v>0</v>
      </c>
      <c r="FH36" s="25">
        <f t="shared" si="188"/>
        <v>0</v>
      </c>
      <c r="FI36" s="25">
        <f t="shared" si="188"/>
        <v>0</v>
      </c>
      <c r="FJ36" s="25">
        <f t="shared" si="188"/>
        <v>0</v>
      </c>
      <c r="FK36" s="25">
        <f t="shared" si="188"/>
        <v>0</v>
      </c>
      <c r="FL36" s="25">
        <f t="shared" si="188"/>
        <v>0</v>
      </c>
      <c r="FM36" s="25">
        <f t="shared" si="188"/>
        <v>0</v>
      </c>
      <c r="FN36" s="25">
        <f t="shared" si="188"/>
        <v>0</v>
      </c>
      <c r="FO36" s="25">
        <f t="shared" si="188"/>
        <v>0</v>
      </c>
      <c r="FP36" s="25">
        <f t="shared" si="188"/>
        <v>0</v>
      </c>
      <c r="FQ36" s="25">
        <f t="shared" si="188"/>
        <v>0</v>
      </c>
      <c r="FR36" s="25">
        <f t="shared" si="188"/>
        <v>0</v>
      </c>
      <c r="FS36" s="25">
        <f t="shared" si="188"/>
        <v>0</v>
      </c>
      <c r="FT36" s="25">
        <f t="shared" si="188"/>
        <v>0</v>
      </c>
      <c r="FU36" s="25">
        <f t="shared" si="188"/>
        <v>0</v>
      </c>
      <c r="FV36" s="25">
        <f t="shared" si="188"/>
        <v>0</v>
      </c>
      <c r="FW36" s="25">
        <f t="shared" si="188"/>
        <v>0</v>
      </c>
      <c r="FX36" s="25">
        <f t="shared" si="188"/>
        <v>0</v>
      </c>
      <c r="FY36" s="25">
        <f t="shared" si="188"/>
        <v>0</v>
      </c>
      <c r="FZ36" s="25">
        <f t="shared" si="188"/>
        <v>0</v>
      </c>
      <c r="GA36" s="25">
        <f t="shared" si="188"/>
        <v>0</v>
      </c>
      <c r="GB36" s="25">
        <f t="shared" si="188"/>
        <v>0</v>
      </c>
      <c r="GC36" s="25">
        <f t="shared" si="188"/>
        <v>0</v>
      </c>
      <c r="GD36" s="25">
        <f t="shared" si="188"/>
        <v>0</v>
      </c>
      <c r="GE36" s="25">
        <f t="shared" si="188"/>
        <v>0</v>
      </c>
      <c r="GF36" s="25">
        <f t="shared" si="188"/>
        <v>0</v>
      </c>
      <c r="GG36" s="25">
        <f t="shared" si="188"/>
        <v>0</v>
      </c>
      <c r="GH36" s="25">
        <f t="shared" si="188"/>
        <v>0</v>
      </c>
      <c r="GI36" s="25">
        <f t="shared" si="188"/>
        <v>0</v>
      </c>
      <c r="GJ36" s="25">
        <f t="shared" si="188"/>
        <v>0</v>
      </c>
      <c r="GK36" s="25">
        <f t="shared" ref="GK36:GL39" si="191">IF(GK$12&gt;$I36,0,IF($D36&lt;=GK$12,$H36,0))</f>
        <v>0</v>
      </c>
      <c r="GL36" s="25">
        <f t="shared" si="191"/>
        <v>0</v>
      </c>
      <c r="GM36" s="246">
        <f t="shared" si="170"/>
        <v>0</v>
      </c>
    </row>
    <row r="37" spans="1:195" ht="19.5" customHeight="1">
      <c r="A37" s="130">
        <f t="shared" si="190"/>
        <v>0</v>
      </c>
      <c r="B37" s="25" t="s">
        <v>95</v>
      </c>
      <c r="C37" s="25" t="s">
        <v>44</v>
      </c>
      <c r="D37" s="64">
        <v>41640</v>
      </c>
      <c r="E37" s="25">
        <f>(SUMIF(GASTOS!$I$5:$CB$5,D37,GASTOS!$I$12:$CB$12)+SUMIF(RRHH!$T$18:$CM$18,D37,RRHH!$T$19:$CM$19))*-1</f>
        <v>25551.739333333331</v>
      </c>
      <c r="F37" s="65">
        <f t="shared" si="157"/>
        <v>2014</v>
      </c>
      <c r="G37" s="25">
        <v>60</v>
      </c>
      <c r="H37" s="25">
        <f t="shared" si="158"/>
        <v>-425.86232222222219</v>
      </c>
      <c r="I37" s="64">
        <f t="shared" si="159"/>
        <v>43464</v>
      </c>
      <c r="J37" s="141">
        <f t="shared" si="181"/>
        <v>0</v>
      </c>
      <c r="K37" s="25">
        <f t="shared" si="181"/>
        <v>0</v>
      </c>
      <c r="L37" s="25">
        <f t="shared" si="181"/>
        <v>0</v>
      </c>
      <c r="M37" s="25">
        <f t="shared" si="181"/>
        <v>0</v>
      </c>
      <c r="N37" s="25">
        <f t="shared" si="181"/>
        <v>0</v>
      </c>
      <c r="O37" s="25">
        <f t="shared" si="181"/>
        <v>0</v>
      </c>
      <c r="P37" s="25">
        <f t="shared" si="181"/>
        <v>0</v>
      </c>
      <c r="Q37" s="25">
        <f t="shared" si="181"/>
        <v>0</v>
      </c>
      <c r="R37" s="25">
        <f t="shared" si="181"/>
        <v>0</v>
      </c>
      <c r="S37" s="25">
        <f t="shared" si="181"/>
        <v>0</v>
      </c>
      <c r="T37" s="25">
        <f t="shared" si="177"/>
        <v>0</v>
      </c>
      <c r="U37" s="25">
        <f t="shared" si="177"/>
        <v>0</v>
      </c>
      <c r="V37" s="25">
        <f t="shared" si="177"/>
        <v>0</v>
      </c>
      <c r="W37" s="25">
        <f t="shared" si="177"/>
        <v>0</v>
      </c>
      <c r="X37" s="25">
        <f t="shared" si="177"/>
        <v>0</v>
      </c>
      <c r="Y37" s="25">
        <f t="shared" si="177"/>
        <v>0</v>
      </c>
      <c r="Z37" s="25">
        <f t="shared" si="177"/>
        <v>0</v>
      </c>
      <c r="AA37" s="25">
        <f t="shared" si="177"/>
        <v>0</v>
      </c>
      <c r="AB37" s="25">
        <f t="shared" si="177"/>
        <v>0</v>
      </c>
      <c r="AC37" s="25">
        <f t="shared" si="177"/>
        <v>0</v>
      </c>
      <c r="AD37" s="25">
        <f t="shared" si="177"/>
        <v>0</v>
      </c>
      <c r="AE37" s="25">
        <f t="shared" si="177"/>
        <v>0</v>
      </c>
      <c r="AF37" s="25">
        <f t="shared" si="177"/>
        <v>0</v>
      </c>
      <c r="AG37" s="25">
        <f t="shared" si="177"/>
        <v>0</v>
      </c>
      <c r="AH37" s="25">
        <f t="shared" si="177"/>
        <v>0</v>
      </c>
      <c r="AI37" s="25">
        <f t="shared" si="177"/>
        <v>-425.86232222222219</v>
      </c>
      <c r="AJ37" s="25">
        <f t="shared" si="182"/>
        <v>-425.86232222222219</v>
      </c>
      <c r="AK37" s="25">
        <f t="shared" si="182"/>
        <v>-425.86232222222219</v>
      </c>
      <c r="AL37" s="25">
        <f t="shared" si="182"/>
        <v>-425.86232222222219</v>
      </c>
      <c r="AM37" s="25">
        <f t="shared" si="182"/>
        <v>-425.86232222222219</v>
      </c>
      <c r="AN37" s="25">
        <f t="shared" si="183"/>
        <v>-425.86232222222219</v>
      </c>
      <c r="AO37" s="25">
        <f t="shared" si="183"/>
        <v>-425.86232222222219</v>
      </c>
      <c r="AP37" s="25">
        <f t="shared" si="183"/>
        <v>-425.86232222222219</v>
      </c>
      <c r="AQ37" s="25">
        <f t="shared" si="183"/>
        <v>-425.86232222222219</v>
      </c>
      <c r="AR37" s="25">
        <f t="shared" si="183"/>
        <v>-425.86232222222219</v>
      </c>
      <c r="AS37" s="25">
        <f t="shared" si="183"/>
        <v>-425.86232222222219</v>
      </c>
      <c r="AT37" s="25">
        <f t="shared" si="183"/>
        <v>-425.86232222222219</v>
      </c>
      <c r="AU37" s="25">
        <f t="shared" si="183"/>
        <v>-425.86232222222219</v>
      </c>
      <c r="AV37" s="25">
        <f t="shared" si="183"/>
        <v>-425.86232222222219</v>
      </c>
      <c r="AW37" s="25">
        <f t="shared" si="183"/>
        <v>-425.86232222222219</v>
      </c>
      <c r="AX37" s="25">
        <f t="shared" si="178"/>
        <v>-425.86232222222219</v>
      </c>
      <c r="AY37" s="25">
        <f t="shared" si="178"/>
        <v>-425.86232222222219</v>
      </c>
      <c r="AZ37" s="25">
        <f t="shared" si="178"/>
        <v>-425.86232222222219</v>
      </c>
      <c r="BA37" s="25">
        <f t="shared" si="178"/>
        <v>-425.86232222222219</v>
      </c>
      <c r="BB37" s="25">
        <f t="shared" si="178"/>
        <v>-425.86232222222219</v>
      </c>
      <c r="BC37" s="25">
        <f t="shared" si="178"/>
        <v>-425.86232222222219</v>
      </c>
      <c r="BD37" s="25">
        <f t="shared" si="178"/>
        <v>-425.86232222222219</v>
      </c>
      <c r="BE37" s="25">
        <f t="shared" si="178"/>
        <v>-425.86232222222219</v>
      </c>
      <c r="BF37" s="25">
        <f t="shared" si="178"/>
        <v>-425.86232222222219</v>
      </c>
      <c r="BG37" s="25">
        <f t="shared" si="178"/>
        <v>-425.86232222222219</v>
      </c>
      <c r="BH37" s="25">
        <f t="shared" si="178"/>
        <v>-425.86232222222219</v>
      </c>
      <c r="BI37" s="25">
        <f t="shared" si="178"/>
        <v>-425.86232222222219</v>
      </c>
      <c r="BJ37" s="25">
        <f t="shared" si="178"/>
        <v>-425.86232222222219</v>
      </c>
      <c r="BK37" s="25">
        <f t="shared" si="178"/>
        <v>-425.86232222222219</v>
      </c>
      <c r="BL37" s="25">
        <f t="shared" si="178"/>
        <v>-425.86232222222219</v>
      </c>
      <c r="BM37" s="25">
        <f t="shared" si="178"/>
        <v>-425.86232222222219</v>
      </c>
      <c r="BN37" s="25">
        <f t="shared" si="184"/>
        <v>-425.86232222222219</v>
      </c>
      <c r="BO37" s="25">
        <f t="shared" si="184"/>
        <v>-425.86232222222219</v>
      </c>
      <c r="BP37" s="25">
        <f t="shared" si="184"/>
        <v>-425.86232222222219</v>
      </c>
      <c r="BQ37" s="25">
        <f t="shared" si="184"/>
        <v>-425.86232222222219</v>
      </c>
      <c r="BR37" s="25">
        <f t="shared" si="185"/>
        <v>-425.86232222222219</v>
      </c>
      <c r="BS37" s="25">
        <f t="shared" si="185"/>
        <v>-425.86232222222219</v>
      </c>
      <c r="BT37" s="25">
        <f t="shared" si="185"/>
        <v>-425.86232222222219</v>
      </c>
      <c r="BU37" s="25">
        <f t="shared" si="185"/>
        <v>-425.86232222222219</v>
      </c>
      <c r="BV37" s="25">
        <f t="shared" si="185"/>
        <v>-425.86232222222219</v>
      </c>
      <c r="BW37" s="25">
        <f t="shared" si="185"/>
        <v>-425.86232222222219</v>
      </c>
      <c r="BX37" s="25">
        <f t="shared" si="185"/>
        <v>-425.86232222222219</v>
      </c>
      <c r="BY37" s="25">
        <f t="shared" si="185"/>
        <v>-425.86232222222219</v>
      </c>
      <c r="BZ37" s="25">
        <f t="shared" si="185"/>
        <v>-425.86232222222219</v>
      </c>
      <c r="CA37" s="25">
        <f t="shared" si="185"/>
        <v>-425.86232222222219</v>
      </c>
      <c r="CB37" s="25">
        <f t="shared" si="179"/>
        <v>-425.86232222222219</v>
      </c>
      <c r="CC37" s="25">
        <f t="shared" si="179"/>
        <v>-425.86232222222219</v>
      </c>
      <c r="CD37" s="25">
        <f t="shared" si="179"/>
        <v>-425.86232222222219</v>
      </c>
      <c r="CE37" s="25">
        <f t="shared" si="179"/>
        <v>-425.86232222222219</v>
      </c>
      <c r="CF37" s="25">
        <f t="shared" si="179"/>
        <v>-425.86232222222219</v>
      </c>
      <c r="CG37" s="25">
        <f t="shared" si="179"/>
        <v>-425.86232222222219</v>
      </c>
      <c r="CH37" s="25">
        <f t="shared" si="179"/>
        <v>-425.86232222222219</v>
      </c>
      <c r="CI37" s="25">
        <f t="shared" si="179"/>
        <v>-425.86232222222219</v>
      </c>
      <c r="CJ37" s="25">
        <f t="shared" si="179"/>
        <v>-425.86232222222219</v>
      </c>
      <c r="CK37" s="25">
        <f t="shared" si="179"/>
        <v>-425.86232222222219</v>
      </c>
      <c r="CL37" s="25">
        <f t="shared" si="186"/>
        <v>-425.86232222222219</v>
      </c>
      <c r="CM37" s="25">
        <f t="shared" si="186"/>
        <v>-425.86232222222219</v>
      </c>
      <c r="CN37" s="25">
        <f t="shared" si="186"/>
        <v>-425.86232222222219</v>
      </c>
      <c r="CO37" s="25">
        <f t="shared" si="186"/>
        <v>-425.86232222222219</v>
      </c>
      <c r="CP37" s="25">
        <f t="shared" si="186"/>
        <v>-425.86232222222219</v>
      </c>
      <c r="CQ37" s="25">
        <f t="shared" si="186"/>
        <v>0</v>
      </c>
      <c r="CR37" s="25">
        <f t="shared" si="186"/>
        <v>0</v>
      </c>
      <c r="CS37" s="25">
        <f t="shared" si="186"/>
        <v>0</v>
      </c>
      <c r="CT37" s="25">
        <f t="shared" si="186"/>
        <v>0</v>
      </c>
      <c r="CU37" s="25">
        <f t="shared" si="186"/>
        <v>0</v>
      </c>
      <c r="CV37" s="25">
        <f t="shared" si="180"/>
        <v>0</v>
      </c>
      <c r="CW37" s="25">
        <f t="shared" si="180"/>
        <v>0</v>
      </c>
      <c r="CX37" s="25">
        <f t="shared" si="180"/>
        <v>0</v>
      </c>
      <c r="CY37" s="25">
        <f t="shared" si="180"/>
        <v>0</v>
      </c>
      <c r="CZ37" s="25">
        <f t="shared" si="180"/>
        <v>0</v>
      </c>
      <c r="DA37" s="25">
        <f t="shared" si="180"/>
        <v>0</v>
      </c>
      <c r="DB37" s="25">
        <f t="shared" si="180"/>
        <v>0</v>
      </c>
      <c r="DC37" s="25">
        <f t="shared" si="180"/>
        <v>0</v>
      </c>
      <c r="DD37" s="25">
        <f t="shared" si="180"/>
        <v>0</v>
      </c>
      <c r="DE37" s="25">
        <f t="shared" si="180"/>
        <v>0</v>
      </c>
      <c r="DF37" s="25">
        <f t="shared" si="189"/>
        <v>0</v>
      </c>
      <c r="DG37" s="25">
        <f t="shared" si="189"/>
        <v>0</v>
      </c>
      <c r="DH37" s="25">
        <f t="shared" si="189"/>
        <v>0</v>
      </c>
      <c r="DI37" s="25">
        <f t="shared" si="189"/>
        <v>0</v>
      </c>
      <c r="DJ37" s="25">
        <f t="shared" si="189"/>
        <v>0</v>
      </c>
      <c r="DK37" s="25">
        <f t="shared" si="189"/>
        <v>0</v>
      </c>
      <c r="DL37" s="25">
        <f t="shared" si="189"/>
        <v>0</v>
      </c>
      <c r="DM37" s="25">
        <f t="shared" si="189"/>
        <v>0</v>
      </c>
      <c r="DN37" s="25">
        <f t="shared" si="189"/>
        <v>0</v>
      </c>
      <c r="DO37" s="25">
        <f t="shared" si="189"/>
        <v>0</v>
      </c>
      <c r="DP37" s="25">
        <f t="shared" si="167"/>
        <v>0</v>
      </c>
      <c r="DQ37" s="25">
        <f t="shared" si="167"/>
        <v>0</v>
      </c>
      <c r="DR37" s="25">
        <f t="shared" si="167"/>
        <v>0</v>
      </c>
      <c r="DS37" s="25">
        <f t="shared" si="167"/>
        <v>0</v>
      </c>
      <c r="DT37" s="25">
        <f t="shared" si="167"/>
        <v>0</v>
      </c>
      <c r="DU37" s="25">
        <f t="shared" si="167"/>
        <v>0</v>
      </c>
      <c r="DV37" s="25">
        <f t="shared" si="167"/>
        <v>0</v>
      </c>
      <c r="DW37" s="25">
        <f t="shared" si="167"/>
        <v>0</v>
      </c>
      <c r="DX37" s="25">
        <f t="shared" si="167"/>
        <v>0</v>
      </c>
      <c r="DY37" s="25">
        <f t="shared" si="167"/>
        <v>0</v>
      </c>
      <c r="DZ37" s="25">
        <f t="shared" ref="DZ37:GK40" si="192">IF(DZ$12&gt;$I37,0,IF($D37&lt;=DZ$12,$H37,0))</f>
        <v>0</v>
      </c>
      <c r="EA37" s="25">
        <f t="shared" si="192"/>
        <v>0</v>
      </c>
      <c r="EB37" s="25">
        <f t="shared" si="192"/>
        <v>0</v>
      </c>
      <c r="EC37" s="25">
        <f t="shared" si="192"/>
        <v>0</v>
      </c>
      <c r="ED37" s="25">
        <f t="shared" si="192"/>
        <v>0</v>
      </c>
      <c r="EE37" s="25">
        <f t="shared" si="192"/>
        <v>0</v>
      </c>
      <c r="EF37" s="25">
        <f t="shared" si="192"/>
        <v>0</v>
      </c>
      <c r="EG37" s="25">
        <f t="shared" si="192"/>
        <v>0</v>
      </c>
      <c r="EH37" s="25">
        <f t="shared" si="192"/>
        <v>0</v>
      </c>
      <c r="EI37" s="25">
        <f t="shared" si="192"/>
        <v>0</v>
      </c>
      <c r="EJ37" s="25">
        <f t="shared" si="192"/>
        <v>0</v>
      </c>
      <c r="EK37" s="25">
        <f t="shared" si="192"/>
        <v>0</v>
      </c>
      <c r="EL37" s="25">
        <f t="shared" si="192"/>
        <v>0</v>
      </c>
      <c r="EM37" s="25">
        <f t="shared" si="192"/>
        <v>0</v>
      </c>
      <c r="EN37" s="25">
        <f t="shared" si="192"/>
        <v>0</v>
      </c>
      <c r="EO37" s="25">
        <f t="shared" si="192"/>
        <v>0</v>
      </c>
      <c r="EP37" s="25">
        <f t="shared" si="192"/>
        <v>0</v>
      </c>
      <c r="EQ37" s="25">
        <f t="shared" si="192"/>
        <v>0</v>
      </c>
      <c r="ER37" s="25">
        <f t="shared" si="192"/>
        <v>0</v>
      </c>
      <c r="ES37" s="25">
        <f t="shared" si="192"/>
        <v>0</v>
      </c>
      <c r="ET37" s="25">
        <f t="shared" si="192"/>
        <v>0</v>
      </c>
      <c r="EU37" s="25">
        <f t="shared" si="192"/>
        <v>0</v>
      </c>
      <c r="EV37" s="25">
        <f t="shared" si="192"/>
        <v>0</v>
      </c>
      <c r="EW37" s="25">
        <f t="shared" si="192"/>
        <v>0</v>
      </c>
      <c r="EX37" s="25">
        <f t="shared" si="192"/>
        <v>0</v>
      </c>
      <c r="EY37" s="25">
        <f t="shared" si="192"/>
        <v>0</v>
      </c>
      <c r="EZ37" s="25">
        <f t="shared" si="192"/>
        <v>0</v>
      </c>
      <c r="FA37" s="25">
        <f t="shared" si="192"/>
        <v>0</v>
      </c>
      <c r="FB37" s="25">
        <f t="shared" si="192"/>
        <v>0</v>
      </c>
      <c r="FC37" s="25">
        <f t="shared" si="192"/>
        <v>0</v>
      </c>
      <c r="FD37" s="25">
        <f t="shared" si="192"/>
        <v>0</v>
      </c>
      <c r="FE37" s="25">
        <f t="shared" si="192"/>
        <v>0</v>
      </c>
      <c r="FF37" s="25">
        <f t="shared" si="192"/>
        <v>0</v>
      </c>
      <c r="FG37" s="25">
        <f t="shared" si="192"/>
        <v>0</v>
      </c>
      <c r="FH37" s="25">
        <f t="shared" si="192"/>
        <v>0</v>
      </c>
      <c r="FI37" s="25">
        <f t="shared" si="192"/>
        <v>0</v>
      </c>
      <c r="FJ37" s="25">
        <f t="shared" si="192"/>
        <v>0</v>
      </c>
      <c r="FK37" s="25">
        <f t="shared" si="192"/>
        <v>0</v>
      </c>
      <c r="FL37" s="25">
        <f t="shared" si="192"/>
        <v>0</v>
      </c>
      <c r="FM37" s="25">
        <f t="shared" si="192"/>
        <v>0</v>
      </c>
      <c r="FN37" s="25">
        <f t="shared" si="192"/>
        <v>0</v>
      </c>
      <c r="FO37" s="25">
        <f t="shared" si="192"/>
        <v>0</v>
      </c>
      <c r="FP37" s="25">
        <f t="shared" si="192"/>
        <v>0</v>
      </c>
      <c r="FQ37" s="25">
        <f t="shared" si="192"/>
        <v>0</v>
      </c>
      <c r="FR37" s="25">
        <f t="shared" si="192"/>
        <v>0</v>
      </c>
      <c r="FS37" s="25">
        <f t="shared" si="192"/>
        <v>0</v>
      </c>
      <c r="FT37" s="25">
        <f t="shared" si="192"/>
        <v>0</v>
      </c>
      <c r="FU37" s="25">
        <f t="shared" si="192"/>
        <v>0</v>
      </c>
      <c r="FV37" s="25">
        <f t="shared" si="192"/>
        <v>0</v>
      </c>
      <c r="FW37" s="25">
        <f t="shared" si="192"/>
        <v>0</v>
      </c>
      <c r="FX37" s="25">
        <f t="shared" si="192"/>
        <v>0</v>
      </c>
      <c r="FY37" s="25">
        <f t="shared" si="192"/>
        <v>0</v>
      </c>
      <c r="FZ37" s="25">
        <f t="shared" si="192"/>
        <v>0</v>
      </c>
      <c r="GA37" s="25">
        <f t="shared" si="192"/>
        <v>0</v>
      </c>
      <c r="GB37" s="25">
        <f t="shared" si="192"/>
        <v>0</v>
      </c>
      <c r="GC37" s="25">
        <f t="shared" si="192"/>
        <v>0</v>
      </c>
      <c r="GD37" s="25">
        <f t="shared" si="192"/>
        <v>0</v>
      </c>
      <c r="GE37" s="25">
        <f t="shared" si="192"/>
        <v>0</v>
      </c>
      <c r="GF37" s="25">
        <f t="shared" si="192"/>
        <v>0</v>
      </c>
      <c r="GG37" s="25">
        <f t="shared" si="192"/>
        <v>0</v>
      </c>
      <c r="GH37" s="25">
        <f t="shared" si="192"/>
        <v>0</v>
      </c>
      <c r="GI37" s="25">
        <f t="shared" si="192"/>
        <v>0</v>
      </c>
      <c r="GJ37" s="25">
        <f t="shared" si="192"/>
        <v>0</v>
      </c>
      <c r="GK37" s="25">
        <f t="shared" si="192"/>
        <v>0</v>
      </c>
      <c r="GL37" s="25">
        <f t="shared" si="191"/>
        <v>0</v>
      </c>
      <c r="GM37" s="246">
        <f t="shared" si="170"/>
        <v>0</v>
      </c>
    </row>
    <row r="38" spans="1:195" ht="19.5" customHeight="1">
      <c r="A38" s="130">
        <f t="shared" si="190"/>
        <v>0</v>
      </c>
      <c r="B38" s="25" t="s">
        <v>95</v>
      </c>
      <c r="C38" s="25" t="s">
        <v>44</v>
      </c>
      <c r="D38" s="64">
        <v>41671</v>
      </c>
      <c r="E38" s="25">
        <f>(SUMIF(GASTOS!$I$5:$CB$5,D38,GASTOS!$I$12:$CB$12)+SUMIF(RRHH!$T$18:$CM$18,D38,RRHH!$T$19:$CM$19))*-1</f>
        <v>25551.739333333331</v>
      </c>
      <c r="F38" s="65">
        <f t="shared" si="157"/>
        <v>2014</v>
      </c>
      <c r="G38" s="25">
        <v>60</v>
      </c>
      <c r="H38" s="25">
        <f t="shared" si="158"/>
        <v>-425.86232222222219</v>
      </c>
      <c r="I38" s="64">
        <f t="shared" si="159"/>
        <v>43495</v>
      </c>
      <c r="J38" s="141">
        <f t="shared" si="181"/>
        <v>0</v>
      </c>
      <c r="K38" s="25">
        <f t="shared" si="181"/>
        <v>0</v>
      </c>
      <c r="L38" s="25">
        <f t="shared" si="181"/>
        <v>0</v>
      </c>
      <c r="M38" s="25">
        <f t="shared" si="181"/>
        <v>0</v>
      </c>
      <c r="N38" s="25">
        <f t="shared" si="181"/>
        <v>0</v>
      </c>
      <c r="O38" s="25">
        <f t="shared" si="181"/>
        <v>0</v>
      </c>
      <c r="P38" s="25">
        <f t="shared" si="181"/>
        <v>0</v>
      </c>
      <c r="Q38" s="25">
        <f t="shared" si="181"/>
        <v>0</v>
      </c>
      <c r="R38" s="25">
        <f t="shared" si="181"/>
        <v>0</v>
      </c>
      <c r="S38" s="25">
        <f t="shared" si="181"/>
        <v>0</v>
      </c>
      <c r="T38" s="25">
        <f t="shared" si="177"/>
        <v>0</v>
      </c>
      <c r="U38" s="25">
        <f t="shared" si="177"/>
        <v>0</v>
      </c>
      <c r="V38" s="25">
        <f t="shared" si="177"/>
        <v>0</v>
      </c>
      <c r="W38" s="25">
        <f t="shared" si="177"/>
        <v>0</v>
      </c>
      <c r="X38" s="25">
        <f t="shared" si="177"/>
        <v>0</v>
      </c>
      <c r="Y38" s="25">
        <f t="shared" si="177"/>
        <v>0</v>
      </c>
      <c r="Z38" s="25">
        <f t="shared" si="177"/>
        <v>0</v>
      </c>
      <c r="AA38" s="25">
        <f t="shared" si="177"/>
        <v>0</v>
      </c>
      <c r="AB38" s="25">
        <f t="shared" si="177"/>
        <v>0</v>
      </c>
      <c r="AC38" s="25">
        <f t="shared" si="177"/>
        <v>0</v>
      </c>
      <c r="AD38" s="25">
        <f t="shared" si="177"/>
        <v>0</v>
      </c>
      <c r="AE38" s="25">
        <f t="shared" si="177"/>
        <v>0</v>
      </c>
      <c r="AF38" s="25">
        <f t="shared" si="177"/>
        <v>0</v>
      </c>
      <c r="AG38" s="25">
        <f t="shared" si="177"/>
        <v>0</v>
      </c>
      <c r="AH38" s="25">
        <f t="shared" si="177"/>
        <v>0</v>
      </c>
      <c r="AI38" s="25">
        <f t="shared" si="177"/>
        <v>0</v>
      </c>
      <c r="AJ38" s="25">
        <f t="shared" si="182"/>
        <v>-425.86232222222219</v>
      </c>
      <c r="AK38" s="25">
        <f t="shared" si="182"/>
        <v>-425.86232222222219</v>
      </c>
      <c r="AL38" s="25">
        <f t="shared" si="182"/>
        <v>-425.86232222222219</v>
      </c>
      <c r="AM38" s="25">
        <f t="shared" si="182"/>
        <v>-425.86232222222219</v>
      </c>
      <c r="AN38" s="25">
        <f t="shared" si="183"/>
        <v>-425.86232222222219</v>
      </c>
      <c r="AO38" s="25">
        <f t="shared" si="183"/>
        <v>-425.86232222222219</v>
      </c>
      <c r="AP38" s="25">
        <f t="shared" si="183"/>
        <v>-425.86232222222219</v>
      </c>
      <c r="AQ38" s="25">
        <f t="shared" si="183"/>
        <v>-425.86232222222219</v>
      </c>
      <c r="AR38" s="25">
        <f t="shared" si="183"/>
        <v>-425.86232222222219</v>
      </c>
      <c r="AS38" s="25">
        <f t="shared" si="183"/>
        <v>-425.86232222222219</v>
      </c>
      <c r="AT38" s="25">
        <f t="shared" si="183"/>
        <v>-425.86232222222219</v>
      </c>
      <c r="AU38" s="25">
        <f t="shared" si="183"/>
        <v>-425.86232222222219</v>
      </c>
      <c r="AV38" s="25">
        <f t="shared" si="183"/>
        <v>-425.86232222222219</v>
      </c>
      <c r="AW38" s="25">
        <f t="shared" si="183"/>
        <v>-425.86232222222219</v>
      </c>
      <c r="AX38" s="25">
        <f t="shared" si="178"/>
        <v>-425.86232222222219</v>
      </c>
      <c r="AY38" s="25">
        <f t="shared" si="178"/>
        <v>-425.86232222222219</v>
      </c>
      <c r="AZ38" s="25">
        <f t="shared" si="178"/>
        <v>-425.86232222222219</v>
      </c>
      <c r="BA38" s="25">
        <f t="shared" si="178"/>
        <v>-425.86232222222219</v>
      </c>
      <c r="BB38" s="25">
        <f t="shared" si="178"/>
        <v>-425.86232222222219</v>
      </c>
      <c r="BC38" s="25">
        <f t="shared" si="178"/>
        <v>-425.86232222222219</v>
      </c>
      <c r="BD38" s="25">
        <f t="shared" si="178"/>
        <v>-425.86232222222219</v>
      </c>
      <c r="BE38" s="25">
        <f t="shared" si="178"/>
        <v>-425.86232222222219</v>
      </c>
      <c r="BF38" s="25">
        <f t="shared" si="178"/>
        <v>-425.86232222222219</v>
      </c>
      <c r="BG38" s="25">
        <f t="shared" si="178"/>
        <v>-425.86232222222219</v>
      </c>
      <c r="BH38" s="25">
        <f t="shared" si="178"/>
        <v>-425.86232222222219</v>
      </c>
      <c r="BI38" s="25">
        <f t="shared" si="178"/>
        <v>-425.86232222222219</v>
      </c>
      <c r="BJ38" s="25">
        <f t="shared" si="178"/>
        <v>-425.86232222222219</v>
      </c>
      <c r="BK38" s="25">
        <f t="shared" si="178"/>
        <v>-425.86232222222219</v>
      </c>
      <c r="BL38" s="25">
        <f t="shared" si="178"/>
        <v>-425.86232222222219</v>
      </c>
      <c r="BM38" s="25">
        <f t="shared" si="178"/>
        <v>-425.86232222222219</v>
      </c>
      <c r="BN38" s="25">
        <f t="shared" si="184"/>
        <v>-425.86232222222219</v>
      </c>
      <c r="BO38" s="25">
        <f t="shared" si="184"/>
        <v>-425.86232222222219</v>
      </c>
      <c r="BP38" s="25">
        <f t="shared" si="184"/>
        <v>-425.86232222222219</v>
      </c>
      <c r="BQ38" s="25">
        <f t="shared" si="184"/>
        <v>-425.86232222222219</v>
      </c>
      <c r="BR38" s="25">
        <f t="shared" si="185"/>
        <v>-425.86232222222219</v>
      </c>
      <c r="BS38" s="25">
        <f t="shared" si="185"/>
        <v>-425.86232222222219</v>
      </c>
      <c r="BT38" s="25">
        <f t="shared" si="185"/>
        <v>-425.86232222222219</v>
      </c>
      <c r="BU38" s="25">
        <f t="shared" si="185"/>
        <v>-425.86232222222219</v>
      </c>
      <c r="BV38" s="25">
        <f t="shared" si="185"/>
        <v>-425.86232222222219</v>
      </c>
      <c r="BW38" s="25">
        <f t="shared" si="185"/>
        <v>-425.86232222222219</v>
      </c>
      <c r="BX38" s="25">
        <f t="shared" si="185"/>
        <v>-425.86232222222219</v>
      </c>
      <c r="BY38" s="25">
        <f t="shared" si="185"/>
        <v>-425.86232222222219</v>
      </c>
      <c r="BZ38" s="25">
        <f t="shared" si="185"/>
        <v>-425.86232222222219</v>
      </c>
      <c r="CA38" s="25">
        <f t="shared" si="185"/>
        <v>-425.86232222222219</v>
      </c>
      <c r="CB38" s="25">
        <f t="shared" si="179"/>
        <v>-425.86232222222219</v>
      </c>
      <c r="CC38" s="25">
        <f t="shared" si="179"/>
        <v>-425.86232222222219</v>
      </c>
      <c r="CD38" s="25">
        <f t="shared" si="179"/>
        <v>-425.86232222222219</v>
      </c>
      <c r="CE38" s="25">
        <f t="shared" si="179"/>
        <v>-425.86232222222219</v>
      </c>
      <c r="CF38" s="25">
        <f t="shared" si="179"/>
        <v>-425.86232222222219</v>
      </c>
      <c r="CG38" s="25">
        <f t="shared" si="179"/>
        <v>-425.86232222222219</v>
      </c>
      <c r="CH38" s="25">
        <f t="shared" si="179"/>
        <v>-425.86232222222219</v>
      </c>
      <c r="CI38" s="25">
        <f t="shared" si="179"/>
        <v>-425.86232222222219</v>
      </c>
      <c r="CJ38" s="25">
        <f t="shared" si="179"/>
        <v>-425.86232222222219</v>
      </c>
      <c r="CK38" s="25">
        <f t="shared" si="179"/>
        <v>-425.86232222222219</v>
      </c>
      <c r="CL38" s="25">
        <f t="shared" si="186"/>
        <v>-425.86232222222219</v>
      </c>
      <c r="CM38" s="25">
        <f t="shared" si="186"/>
        <v>-425.86232222222219</v>
      </c>
      <c r="CN38" s="25">
        <f t="shared" si="186"/>
        <v>-425.86232222222219</v>
      </c>
      <c r="CO38" s="25">
        <f t="shared" si="186"/>
        <v>-425.86232222222219</v>
      </c>
      <c r="CP38" s="25">
        <f t="shared" si="186"/>
        <v>-425.86232222222219</v>
      </c>
      <c r="CQ38" s="25">
        <f t="shared" si="186"/>
        <v>-425.86232222222219</v>
      </c>
      <c r="CR38" s="25">
        <f t="shared" si="186"/>
        <v>0</v>
      </c>
      <c r="CS38" s="25">
        <f t="shared" si="186"/>
        <v>0</v>
      </c>
      <c r="CT38" s="25">
        <f t="shared" si="186"/>
        <v>0</v>
      </c>
      <c r="CU38" s="25">
        <f t="shared" si="186"/>
        <v>0</v>
      </c>
      <c r="CV38" s="25">
        <f t="shared" si="180"/>
        <v>0</v>
      </c>
      <c r="CW38" s="25">
        <f t="shared" si="180"/>
        <v>0</v>
      </c>
      <c r="CX38" s="25">
        <f t="shared" si="180"/>
        <v>0</v>
      </c>
      <c r="CY38" s="25">
        <f t="shared" si="180"/>
        <v>0</v>
      </c>
      <c r="CZ38" s="25">
        <f t="shared" si="180"/>
        <v>0</v>
      </c>
      <c r="DA38" s="25">
        <f t="shared" si="180"/>
        <v>0</v>
      </c>
      <c r="DB38" s="25">
        <f t="shared" si="180"/>
        <v>0</v>
      </c>
      <c r="DC38" s="25">
        <f t="shared" si="180"/>
        <v>0</v>
      </c>
      <c r="DD38" s="25">
        <f t="shared" si="180"/>
        <v>0</v>
      </c>
      <c r="DE38" s="25">
        <f t="shared" si="180"/>
        <v>0</v>
      </c>
      <c r="DF38" s="25">
        <f t="shared" si="189"/>
        <v>0</v>
      </c>
      <c r="DG38" s="25">
        <f t="shared" si="189"/>
        <v>0</v>
      </c>
      <c r="DH38" s="25">
        <f t="shared" si="189"/>
        <v>0</v>
      </c>
      <c r="DI38" s="25">
        <f t="shared" si="189"/>
        <v>0</v>
      </c>
      <c r="DJ38" s="25">
        <f t="shared" si="189"/>
        <v>0</v>
      </c>
      <c r="DK38" s="25">
        <f t="shared" si="189"/>
        <v>0</v>
      </c>
      <c r="DL38" s="25">
        <f t="shared" si="189"/>
        <v>0</v>
      </c>
      <c r="DM38" s="25">
        <f t="shared" si="189"/>
        <v>0</v>
      </c>
      <c r="DN38" s="25">
        <f t="shared" si="189"/>
        <v>0</v>
      </c>
      <c r="DO38" s="25">
        <f t="shared" si="189"/>
        <v>0</v>
      </c>
      <c r="DP38" s="25">
        <f t="shared" si="167"/>
        <v>0</v>
      </c>
      <c r="DQ38" s="25">
        <f t="shared" si="167"/>
        <v>0</v>
      </c>
      <c r="DR38" s="25">
        <f t="shared" si="167"/>
        <v>0</v>
      </c>
      <c r="DS38" s="25">
        <f t="shared" si="167"/>
        <v>0</v>
      </c>
      <c r="DT38" s="25">
        <f t="shared" si="167"/>
        <v>0</v>
      </c>
      <c r="DU38" s="25">
        <f t="shared" si="167"/>
        <v>0</v>
      </c>
      <c r="DV38" s="25">
        <f t="shared" si="167"/>
        <v>0</v>
      </c>
      <c r="DW38" s="25">
        <f t="shared" si="167"/>
        <v>0</v>
      </c>
      <c r="DX38" s="25">
        <f t="shared" si="167"/>
        <v>0</v>
      </c>
      <c r="DY38" s="25">
        <f t="shared" si="167"/>
        <v>0</v>
      </c>
      <c r="DZ38" s="25">
        <f t="shared" si="192"/>
        <v>0</v>
      </c>
      <c r="EA38" s="25">
        <f t="shared" si="192"/>
        <v>0</v>
      </c>
      <c r="EB38" s="25">
        <f t="shared" si="192"/>
        <v>0</v>
      </c>
      <c r="EC38" s="25">
        <f t="shared" si="192"/>
        <v>0</v>
      </c>
      <c r="ED38" s="25">
        <f t="shared" si="192"/>
        <v>0</v>
      </c>
      <c r="EE38" s="25">
        <f t="shared" si="192"/>
        <v>0</v>
      </c>
      <c r="EF38" s="25">
        <f t="shared" si="192"/>
        <v>0</v>
      </c>
      <c r="EG38" s="25">
        <f t="shared" si="192"/>
        <v>0</v>
      </c>
      <c r="EH38" s="25">
        <f t="shared" si="192"/>
        <v>0</v>
      </c>
      <c r="EI38" s="25">
        <f t="shared" si="192"/>
        <v>0</v>
      </c>
      <c r="EJ38" s="25">
        <f t="shared" si="192"/>
        <v>0</v>
      </c>
      <c r="EK38" s="25">
        <f t="shared" si="192"/>
        <v>0</v>
      </c>
      <c r="EL38" s="25">
        <f t="shared" si="192"/>
        <v>0</v>
      </c>
      <c r="EM38" s="25">
        <f t="shared" si="192"/>
        <v>0</v>
      </c>
      <c r="EN38" s="25">
        <f t="shared" si="192"/>
        <v>0</v>
      </c>
      <c r="EO38" s="25">
        <f t="shared" si="192"/>
        <v>0</v>
      </c>
      <c r="EP38" s="25">
        <f t="shared" si="192"/>
        <v>0</v>
      </c>
      <c r="EQ38" s="25">
        <f t="shared" si="192"/>
        <v>0</v>
      </c>
      <c r="ER38" s="25">
        <f t="shared" si="192"/>
        <v>0</v>
      </c>
      <c r="ES38" s="25">
        <f t="shared" si="192"/>
        <v>0</v>
      </c>
      <c r="ET38" s="25">
        <f t="shared" si="192"/>
        <v>0</v>
      </c>
      <c r="EU38" s="25">
        <f t="shared" si="192"/>
        <v>0</v>
      </c>
      <c r="EV38" s="25">
        <f t="shared" si="192"/>
        <v>0</v>
      </c>
      <c r="EW38" s="25">
        <f t="shared" si="192"/>
        <v>0</v>
      </c>
      <c r="EX38" s="25">
        <f t="shared" si="192"/>
        <v>0</v>
      </c>
      <c r="EY38" s="25">
        <f t="shared" si="192"/>
        <v>0</v>
      </c>
      <c r="EZ38" s="25">
        <f t="shared" si="192"/>
        <v>0</v>
      </c>
      <c r="FA38" s="25">
        <f t="shared" si="192"/>
        <v>0</v>
      </c>
      <c r="FB38" s="25">
        <f t="shared" si="192"/>
        <v>0</v>
      </c>
      <c r="FC38" s="25">
        <f t="shared" si="192"/>
        <v>0</v>
      </c>
      <c r="FD38" s="25">
        <f t="shared" si="192"/>
        <v>0</v>
      </c>
      <c r="FE38" s="25">
        <f t="shared" si="192"/>
        <v>0</v>
      </c>
      <c r="FF38" s="25">
        <f t="shared" si="192"/>
        <v>0</v>
      </c>
      <c r="FG38" s="25">
        <f t="shared" si="192"/>
        <v>0</v>
      </c>
      <c r="FH38" s="25">
        <f t="shared" si="192"/>
        <v>0</v>
      </c>
      <c r="FI38" s="25">
        <f t="shared" si="192"/>
        <v>0</v>
      </c>
      <c r="FJ38" s="25">
        <f t="shared" si="192"/>
        <v>0</v>
      </c>
      <c r="FK38" s="25">
        <f t="shared" si="192"/>
        <v>0</v>
      </c>
      <c r="FL38" s="25">
        <f t="shared" si="192"/>
        <v>0</v>
      </c>
      <c r="FM38" s="25">
        <f t="shared" si="192"/>
        <v>0</v>
      </c>
      <c r="FN38" s="25">
        <f t="shared" si="192"/>
        <v>0</v>
      </c>
      <c r="FO38" s="25">
        <f t="shared" si="192"/>
        <v>0</v>
      </c>
      <c r="FP38" s="25">
        <f t="shared" si="192"/>
        <v>0</v>
      </c>
      <c r="FQ38" s="25">
        <f t="shared" si="192"/>
        <v>0</v>
      </c>
      <c r="FR38" s="25">
        <f t="shared" si="192"/>
        <v>0</v>
      </c>
      <c r="FS38" s="25">
        <f t="shared" si="192"/>
        <v>0</v>
      </c>
      <c r="FT38" s="25">
        <f t="shared" si="192"/>
        <v>0</v>
      </c>
      <c r="FU38" s="25">
        <f t="shared" si="192"/>
        <v>0</v>
      </c>
      <c r="FV38" s="25">
        <f t="shared" si="192"/>
        <v>0</v>
      </c>
      <c r="FW38" s="25">
        <f t="shared" si="192"/>
        <v>0</v>
      </c>
      <c r="FX38" s="25">
        <f t="shared" si="192"/>
        <v>0</v>
      </c>
      <c r="FY38" s="25">
        <f t="shared" si="192"/>
        <v>0</v>
      </c>
      <c r="FZ38" s="25">
        <f t="shared" si="192"/>
        <v>0</v>
      </c>
      <c r="GA38" s="25">
        <f t="shared" si="192"/>
        <v>0</v>
      </c>
      <c r="GB38" s="25">
        <f t="shared" si="192"/>
        <v>0</v>
      </c>
      <c r="GC38" s="25">
        <f t="shared" si="192"/>
        <v>0</v>
      </c>
      <c r="GD38" s="25">
        <f t="shared" si="192"/>
        <v>0</v>
      </c>
      <c r="GE38" s="25">
        <f t="shared" si="192"/>
        <v>0</v>
      </c>
      <c r="GF38" s="25">
        <f t="shared" si="192"/>
        <v>0</v>
      </c>
      <c r="GG38" s="25">
        <f t="shared" si="192"/>
        <v>0</v>
      </c>
      <c r="GH38" s="25">
        <f t="shared" si="192"/>
        <v>0</v>
      </c>
      <c r="GI38" s="25">
        <f t="shared" si="192"/>
        <v>0</v>
      </c>
      <c r="GJ38" s="25">
        <f t="shared" si="192"/>
        <v>0</v>
      </c>
      <c r="GK38" s="25">
        <f t="shared" si="192"/>
        <v>0</v>
      </c>
      <c r="GL38" s="25">
        <f t="shared" si="191"/>
        <v>0</v>
      </c>
      <c r="GM38" s="246">
        <f t="shared" si="170"/>
        <v>0</v>
      </c>
    </row>
    <row r="39" spans="1:195" ht="19.5" customHeight="1">
      <c r="A39" s="130">
        <f t="shared" si="190"/>
        <v>0</v>
      </c>
      <c r="B39" s="25" t="s">
        <v>95</v>
      </c>
      <c r="C39" s="25" t="s">
        <v>44</v>
      </c>
      <c r="D39" s="64">
        <v>41699</v>
      </c>
      <c r="E39" s="25">
        <f>(SUMIF(GASTOS!$I$5:$CB$5,D39,GASTOS!$I$12:$CB$12)+SUMIF(RRHH!$T$18:$CM$18,D39,RRHH!$T$19:$CM$19))*-1</f>
        <v>25551.739333333331</v>
      </c>
      <c r="F39" s="65">
        <f t="shared" si="157"/>
        <v>2014</v>
      </c>
      <c r="G39" s="25">
        <v>60</v>
      </c>
      <c r="H39" s="25">
        <f t="shared" si="158"/>
        <v>-425.86232222222219</v>
      </c>
      <c r="I39" s="64">
        <f t="shared" si="159"/>
        <v>43523</v>
      </c>
      <c r="J39" s="141">
        <f t="shared" si="181"/>
        <v>0</v>
      </c>
      <c r="K39" s="25">
        <f t="shared" si="181"/>
        <v>0</v>
      </c>
      <c r="L39" s="25">
        <f t="shared" si="181"/>
        <v>0</v>
      </c>
      <c r="M39" s="25">
        <f t="shared" si="181"/>
        <v>0</v>
      </c>
      <c r="N39" s="25">
        <f t="shared" si="181"/>
        <v>0</v>
      </c>
      <c r="O39" s="25">
        <f t="shared" si="181"/>
        <v>0</v>
      </c>
      <c r="P39" s="25">
        <f t="shared" si="181"/>
        <v>0</v>
      </c>
      <c r="Q39" s="25">
        <f t="shared" si="181"/>
        <v>0</v>
      </c>
      <c r="R39" s="25">
        <f t="shared" si="181"/>
        <v>0</v>
      </c>
      <c r="S39" s="25">
        <f t="shared" si="181"/>
        <v>0</v>
      </c>
      <c r="T39" s="25">
        <f t="shared" si="177"/>
        <v>0</v>
      </c>
      <c r="U39" s="25">
        <f t="shared" si="177"/>
        <v>0</v>
      </c>
      <c r="V39" s="25">
        <f t="shared" si="177"/>
        <v>0</v>
      </c>
      <c r="W39" s="25">
        <f t="shared" si="177"/>
        <v>0</v>
      </c>
      <c r="X39" s="25">
        <f t="shared" si="177"/>
        <v>0</v>
      </c>
      <c r="Y39" s="25">
        <f t="shared" si="177"/>
        <v>0</v>
      </c>
      <c r="Z39" s="25">
        <f t="shared" si="177"/>
        <v>0</v>
      </c>
      <c r="AA39" s="25">
        <f t="shared" si="177"/>
        <v>0</v>
      </c>
      <c r="AB39" s="25">
        <f t="shared" si="177"/>
        <v>0</v>
      </c>
      <c r="AC39" s="25">
        <f t="shared" si="177"/>
        <v>0</v>
      </c>
      <c r="AD39" s="25">
        <f t="shared" si="177"/>
        <v>0</v>
      </c>
      <c r="AE39" s="25">
        <f t="shared" si="177"/>
        <v>0</v>
      </c>
      <c r="AF39" s="25">
        <f t="shared" si="177"/>
        <v>0</v>
      </c>
      <c r="AG39" s="25">
        <f t="shared" si="177"/>
        <v>0</v>
      </c>
      <c r="AH39" s="25">
        <f t="shared" si="177"/>
        <v>0</v>
      </c>
      <c r="AI39" s="25">
        <f t="shared" si="177"/>
        <v>0</v>
      </c>
      <c r="AJ39" s="25">
        <f t="shared" si="182"/>
        <v>0</v>
      </c>
      <c r="AK39" s="25">
        <f t="shared" si="182"/>
        <v>-425.86232222222219</v>
      </c>
      <c r="AL39" s="25">
        <f t="shared" si="182"/>
        <v>-425.86232222222219</v>
      </c>
      <c r="AM39" s="25">
        <f t="shared" si="182"/>
        <v>-425.86232222222219</v>
      </c>
      <c r="AN39" s="25">
        <f t="shared" si="183"/>
        <v>-425.86232222222219</v>
      </c>
      <c r="AO39" s="25">
        <f t="shared" si="183"/>
        <v>-425.86232222222219</v>
      </c>
      <c r="AP39" s="25">
        <f t="shared" si="183"/>
        <v>-425.86232222222219</v>
      </c>
      <c r="AQ39" s="25">
        <f t="shared" si="183"/>
        <v>-425.86232222222219</v>
      </c>
      <c r="AR39" s="25">
        <f t="shared" si="183"/>
        <v>-425.86232222222219</v>
      </c>
      <c r="AS39" s="25">
        <f t="shared" si="183"/>
        <v>-425.86232222222219</v>
      </c>
      <c r="AT39" s="25">
        <f t="shared" si="183"/>
        <v>-425.86232222222219</v>
      </c>
      <c r="AU39" s="25">
        <f t="shared" si="183"/>
        <v>-425.86232222222219</v>
      </c>
      <c r="AV39" s="25">
        <f t="shared" si="183"/>
        <v>-425.86232222222219</v>
      </c>
      <c r="AW39" s="25">
        <f t="shared" si="183"/>
        <v>-425.86232222222219</v>
      </c>
      <c r="AX39" s="25">
        <f t="shared" si="178"/>
        <v>-425.86232222222219</v>
      </c>
      <c r="AY39" s="25">
        <f t="shared" si="178"/>
        <v>-425.86232222222219</v>
      </c>
      <c r="AZ39" s="25">
        <f t="shared" si="178"/>
        <v>-425.86232222222219</v>
      </c>
      <c r="BA39" s="25">
        <f t="shared" si="178"/>
        <v>-425.86232222222219</v>
      </c>
      <c r="BB39" s="25">
        <f t="shared" si="178"/>
        <v>-425.86232222222219</v>
      </c>
      <c r="BC39" s="25">
        <f t="shared" si="178"/>
        <v>-425.86232222222219</v>
      </c>
      <c r="BD39" s="25">
        <f t="shared" si="178"/>
        <v>-425.86232222222219</v>
      </c>
      <c r="BE39" s="25">
        <f t="shared" si="178"/>
        <v>-425.86232222222219</v>
      </c>
      <c r="BF39" s="25">
        <f t="shared" si="178"/>
        <v>-425.86232222222219</v>
      </c>
      <c r="BG39" s="25">
        <f t="shared" si="178"/>
        <v>-425.86232222222219</v>
      </c>
      <c r="BH39" s="25">
        <f t="shared" si="178"/>
        <v>-425.86232222222219</v>
      </c>
      <c r="BI39" s="25">
        <f t="shared" si="178"/>
        <v>-425.86232222222219</v>
      </c>
      <c r="BJ39" s="25">
        <f t="shared" si="178"/>
        <v>-425.86232222222219</v>
      </c>
      <c r="BK39" s="25">
        <f t="shared" si="178"/>
        <v>-425.86232222222219</v>
      </c>
      <c r="BL39" s="25">
        <f t="shared" si="178"/>
        <v>-425.86232222222219</v>
      </c>
      <c r="BM39" s="25">
        <f t="shared" si="178"/>
        <v>-425.86232222222219</v>
      </c>
      <c r="BN39" s="25">
        <f t="shared" si="184"/>
        <v>-425.86232222222219</v>
      </c>
      <c r="BO39" s="25">
        <f t="shared" si="184"/>
        <v>-425.86232222222219</v>
      </c>
      <c r="BP39" s="25">
        <f t="shared" si="184"/>
        <v>-425.86232222222219</v>
      </c>
      <c r="BQ39" s="25">
        <f t="shared" si="184"/>
        <v>-425.86232222222219</v>
      </c>
      <c r="BR39" s="25">
        <f t="shared" si="185"/>
        <v>-425.86232222222219</v>
      </c>
      <c r="BS39" s="25">
        <f t="shared" si="185"/>
        <v>-425.86232222222219</v>
      </c>
      <c r="BT39" s="25">
        <f t="shared" si="185"/>
        <v>-425.86232222222219</v>
      </c>
      <c r="BU39" s="25">
        <f t="shared" si="185"/>
        <v>-425.86232222222219</v>
      </c>
      <c r="BV39" s="25">
        <f t="shared" si="185"/>
        <v>-425.86232222222219</v>
      </c>
      <c r="BW39" s="25">
        <f t="shared" si="185"/>
        <v>-425.86232222222219</v>
      </c>
      <c r="BX39" s="25">
        <f t="shared" si="185"/>
        <v>-425.86232222222219</v>
      </c>
      <c r="BY39" s="25">
        <f t="shared" si="185"/>
        <v>-425.86232222222219</v>
      </c>
      <c r="BZ39" s="25">
        <f t="shared" si="185"/>
        <v>-425.86232222222219</v>
      </c>
      <c r="CA39" s="25">
        <f t="shared" si="185"/>
        <v>-425.86232222222219</v>
      </c>
      <c r="CB39" s="25">
        <f t="shared" si="179"/>
        <v>-425.86232222222219</v>
      </c>
      <c r="CC39" s="25">
        <f t="shared" si="179"/>
        <v>-425.86232222222219</v>
      </c>
      <c r="CD39" s="25">
        <f t="shared" si="179"/>
        <v>-425.86232222222219</v>
      </c>
      <c r="CE39" s="25">
        <f t="shared" si="179"/>
        <v>-425.86232222222219</v>
      </c>
      <c r="CF39" s="25">
        <f t="shared" si="179"/>
        <v>-425.86232222222219</v>
      </c>
      <c r="CG39" s="25">
        <f t="shared" si="179"/>
        <v>-425.86232222222219</v>
      </c>
      <c r="CH39" s="25">
        <f t="shared" si="179"/>
        <v>-425.86232222222219</v>
      </c>
      <c r="CI39" s="25">
        <f t="shared" si="179"/>
        <v>-425.86232222222219</v>
      </c>
      <c r="CJ39" s="25">
        <f t="shared" si="179"/>
        <v>-425.86232222222219</v>
      </c>
      <c r="CK39" s="25">
        <f t="shared" si="179"/>
        <v>-425.86232222222219</v>
      </c>
      <c r="CL39" s="25">
        <f t="shared" si="186"/>
        <v>-425.86232222222219</v>
      </c>
      <c r="CM39" s="25">
        <f t="shared" si="186"/>
        <v>-425.86232222222219</v>
      </c>
      <c r="CN39" s="25">
        <f t="shared" si="186"/>
        <v>-425.86232222222219</v>
      </c>
      <c r="CO39" s="25">
        <f t="shared" si="186"/>
        <v>-425.86232222222219</v>
      </c>
      <c r="CP39" s="25">
        <f t="shared" si="186"/>
        <v>-425.86232222222219</v>
      </c>
      <c r="CQ39" s="25">
        <f t="shared" si="186"/>
        <v>-425.86232222222219</v>
      </c>
      <c r="CR39" s="25">
        <f t="shared" si="186"/>
        <v>-425.86232222222219</v>
      </c>
      <c r="CS39" s="25">
        <f t="shared" si="186"/>
        <v>0</v>
      </c>
      <c r="CT39" s="25">
        <f t="shared" si="186"/>
        <v>0</v>
      </c>
      <c r="CU39" s="25">
        <f t="shared" si="186"/>
        <v>0</v>
      </c>
      <c r="CV39" s="25">
        <f t="shared" si="180"/>
        <v>0</v>
      </c>
      <c r="CW39" s="25">
        <f t="shared" si="180"/>
        <v>0</v>
      </c>
      <c r="CX39" s="25">
        <f t="shared" si="180"/>
        <v>0</v>
      </c>
      <c r="CY39" s="25">
        <f t="shared" si="180"/>
        <v>0</v>
      </c>
      <c r="CZ39" s="25">
        <f t="shared" si="180"/>
        <v>0</v>
      </c>
      <c r="DA39" s="25">
        <f t="shared" si="180"/>
        <v>0</v>
      </c>
      <c r="DB39" s="25">
        <f t="shared" si="180"/>
        <v>0</v>
      </c>
      <c r="DC39" s="25">
        <f t="shared" si="180"/>
        <v>0</v>
      </c>
      <c r="DD39" s="25">
        <f t="shared" si="180"/>
        <v>0</v>
      </c>
      <c r="DE39" s="25">
        <f t="shared" si="180"/>
        <v>0</v>
      </c>
      <c r="DF39" s="25">
        <f t="shared" si="189"/>
        <v>0</v>
      </c>
      <c r="DG39" s="25">
        <f t="shared" si="189"/>
        <v>0</v>
      </c>
      <c r="DH39" s="25">
        <f t="shared" si="189"/>
        <v>0</v>
      </c>
      <c r="DI39" s="25">
        <f t="shared" si="189"/>
        <v>0</v>
      </c>
      <c r="DJ39" s="25">
        <f t="shared" si="189"/>
        <v>0</v>
      </c>
      <c r="DK39" s="25">
        <f t="shared" si="189"/>
        <v>0</v>
      </c>
      <c r="DL39" s="25">
        <f t="shared" si="189"/>
        <v>0</v>
      </c>
      <c r="DM39" s="25">
        <f t="shared" si="189"/>
        <v>0</v>
      </c>
      <c r="DN39" s="25">
        <f t="shared" si="189"/>
        <v>0</v>
      </c>
      <c r="DO39" s="25">
        <f t="shared" si="189"/>
        <v>0</v>
      </c>
      <c r="DP39" s="25">
        <f t="shared" si="167"/>
        <v>0</v>
      </c>
      <c r="DQ39" s="25">
        <f t="shared" si="167"/>
        <v>0</v>
      </c>
      <c r="DR39" s="25">
        <f t="shared" si="167"/>
        <v>0</v>
      </c>
      <c r="DS39" s="25">
        <f t="shared" si="167"/>
        <v>0</v>
      </c>
      <c r="DT39" s="25">
        <f t="shared" ref="DP39:DY62" si="193">IF(DT$12&gt;$I39,0,IF($D39&lt;=DT$12,$H39,0))</f>
        <v>0</v>
      </c>
      <c r="DU39" s="25">
        <f t="shared" si="193"/>
        <v>0</v>
      </c>
      <c r="DV39" s="25">
        <f t="shared" si="193"/>
        <v>0</v>
      </c>
      <c r="DW39" s="25">
        <f t="shared" si="193"/>
        <v>0</v>
      </c>
      <c r="DX39" s="25">
        <f t="shared" si="193"/>
        <v>0</v>
      </c>
      <c r="DY39" s="25">
        <f t="shared" si="193"/>
        <v>0</v>
      </c>
      <c r="DZ39" s="25">
        <f t="shared" si="192"/>
        <v>0</v>
      </c>
      <c r="EA39" s="25">
        <f t="shared" si="192"/>
        <v>0</v>
      </c>
      <c r="EB39" s="25">
        <f t="shared" si="192"/>
        <v>0</v>
      </c>
      <c r="EC39" s="25">
        <f t="shared" si="192"/>
        <v>0</v>
      </c>
      <c r="ED39" s="25">
        <f t="shared" si="192"/>
        <v>0</v>
      </c>
      <c r="EE39" s="25">
        <f t="shared" si="192"/>
        <v>0</v>
      </c>
      <c r="EF39" s="25">
        <f t="shared" si="192"/>
        <v>0</v>
      </c>
      <c r="EG39" s="25">
        <f t="shared" si="192"/>
        <v>0</v>
      </c>
      <c r="EH39" s="25">
        <f t="shared" si="192"/>
        <v>0</v>
      </c>
      <c r="EI39" s="25">
        <f t="shared" si="192"/>
        <v>0</v>
      </c>
      <c r="EJ39" s="25">
        <f t="shared" si="192"/>
        <v>0</v>
      </c>
      <c r="EK39" s="25">
        <f t="shared" si="192"/>
        <v>0</v>
      </c>
      <c r="EL39" s="25">
        <f t="shared" si="192"/>
        <v>0</v>
      </c>
      <c r="EM39" s="25">
        <f t="shared" si="192"/>
        <v>0</v>
      </c>
      <c r="EN39" s="25">
        <f t="shared" si="192"/>
        <v>0</v>
      </c>
      <c r="EO39" s="25">
        <f t="shared" si="192"/>
        <v>0</v>
      </c>
      <c r="EP39" s="25">
        <f t="shared" si="192"/>
        <v>0</v>
      </c>
      <c r="EQ39" s="25">
        <f t="shared" si="192"/>
        <v>0</v>
      </c>
      <c r="ER39" s="25">
        <f t="shared" si="192"/>
        <v>0</v>
      </c>
      <c r="ES39" s="25">
        <f t="shared" si="192"/>
        <v>0</v>
      </c>
      <c r="ET39" s="25">
        <f t="shared" si="192"/>
        <v>0</v>
      </c>
      <c r="EU39" s="25">
        <f t="shared" si="192"/>
        <v>0</v>
      </c>
      <c r="EV39" s="25">
        <f t="shared" si="192"/>
        <v>0</v>
      </c>
      <c r="EW39" s="25">
        <f t="shared" si="192"/>
        <v>0</v>
      </c>
      <c r="EX39" s="25">
        <f t="shared" si="192"/>
        <v>0</v>
      </c>
      <c r="EY39" s="25">
        <f t="shared" si="192"/>
        <v>0</v>
      </c>
      <c r="EZ39" s="25">
        <f t="shared" si="192"/>
        <v>0</v>
      </c>
      <c r="FA39" s="25">
        <f t="shared" si="192"/>
        <v>0</v>
      </c>
      <c r="FB39" s="25">
        <f t="shared" si="192"/>
        <v>0</v>
      </c>
      <c r="FC39" s="25">
        <f t="shared" si="192"/>
        <v>0</v>
      </c>
      <c r="FD39" s="25">
        <f t="shared" si="192"/>
        <v>0</v>
      </c>
      <c r="FE39" s="25">
        <f t="shared" si="192"/>
        <v>0</v>
      </c>
      <c r="FF39" s="25">
        <f t="shared" si="192"/>
        <v>0</v>
      </c>
      <c r="FG39" s="25">
        <f t="shared" si="192"/>
        <v>0</v>
      </c>
      <c r="FH39" s="25">
        <f t="shared" si="192"/>
        <v>0</v>
      </c>
      <c r="FI39" s="25">
        <f t="shared" si="192"/>
        <v>0</v>
      </c>
      <c r="FJ39" s="25">
        <f t="shared" si="192"/>
        <v>0</v>
      </c>
      <c r="FK39" s="25">
        <f t="shared" si="192"/>
        <v>0</v>
      </c>
      <c r="FL39" s="25">
        <f t="shared" si="192"/>
        <v>0</v>
      </c>
      <c r="FM39" s="25">
        <f t="shared" si="192"/>
        <v>0</v>
      </c>
      <c r="FN39" s="25">
        <f t="shared" si="192"/>
        <v>0</v>
      </c>
      <c r="FO39" s="25">
        <f t="shared" si="192"/>
        <v>0</v>
      </c>
      <c r="FP39" s="25">
        <f t="shared" si="192"/>
        <v>0</v>
      </c>
      <c r="FQ39" s="25">
        <f t="shared" si="192"/>
        <v>0</v>
      </c>
      <c r="FR39" s="25">
        <f t="shared" si="192"/>
        <v>0</v>
      </c>
      <c r="FS39" s="25">
        <f t="shared" si="192"/>
        <v>0</v>
      </c>
      <c r="FT39" s="25">
        <f t="shared" si="192"/>
        <v>0</v>
      </c>
      <c r="FU39" s="25">
        <f t="shared" si="192"/>
        <v>0</v>
      </c>
      <c r="FV39" s="25">
        <f t="shared" si="192"/>
        <v>0</v>
      </c>
      <c r="FW39" s="25">
        <f t="shared" si="192"/>
        <v>0</v>
      </c>
      <c r="FX39" s="25">
        <f t="shared" si="192"/>
        <v>0</v>
      </c>
      <c r="FY39" s="25">
        <f t="shared" si="192"/>
        <v>0</v>
      </c>
      <c r="FZ39" s="25">
        <f t="shared" si="192"/>
        <v>0</v>
      </c>
      <c r="GA39" s="25">
        <f t="shared" si="192"/>
        <v>0</v>
      </c>
      <c r="GB39" s="25">
        <f t="shared" si="192"/>
        <v>0</v>
      </c>
      <c r="GC39" s="25">
        <f t="shared" si="192"/>
        <v>0</v>
      </c>
      <c r="GD39" s="25">
        <f t="shared" si="192"/>
        <v>0</v>
      </c>
      <c r="GE39" s="25">
        <f t="shared" si="192"/>
        <v>0</v>
      </c>
      <c r="GF39" s="25">
        <f t="shared" si="192"/>
        <v>0</v>
      </c>
      <c r="GG39" s="25">
        <f t="shared" si="192"/>
        <v>0</v>
      </c>
      <c r="GH39" s="25">
        <f t="shared" si="192"/>
        <v>0</v>
      </c>
      <c r="GI39" s="25">
        <f t="shared" si="192"/>
        <v>0</v>
      </c>
      <c r="GJ39" s="25">
        <f t="shared" si="192"/>
        <v>0</v>
      </c>
      <c r="GK39" s="25">
        <f t="shared" si="192"/>
        <v>0</v>
      </c>
      <c r="GL39" s="25">
        <f t="shared" si="191"/>
        <v>0</v>
      </c>
      <c r="GM39" s="246">
        <f t="shared" si="170"/>
        <v>0</v>
      </c>
    </row>
    <row r="40" spans="1:195" ht="19.5" customHeight="1">
      <c r="A40" s="130">
        <f t="shared" si="190"/>
        <v>0</v>
      </c>
      <c r="B40" s="25" t="s">
        <v>95</v>
      </c>
      <c r="C40" s="25" t="s">
        <v>44</v>
      </c>
      <c r="D40" s="64">
        <v>41730</v>
      </c>
      <c r="E40" s="25">
        <f>(SUMIF(GASTOS!$I$5:$CB$5,D40,GASTOS!$I$12:$CB$12)+SUMIF(RRHH!$T$18:$CM$18,D40,RRHH!$T$19:$CM$19))*-1</f>
        <v>25551.739333333331</v>
      </c>
      <c r="F40" s="65">
        <f t="shared" si="157"/>
        <v>2014</v>
      </c>
      <c r="G40" s="25">
        <v>60</v>
      </c>
      <c r="H40" s="25">
        <f t="shared" si="158"/>
        <v>-425.86232222222219</v>
      </c>
      <c r="I40" s="64">
        <f t="shared" si="159"/>
        <v>43554</v>
      </c>
      <c r="J40" s="141">
        <f t="shared" si="181"/>
        <v>0</v>
      </c>
      <c r="K40" s="25">
        <f t="shared" si="181"/>
        <v>0</v>
      </c>
      <c r="L40" s="25">
        <f t="shared" si="181"/>
        <v>0</v>
      </c>
      <c r="M40" s="25">
        <f t="shared" si="181"/>
        <v>0</v>
      </c>
      <c r="N40" s="25">
        <f t="shared" si="181"/>
        <v>0</v>
      </c>
      <c r="O40" s="25">
        <f t="shared" si="181"/>
        <v>0</v>
      </c>
      <c r="P40" s="25">
        <f t="shared" si="181"/>
        <v>0</v>
      </c>
      <c r="Q40" s="25">
        <f t="shared" si="181"/>
        <v>0</v>
      </c>
      <c r="R40" s="25">
        <f t="shared" si="181"/>
        <v>0</v>
      </c>
      <c r="S40" s="25">
        <f t="shared" si="181"/>
        <v>0</v>
      </c>
      <c r="T40" s="25">
        <f t="shared" si="177"/>
        <v>0</v>
      </c>
      <c r="U40" s="25">
        <f t="shared" si="177"/>
        <v>0</v>
      </c>
      <c r="V40" s="25">
        <f t="shared" si="177"/>
        <v>0</v>
      </c>
      <c r="W40" s="25">
        <f t="shared" si="177"/>
        <v>0</v>
      </c>
      <c r="X40" s="25">
        <f t="shared" si="177"/>
        <v>0</v>
      </c>
      <c r="Y40" s="25">
        <f t="shared" si="177"/>
        <v>0</v>
      </c>
      <c r="Z40" s="25">
        <f t="shared" si="177"/>
        <v>0</v>
      </c>
      <c r="AA40" s="25">
        <f t="shared" si="177"/>
        <v>0</v>
      </c>
      <c r="AB40" s="25">
        <f t="shared" si="177"/>
        <v>0</v>
      </c>
      <c r="AC40" s="25">
        <f t="shared" si="177"/>
        <v>0</v>
      </c>
      <c r="AD40" s="25">
        <f t="shared" si="177"/>
        <v>0</v>
      </c>
      <c r="AE40" s="25">
        <f t="shared" si="177"/>
        <v>0</v>
      </c>
      <c r="AF40" s="25">
        <f t="shared" si="177"/>
        <v>0</v>
      </c>
      <c r="AG40" s="25">
        <f t="shared" si="177"/>
        <v>0</v>
      </c>
      <c r="AH40" s="25">
        <f t="shared" si="177"/>
        <v>0</v>
      </c>
      <c r="AI40" s="25">
        <f t="shared" si="177"/>
        <v>0</v>
      </c>
      <c r="AJ40" s="25">
        <f t="shared" si="182"/>
        <v>0</v>
      </c>
      <c r="AK40" s="25">
        <f t="shared" si="182"/>
        <v>0</v>
      </c>
      <c r="AL40" s="25">
        <f t="shared" si="182"/>
        <v>-425.86232222222219</v>
      </c>
      <c r="AM40" s="25">
        <f t="shared" si="182"/>
        <v>-425.86232222222219</v>
      </c>
      <c r="AN40" s="25">
        <f t="shared" si="183"/>
        <v>-425.86232222222219</v>
      </c>
      <c r="AO40" s="25">
        <f t="shared" si="183"/>
        <v>-425.86232222222219</v>
      </c>
      <c r="AP40" s="25">
        <f t="shared" si="183"/>
        <v>-425.86232222222219</v>
      </c>
      <c r="AQ40" s="25">
        <f t="shared" si="183"/>
        <v>-425.86232222222219</v>
      </c>
      <c r="AR40" s="25">
        <f t="shared" si="183"/>
        <v>-425.86232222222219</v>
      </c>
      <c r="AS40" s="25">
        <f t="shared" si="183"/>
        <v>-425.86232222222219</v>
      </c>
      <c r="AT40" s="25">
        <f t="shared" si="183"/>
        <v>-425.86232222222219</v>
      </c>
      <c r="AU40" s="25">
        <f t="shared" si="183"/>
        <v>-425.86232222222219</v>
      </c>
      <c r="AV40" s="25">
        <f t="shared" si="183"/>
        <v>-425.86232222222219</v>
      </c>
      <c r="AW40" s="25">
        <f t="shared" si="183"/>
        <v>-425.86232222222219</v>
      </c>
      <c r="AX40" s="25">
        <f t="shared" si="178"/>
        <v>-425.86232222222219</v>
      </c>
      <c r="AY40" s="25">
        <f t="shared" si="178"/>
        <v>-425.86232222222219</v>
      </c>
      <c r="AZ40" s="25">
        <f t="shared" si="178"/>
        <v>-425.86232222222219</v>
      </c>
      <c r="BA40" s="25">
        <f t="shared" si="178"/>
        <v>-425.86232222222219</v>
      </c>
      <c r="BB40" s="25">
        <f t="shared" si="178"/>
        <v>-425.86232222222219</v>
      </c>
      <c r="BC40" s="25">
        <f t="shared" si="178"/>
        <v>-425.86232222222219</v>
      </c>
      <c r="BD40" s="25">
        <f t="shared" si="178"/>
        <v>-425.86232222222219</v>
      </c>
      <c r="BE40" s="25">
        <f t="shared" si="178"/>
        <v>-425.86232222222219</v>
      </c>
      <c r="BF40" s="25">
        <f t="shared" si="178"/>
        <v>-425.86232222222219</v>
      </c>
      <c r="BG40" s="25">
        <f t="shared" si="178"/>
        <v>-425.86232222222219</v>
      </c>
      <c r="BH40" s="25">
        <f t="shared" si="178"/>
        <v>-425.86232222222219</v>
      </c>
      <c r="BI40" s="25">
        <f t="shared" si="178"/>
        <v>-425.86232222222219</v>
      </c>
      <c r="BJ40" s="25">
        <f t="shared" si="178"/>
        <v>-425.86232222222219</v>
      </c>
      <c r="BK40" s="25">
        <f t="shared" si="178"/>
        <v>-425.86232222222219</v>
      </c>
      <c r="BL40" s="25">
        <f t="shared" si="178"/>
        <v>-425.86232222222219</v>
      </c>
      <c r="BM40" s="25">
        <f t="shared" si="178"/>
        <v>-425.86232222222219</v>
      </c>
      <c r="BN40" s="25">
        <f t="shared" si="184"/>
        <v>-425.86232222222219</v>
      </c>
      <c r="BO40" s="25">
        <f t="shared" si="184"/>
        <v>-425.86232222222219</v>
      </c>
      <c r="BP40" s="25">
        <f t="shared" si="184"/>
        <v>-425.86232222222219</v>
      </c>
      <c r="BQ40" s="25">
        <f t="shared" si="184"/>
        <v>-425.86232222222219</v>
      </c>
      <c r="BR40" s="25">
        <f t="shared" si="185"/>
        <v>-425.86232222222219</v>
      </c>
      <c r="BS40" s="25">
        <f t="shared" si="185"/>
        <v>-425.86232222222219</v>
      </c>
      <c r="BT40" s="25">
        <f t="shared" si="185"/>
        <v>-425.86232222222219</v>
      </c>
      <c r="BU40" s="25">
        <f t="shared" si="185"/>
        <v>-425.86232222222219</v>
      </c>
      <c r="BV40" s="25">
        <f t="shared" si="185"/>
        <v>-425.86232222222219</v>
      </c>
      <c r="BW40" s="25">
        <f t="shared" si="185"/>
        <v>-425.86232222222219</v>
      </c>
      <c r="BX40" s="25">
        <f t="shared" si="185"/>
        <v>-425.86232222222219</v>
      </c>
      <c r="BY40" s="25">
        <f t="shared" si="185"/>
        <v>-425.86232222222219</v>
      </c>
      <c r="BZ40" s="25">
        <f t="shared" si="185"/>
        <v>-425.86232222222219</v>
      </c>
      <c r="CA40" s="25">
        <f t="shared" si="185"/>
        <v>-425.86232222222219</v>
      </c>
      <c r="CB40" s="25">
        <f t="shared" si="179"/>
        <v>-425.86232222222219</v>
      </c>
      <c r="CC40" s="25">
        <f t="shared" si="179"/>
        <v>-425.86232222222219</v>
      </c>
      <c r="CD40" s="25">
        <f t="shared" si="179"/>
        <v>-425.86232222222219</v>
      </c>
      <c r="CE40" s="25">
        <f t="shared" si="179"/>
        <v>-425.86232222222219</v>
      </c>
      <c r="CF40" s="25">
        <f t="shared" si="179"/>
        <v>-425.86232222222219</v>
      </c>
      <c r="CG40" s="25">
        <f t="shared" si="179"/>
        <v>-425.86232222222219</v>
      </c>
      <c r="CH40" s="25">
        <f t="shared" si="179"/>
        <v>-425.86232222222219</v>
      </c>
      <c r="CI40" s="25">
        <f t="shared" si="179"/>
        <v>-425.86232222222219</v>
      </c>
      <c r="CJ40" s="25">
        <f t="shared" si="179"/>
        <v>-425.86232222222219</v>
      </c>
      <c r="CK40" s="25">
        <f t="shared" si="179"/>
        <v>-425.86232222222219</v>
      </c>
      <c r="CL40" s="25">
        <f t="shared" si="186"/>
        <v>-425.86232222222219</v>
      </c>
      <c r="CM40" s="25">
        <f t="shared" si="186"/>
        <v>-425.86232222222219</v>
      </c>
      <c r="CN40" s="25">
        <f t="shared" si="186"/>
        <v>-425.86232222222219</v>
      </c>
      <c r="CO40" s="25">
        <f t="shared" si="186"/>
        <v>-425.86232222222219</v>
      </c>
      <c r="CP40" s="25">
        <f t="shared" si="186"/>
        <v>-425.86232222222219</v>
      </c>
      <c r="CQ40" s="25">
        <f t="shared" si="186"/>
        <v>-425.86232222222219</v>
      </c>
      <c r="CR40" s="25">
        <f t="shared" si="186"/>
        <v>-425.86232222222219</v>
      </c>
      <c r="CS40" s="25">
        <f t="shared" si="186"/>
        <v>-425.86232222222219</v>
      </c>
      <c r="CT40" s="25">
        <f t="shared" si="186"/>
        <v>0</v>
      </c>
      <c r="CU40" s="25">
        <f t="shared" si="186"/>
        <v>0</v>
      </c>
      <c r="CV40" s="25">
        <f t="shared" si="180"/>
        <v>0</v>
      </c>
      <c r="CW40" s="25">
        <f t="shared" si="180"/>
        <v>0</v>
      </c>
      <c r="CX40" s="25">
        <f t="shared" si="180"/>
        <v>0</v>
      </c>
      <c r="CY40" s="25">
        <f t="shared" si="180"/>
        <v>0</v>
      </c>
      <c r="CZ40" s="25">
        <f t="shared" si="180"/>
        <v>0</v>
      </c>
      <c r="DA40" s="25">
        <f t="shared" si="180"/>
        <v>0</v>
      </c>
      <c r="DB40" s="25">
        <f t="shared" si="180"/>
        <v>0</v>
      </c>
      <c r="DC40" s="25">
        <f t="shared" si="180"/>
        <v>0</v>
      </c>
      <c r="DD40" s="25">
        <f t="shared" si="180"/>
        <v>0</v>
      </c>
      <c r="DE40" s="25">
        <f t="shared" si="180"/>
        <v>0</v>
      </c>
      <c r="DF40" s="25">
        <f t="shared" si="189"/>
        <v>0</v>
      </c>
      <c r="DG40" s="25">
        <f t="shared" si="189"/>
        <v>0</v>
      </c>
      <c r="DH40" s="25">
        <f t="shared" si="189"/>
        <v>0</v>
      </c>
      <c r="DI40" s="25">
        <f t="shared" si="189"/>
        <v>0</v>
      </c>
      <c r="DJ40" s="25">
        <f t="shared" si="189"/>
        <v>0</v>
      </c>
      <c r="DK40" s="25">
        <f t="shared" si="189"/>
        <v>0</v>
      </c>
      <c r="DL40" s="25">
        <f t="shared" si="189"/>
        <v>0</v>
      </c>
      <c r="DM40" s="25">
        <f t="shared" si="189"/>
        <v>0</v>
      </c>
      <c r="DN40" s="25">
        <f t="shared" si="189"/>
        <v>0</v>
      </c>
      <c r="DO40" s="25">
        <f t="shared" si="189"/>
        <v>0</v>
      </c>
      <c r="DP40" s="25">
        <f t="shared" si="193"/>
        <v>0</v>
      </c>
      <c r="DQ40" s="25">
        <f t="shared" si="193"/>
        <v>0</v>
      </c>
      <c r="DR40" s="25">
        <f t="shared" si="193"/>
        <v>0</v>
      </c>
      <c r="DS40" s="25">
        <f t="shared" si="193"/>
        <v>0</v>
      </c>
      <c r="DT40" s="25">
        <f t="shared" si="193"/>
        <v>0</v>
      </c>
      <c r="DU40" s="25">
        <f t="shared" si="193"/>
        <v>0</v>
      </c>
      <c r="DV40" s="25">
        <f t="shared" si="193"/>
        <v>0</v>
      </c>
      <c r="DW40" s="25">
        <f t="shared" si="193"/>
        <v>0</v>
      </c>
      <c r="DX40" s="25">
        <f t="shared" si="193"/>
        <v>0</v>
      </c>
      <c r="DY40" s="25">
        <f t="shared" si="193"/>
        <v>0</v>
      </c>
      <c r="DZ40" s="25">
        <f t="shared" si="192"/>
        <v>0</v>
      </c>
      <c r="EA40" s="25">
        <f t="shared" si="192"/>
        <v>0</v>
      </c>
      <c r="EB40" s="25">
        <f t="shared" si="192"/>
        <v>0</v>
      </c>
      <c r="EC40" s="25">
        <f t="shared" si="192"/>
        <v>0</v>
      </c>
      <c r="ED40" s="25">
        <f t="shared" si="192"/>
        <v>0</v>
      </c>
      <c r="EE40" s="25">
        <f t="shared" si="192"/>
        <v>0</v>
      </c>
      <c r="EF40" s="25">
        <f t="shared" si="192"/>
        <v>0</v>
      </c>
      <c r="EG40" s="25">
        <f t="shared" si="192"/>
        <v>0</v>
      </c>
      <c r="EH40" s="25">
        <f t="shared" si="192"/>
        <v>0</v>
      </c>
      <c r="EI40" s="25">
        <f t="shared" si="192"/>
        <v>0</v>
      </c>
      <c r="EJ40" s="25">
        <f t="shared" si="192"/>
        <v>0</v>
      </c>
      <c r="EK40" s="25">
        <f t="shared" si="192"/>
        <v>0</v>
      </c>
      <c r="EL40" s="25">
        <f t="shared" si="192"/>
        <v>0</v>
      </c>
      <c r="EM40" s="25">
        <f t="shared" si="192"/>
        <v>0</v>
      </c>
      <c r="EN40" s="25">
        <f t="shared" si="192"/>
        <v>0</v>
      </c>
      <c r="EO40" s="25">
        <f t="shared" si="192"/>
        <v>0</v>
      </c>
      <c r="EP40" s="25">
        <f t="shared" si="192"/>
        <v>0</v>
      </c>
      <c r="EQ40" s="25">
        <f t="shared" si="192"/>
        <v>0</v>
      </c>
      <c r="ER40" s="25">
        <f t="shared" si="192"/>
        <v>0</v>
      </c>
      <c r="ES40" s="25">
        <f t="shared" si="192"/>
        <v>0</v>
      </c>
      <c r="ET40" s="25">
        <f t="shared" si="192"/>
        <v>0</v>
      </c>
      <c r="EU40" s="25">
        <f t="shared" si="192"/>
        <v>0</v>
      </c>
      <c r="EV40" s="25">
        <f t="shared" si="192"/>
        <v>0</v>
      </c>
      <c r="EW40" s="25">
        <f t="shared" si="192"/>
        <v>0</v>
      </c>
      <c r="EX40" s="25">
        <f t="shared" si="192"/>
        <v>0</v>
      </c>
      <c r="EY40" s="25">
        <f t="shared" si="192"/>
        <v>0</v>
      </c>
      <c r="EZ40" s="25">
        <f t="shared" si="192"/>
        <v>0</v>
      </c>
      <c r="FA40" s="25">
        <f t="shared" si="192"/>
        <v>0</v>
      </c>
      <c r="FB40" s="25">
        <f t="shared" si="192"/>
        <v>0</v>
      </c>
      <c r="FC40" s="25">
        <f t="shared" si="192"/>
        <v>0</v>
      </c>
      <c r="FD40" s="25">
        <f t="shared" si="192"/>
        <v>0</v>
      </c>
      <c r="FE40" s="25">
        <f t="shared" si="192"/>
        <v>0</v>
      </c>
      <c r="FF40" s="25">
        <f t="shared" si="192"/>
        <v>0</v>
      </c>
      <c r="FG40" s="25">
        <f t="shared" si="192"/>
        <v>0</v>
      </c>
      <c r="FH40" s="25">
        <f t="shared" si="192"/>
        <v>0</v>
      </c>
      <c r="FI40" s="25">
        <f t="shared" si="192"/>
        <v>0</v>
      </c>
      <c r="FJ40" s="25">
        <f t="shared" si="192"/>
        <v>0</v>
      </c>
      <c r="FK40" s="25">
        <f t="shared" si="192"/>
        <v>0</v>
      </c>
      <c r="FL40" s="25">
        <f t="shared" si="192"/>
        <v>0</v>
      </c>
      <c r="FM40" s="25">
        <f t="shared" si="192"/>
        <v>0</v>
      </c>
      <c r="FN40" s="25">
        <f t="shared" si="192"/>
        <v>0</v>
      </c>
      <c r="FO40" s="25">
        <f t="shared" si="192"/>
        <v>0</v>
      </c>
      <c r="FP40" s="25">
        <f t="shared" si="192"/>
        <v>0</v>
      </c>
      <c r="FQ40" s="25">
        <f t="shared" si="192"/>
        <v>0</v>
      </c>
      <c r="FR40" s="25">
        <f t="shared" si="192"/>
        <v>0</v>
      </c>
      <c r="FS40" s="25">
        <f t="shared" si="192"/>
        <v>0</v>
      </c>
      <c r="FT40" s="25">
        <f t="shared" si="192"/>
        <v>0</v>
      </c>
      <c r="FU40" s="25">
        <f t="shared" si="192"/>
        <v>0</v>
      </c>
      <c r="FV40" s="25">
        <f t="shared" si="192"/>
        <v>0</v>
      </c>
      <c r="FW40" s="25">
        <f t="shared" si="192"/>
        <v>0</v>
      </c>
      <c r="FX40" s="25">
        <f t="shared" si="192"/>
        <v>0</v>
      </c>
      <c r="FY40" s="25">
        <f t="shared" si="192"/>
        <v>0</v>
      </c>
      <c r="FZ40" s="25">
        <f t="shared" si="192"/>
        <v>0</v>
      </c>
      <c r="GA40" s="25">
        <f t="shared" si="192"/>
        <v>0</v>
      </c>
      <c r="GB40" s="25">
        <f t="shared" si="192"/>
        <v>0</v>
      </c>
      <c r="GC40" s="25">
        <f t="shared" si="192"/>
        <v>0</v>
      </c>
      <c r="GD40" s="25">
        <f t="shared" si="192"/>
        <v>0</v>
      </c>
      <c r="GE40" s="25">
        <f t="shared" si="192"/>
        <v>0</v>
      </c>
      <c r="GF40" s="25">
        <f t="shared" si="192"/>
        <v>0</v>
      </c>
      <c r="GG40" s="25">
        <f t="shared" si="192"/>
        <v>0</v>
      </c>
      <c r="GH40" s="25">
        <f t="shared" si="192"/>
        <v>0</v>
      </c>
      <c r="GI40" s="25">
        <f t="shared" si="192"/>
        <v>0</v>
      </c>
      <c r="GJ40" s="25">
        <f t="shared" si="192"/>
        <v>0</v>
      </c>
      <c r="GK40" s="25">
        <f t="shared" ref="GK40:GL43" si="194">IF(GK$12&gt;$I40,0,IF($D40&lt;=GK$12,$H40,0))</f>
        <v>0</v>
      </c>
      <c r="GL40" s="25">
        <f t="shared" si="194"/>
        <v>0</v>
      </c>
      <c r="GM40" s="246">
        <f t="shared" si="170"/>
        <v>0</v>
      </c>
    </row>
    <row r="41" spans="1:195" ht="19.5" customHeight="1">
      <c r="A41" s="130">
        <f t="shared" si="190"/>
        <v>0</v>
      </c>
      <c r="B41" s="25" t="s">
        <v>95</v>
      </c>
      <c r="C41" s="25" t="s">
        <v>44</v>
      </c>
      <c r="D41" s="64">
        <v>41760</v>
      </c>
      <c r="E41" s="25">
        <f>(SUMIF(GASTOS!$I$5:$CB$5,D41,GASTOS!$I$12:$CB$12)+SUMIF(RRHH!$T$18:$CM$18,D41,RRHH!$T$19:$CM$19))*-1</f>
        <v>25551.739333333331</v>
      </c>
      <c r="F41" s="65">
        <f t="shared" si="157"/>
        <v>2014</v>
      </c>
      <c r="G41" s="25">
        <v>60</v>
      </c>
      <c r="H41" s="25">
        <f t="shared" si="158"/>
        <v>-425.86232222222219</v>
      </c>
      <c r="I41" s="64">
        <f t="shared" si="159"/>
        <v>43584</v>
      </c>
      <c r="J41" s="141">
        <f t="shared" si="181"/>
        <v>0</v>
      </c>
      <c r="K41" s="25">
        <f t="shared" si="181"/>
        <v>0</v>
      </c>
      <c r="L41" s="25">
        <f t="shared" si="181"/>
        <v>0</v>
      </c>
      <c r="M41" s="25">
        <f t="shared" si="181"/>
        <v>0</v>
      </c>
      <c r="N41" s="25">
        <f t="shared" si="181"/>
        <v>0</v>
      </c>
      <c r="O41" s="25">
        <f t="shared" si="181"/>
        <v>0</v>
      </c>
      <c r="P41" s="25">
        <f t="shared" si="181"/>
        <v>0</v>
      </c>
      <c r="Q41" s="25">
        <f t="shared" si="181"/>
        <v>0</v>
      </c>
      <c r="R41" s="25">
        <f t="shared" si="181"/>
        <v>0</v>
      </c>
      <c r="S41" s="25">
        <f t="shared" si="181"/>
        <v>0</v>
      </c>
      <c r="T41" s="25">
        <f t="shared" si="177"/>
        <v>0</v>
      </c>
      <c r="U41" s="25">
        <f t="shared" si="177"/>
        <v>0</v>
      </c>
      <c r="V41" s="25">
        <f t="shared" si="177"/>
        <v>0</v>
      </c>
      <c r="W41" s="25">
        <f t="shared" si="177"/>
        <v>0</v>
      </c>
      <c r="X41" s="25">
        <f t="shared" si="177"/>
        <v>0</v>
      </c>
      <c r="Y41" s="25">
        <f t="shared" si="177"/>
        <v>0</v>
      </c>
      <c r="Z41" s="25">
        <f t="shared" si="177"/>
        <v>0</v>
      </c>
      <c r="AA41" s="25">
        <f t="shared" si="177"/>
        <v>0</v>
      </c>
      <c r="AB41" s="25">
        <f t="shared" si="177"/>
        <v>0</v>
      </c>
      <c r="AC41" s="25">
        <f t="shared" si="177"/>
        <v>0</v>
      </c>
      <c r="AD41" s="25">
        <f t="shared" si="177"/>
        <v>0</v>
      </c>
      <c r="AE41" s="25">
        <f t="shared" si="177"/>
        <v>0</v>
      </c>
      <c r="AF41" s="25">
        <f t="shared" si="177"/>
        <v>0</v>
      </c>
      <c r="AG41" s="25">
        <f t="shared" si="177"/>
        <v>0</v>
      </c>
      <c r="AH41" s="25">
        <f t="shared" si="177"/>
        <v>0</v>
      </c>
      <c r="AI41" s="25">
        <f t="shared" si="177"/>
        <v>0</v>
      </c>
      <c r="AJ41" s="25">
        <f t="shared" si="182"/>
        <v>0</v>
      </c>
      <c r="AK41" s="25">
        <f t="shared" si="182"/>
        <v>0</v>
      </c>
      <c r="AL41" s="25">
        <f t="shared" si="182"/>
        <v>0</v>
      </c>
      <c r="AM41" s="25">
        <f t="shared" si="182"/>
        <v>-425.86232222222219</v>
      </c>
      <c r="AN41" s="25">
        <f t="shared" si="183"/>
        <v>-425.86232222222219</v>
      </c>
      <c r="AO41" s="25">
        <f t="shared" si="183"/>
        <v>-425.86232222222219</v>
      </c>
      <c r="AP41" s="25">
        <f t="shared" si="183"/>
        <v>-425.86232222222219</v>
      </c>
      <c r="AQ41" s="25">
        <f t="shared" si="183"/>
        <v>-425.86232222222219</v>
      </c>
      <c r="AR41" s="25">
        <f t="shared" si="183"/>
        <v>-425.86232222222219</v>
      </c>
      <c r="AS41" s="25">
        <f t="shared" si="183"/>
        <v>-425.86232222222219</v>
      </c>
      <c r="AT41" s="25">
        <f t="shared" si="183"/>
        <v>-425.86232222222219</v>
      </c>
      <c r="AU41" s="25">
        <f t="shared" si="183"/>
        <v>-425.86232222222219</v>
      </c>
      <c r="AV41" s="25">
        <f t="shared" si="183"/>
        <v>-425.86232222222219</v>
      </c>
      <c r="AW41" s="25">
        <f t="shared" si="183"/>
        <v>-425.86232222222219</v>
      </c>
      <c r="AX41" s="25">
        <f t="shared" si="178"/>
        <v>-425.86232222222219</v>
      </c>
      <c r="AY41" s="25">
        <f t="shared" si="178"/>
        <v>-425.86232222222219</v>
      </c>
      <c r="AZ41" s="25">
        <f t="shared" si="178"/>
        <v>-425.86232222222219</v>
      </c>
      <c r="BA41" s="25">
        <f t="shared" si="178"/>
        <v>-425.86232222222219</v>
      </c>
      <c r="BB41" s="25">
        <f t="shared" si="178"/>
        <v>-425.86232222222219</v>
      </c>
      <c r="BC41" s="25">
        <f t="shared" si="178"/>
        <v>-425.86232222222219</v>
      </c>
      <c r="BD41" s="25">
        <f t="shared" si="178"/>
        <v>-425.86232222222219</v>
      </c>
      <c r="BE41" s="25">
        <f t="shared" si="178"/>
        <v>-425.86232222222219</v>
      </c>
      <c r="BF41" s="25">
        <f t="shared" si="178"/>
        <v>-425.86232222222219</v>
      </c>
      <c r="BG41" s="25">
        <f t="shared" si="178"/>
        <v>-425.86232222222219</v>
      </c>
      <c r="BH41" s="25">
        <f t="shared" si="178"/>
        <v>-425.86232222222219</v>
      </c>
      <c r="BI41" s="25">
        <f t="shared" si="178"/>
        <v>-425.86232222222219</v>
      </c>
      <c r="BJ41" s="25">
        <f t="shared" si="178"/>
        <v>-425.86232222222219</v>
      </c>
      <c r="BK41" s="25">
        <f t="shared" si="178"/>
        <v>-425.86232222222219</v>
      </c>
      <c r="BL41" s="25">
        <f t="shared" si="178"/>
        <v>-425.86232222222219</v>
      </c>
      <c r="BM41" s="25">
        <f t="shared" si="178"/>
        <v>-425.86232222222219</v>
      </c>
      <c r="BN41" s="25">
        <f t="shared" si="184"/>
        <v>-425.86232222222219</v>
      </c>
      <c r="BO41" s="25">
        <f t="shared" si="184"/>
        <v>-425.86232222222219</v>
      </c>
      <c r="BP41" s="25">
        <f t="shared" si="184"/>
        <v>-425.86232222222219</v>
      </c>
      <c r="BQ41" s="25">
        <f t="shared" si="184"/>
        <v>-425.86232222222219</v>
      </c>
      <c r="BR41" s="25">
        <f t="shared" si="185"/>
        <v>-425.86232222222219</v>
      </c>
      <c r="BS41" s="25">
        <f t="shared" si="185"/>
        <v>-425.86232222222219</v>
      </c>
      <c r="BT41" s="25">
        <f t="shared" si="185"/>
        <v>-425.86232222222219</v>
      </c>
      <c r="BU41" s="25">
        <f t="shared" si="185"/>
        <v>-425.86232222222219</v>
      </c>
      <c r="BV41" s="25">
        <f t="shared" si="185"/>
        <v>-425.86232222222219</v>
      </c>
      <c r="BW41" s="25">
        <f t="shared" si="185"/>
        <v>-425.86232222222219</v>
      </c>
      <c r="BX41" s="25">
        <f t="shared" si="185"/>
        <v>-425.86232222222219</v>
      </c>
      <c r="BY41" s="25">
        <f t="shared" si="185"/>
        <v>-425.86232222222219</v>
      </c>
      <c r="BZ41" s="25">
        <f t="shared" si="185"/>
        <v>-425.86232222222219</v>
      </c>
      <c r="CA41" s="25">
        <f t="shared" si="185"/>
        <v>-425.86232222222219</v>
      </c>
      <c r="CB41" s="25">
        <f t="shared" si="179"/>
        <v>-425.86232222222219</v>
      </c>
      <c r="CC41" s="25">
        <f t="shared" si="179"/>
        <v>-425.86232222222219</v>
      </c>
      <c r="CD41" s="25">
        <f t="shared" si="179"/>
        <v>-425.86232222222219</v>
      </c>
      <c r="CE41" s="25">
        <f t="shared" si="179"/>
        <v>-425.86232222222219</v>
      </c>
      <c r="CF41" s="25">
        <f t="shared" si="179"/>
        <v>-425.86232222222219</v>
      </c>
      <c r="CG41" s="25">
        <f t="shared" si="179"/>
        <v>-425.86232222222219</v>
      </c>
      <c r="CH41" s="25">
        <f t="shared" si="179"/>
        <v>-425.86232222222219</v>
      </c>
      <c r="CI41" s="25">
        <f t="shared" si="179"/>
        <v>-425.86232222222219</v>
      </c>
      <c r="CJ41" s="25">
        <f t="shared" si="179"/>
        <v>-425.86232222222219</v>
      </c>
      <c r="CK41" s="25">
        <f t="shared" si="179"/>
        <v>-425.86232222222219</v>
      </c>
      <c r="CL41" s="25">
        <f t="shared" si="186"/>
        <v>-425.86232222222219</v>
      </c>
      <c r="CM41" s="25">
        <f t="shared" si="186"/>
        <v>-425.86232222222219</v>
      </c>
      <c r="CN41" s="25">
        <f t="shared" si="186"/>
        <v>-425.86232222222219</v>
      </c>
      <c r="CO41" s="25">
        <f t="shared" si="186"/>
        <v>-425.86232222222219</v>
      </c>
      <c r="CP41" s="25">
        <f t="shared" si="186"/>
        <v>-425.86232222222219</v>
      </c>
      <c r="CQ41" s="25">
        <f t="shared" si="186"/>
        <v>-425.86232222222219</v>
      </c>
      <c r="CR41" s="25">
        <f t="shared" si="186"/>
        <v>-425.86232222222219</v>
      </c>
      <c r="CS41" s="25">
        <f t="shared" si="186"/>
        <v>-425.86232222222219</v>
      </c>
      <c r="CT41" s="25">
        <f t="shared" si="186"/>
        <v>-425.86232222222219</v>
      </c>
      <c r="CU41" s="25">
        <f t="shared" si="186"/>
        <v>0</v>
      </c>
      <c r="CV41" s="25">
        <f t="shared" si="180"/>
        <v>0</v>
      </c>
      <c r="CW41" s="25">
        <f t="shared" si="180"/>
        <v>0</v>
      </c>
      <c r="CX41" s="25">
        <f t="shared" si="180"/>
        <v>0</v>
      </c>
      <c r="CY41" s="25">
        <f t="shared" si="180"/>
        <v>0</v>
      </c>
      <c r="CZ41" s="25">
        <f t="shared" si="180"/>
        <v>0</v>
      </c>
      <c r="DA41" s="25">
        <f t="shared" si="180"/>
        <v>0</v>
      </c>
      <c r="DB41" s="25">
        <f t="shared" si="180"/>
        <v>0</v>
      </c>
      <c r="DC41" s="25">
        <f t="shared" si="180"/>
        <v>0</v>
      </c>
      <c r="DD41" s="25">
        <f t="shared" si="180"/>
        <v>0</v>
      </c>
      <c r="DE41" s="25">
        <f t="shared" si="180"/>
        <v>0</v>
      </c>
      <c r="DF41" s="25">
        <f t="shared" si="189"/>
        <v>0</v>
      </c>
      <c r="DG41" s="25">
        <f t="shared" si="189"/>
        <v>0</v>
      </c>
      <c r="DH41" s="25">
        <f t="shared" si="189"/>
        <v>0</v>
      </c>
      <c r="DI41" s="25">
        <f t="shared" si="189"/>
        <v>0</v>
      </c>
      <c r="DJ41" s="25">
        <f t="shared" si="189"/>
        <v>0</v>
      </c>
      <c r="DK41" s="25">
        <f t="shared" si="189"/>
        <v>0</v>
      </c>
      <c r="DL41" s="25">
        <f t="shared" si="189"/>
        <v>0</v>
      </c>
      <c r="DM41" s="25">
        <f t="shared" si="189"/>
        <v>0</v>
      </c>
      <c r="DN41" s="25">
        <f t="shared" si="189"/>
        <v>0</v>
      </c>
      <c r="DO41" s="25">
        <f t="shared" si="189"/>
        <v>0</v>
      </c>
      <c r="DP41" s="25">
        <f t="shared" si="193"/>
        <v>0</v>
      </c>
      <c r="DQ41" s="25">
        <f t="shared" si="193"/>
        <v>0</v>
      </c>
      <c r="DR41" s="25">
        <f t="shared" si="193"/>
        <v>0</v>
      </c>
      <c r="DS41" s="25">
        <f t="shared" si="193"/>
        <v>0</v>
      </c>
      <c r="DT41" s="25">
        <f t="shared" si="193"/>
        <v>0</v>
      </c>
      <c r="DU41" s="25">
        <f t="shared" si="193"/>
        <v>0</v>
      </c>
      <c r="DV41" s="25">
        <f t="shared" si="193"/>
        <v>0</v>
      </c>
      <c r="DW41" s="25">
        <f t="shared" si="193"/>
        <v>0</v>
      </c>
      <c r="DX41" s="25">
        <f t="shared" si="193"/>
        <v>0</v>
      </c>
      <c r="DY41" s="25">
        <f t="shared" si="193"/>
        <v>0</v>
      </c>
      <c r="DZ41" s="25">
        <f t="shared" ref="DZ41:GK44" si="195">IF(DZ$12&gt;$I41,0,IF($D41&lt;=DZ$12,$H41,0))</f>
        <v>0</v>
      </c>
      <c r="EA41" s="25">
        <f t="shared" si="195"/>
        <v>0</v>
      </c>
      <c r="EB41" s="25">
        <f t="shared" si="195"/>
        <v>0</v>
      </c>
      <c r="EC41" s="25">
        <f t="shared" si="195"/>
        <v>0</v>
      </c>
      <c r="ED41" s="25">
        <f t="shared" si="195"/>
        <v>0</v>
      </c>
      <c r="EE41" s="25">
        <f t="shared" si="195"/>
        <v>0</v>
      </c>
      <c r="EF41" s="25">
        <f t="shared" si="195"/>
        <v>0</v>
      </c>
      <c r="EG41" s="25">
        <f t="shared" si="195"/>
        <v>0</v>
      </c>
      <c r="EH41" s="25">
        <f t="shared" si="195"/>
        <v>0</v>
      </c>
      <c r="EI41" s="25">
        <f t="shared" si="195"/>
        <v>0</v>
      </c>
      <c r="EJ41" s="25">
        <f t="shared" si="195"/>
        <v>0</v>
      </c>
      <c r="EK41" s="25">
        <f t="shared" si="195"/>
        <v>0</v>
      </c>
      <c r="EL41" s="25">
        <f t="shared" si="195"/>
        <v>0</v>
      </c>
      <c r="EM41" s="25">
        <f t="shared" si="195"/>
        <v>0</v>
      </c>
      <c r="EN41" s="25">
        <f t="shared" si="195"/>
        <v>0</v>
      </c>
      <c r="EO41" s="25">
        <f t="shared" si="195"/>
        <v>0</v>
      </c>
      <c r="EP41" s="25">
        <f t="shared" si="195"/>
        <v>0</v>
      </c>
      <c r="EQ41" s="25">
        <f t="shared" si="195"/>
        <v>0</v>
      </c>
      <c r="ER41" s="25">
        <f t="shared" si="195"/>
        <v>0</v>
      </c>
      <c r="ES41" s="25">
        <f t="shared" si="195"/>
        <v>0</v>
      </c>
      <c r="ET41" s="25">
        <f t="shared" si="195"/>
        <v>0</v>
      </c>
      <c r="EU41" s="25">
        <f t="shared" si="195"/>
        <v>0</v>
      </c>
      <c r="EV41" s="25">
        <f t="shared" si="195"/>
        <v>0</v>
      </c>
      <c r="EW41" s="25">
        <f t="shared" si="195"/>
        <v>0</v>
      </c>
      <c r="EX41" s="25">
        <f t="shared" si="195"/>
        <v>0</v>
      </c>
      <c r="EY41" s="25">
        <f t="shared" si="195"/>
        <v>0</v>
      </c>
      <c r="EZ41" s="25">
        <f t="shared" si="195"/>
        <v>0</v>
      </c>
      <c r="FA41" s="25">
        <f t="shared" si="195"/>
        <v>0</v>
      </c>
      <c r="FB41" s="25">
        <f t="shared" si="195"/>
        <v>0</v>
      </c>
      <c r="FC41" s="25">
        <f t="shared" si="195"/>
        <v>0</v>
      </c>
      <c r="FD41" s="25">
        <f t="shared" si="195"/>
        <v>0</v>
      </c>
      <c r="FE41" s="25">
        <f t="shared" si="195"/>
        <v>0</v>
      </c>
      <c r="FF41" s="25">
        <f t="shared" si="195"/>
        <v>0</v>
      </c>
      <c r="FG41" s="25">
        <f t="shared" si="195"/>
        <v>0</v>
      </c>
      <c r="FH41" s="25">
        <f t="shared" si="195"/>
        <v>0</v>
      </c>
      <c r="FI41" s="25">
        <f t="shared" si="195"/>
        <v>0</v>
      </c>
      <c r="FJ41" s="25">
        <f t="shared" si="195"/>
        <v>0</v>
      </c>
      <c r="FK41" s="25">
        <f t="shared" si="195"/>
        <v>0</v>
      </c>
      <c r="FL41" s="25">
        <f t="shared" si="195"/>
        <v>0</v>
      </c>
      <c r="FM41" s="25">
        <f t="shared" si="195"/>
        <v>0</v>
      </c>
      <c r="FN41" s="25">
        <f t="shared" si="195"/>
        <v>0</v>
      </c>
      <c r="FO41" s="25">
        <f t="shared" si="195"/>
        <v>0</v>
      </c>
      <c r="FP41" s="25">
        <f t="shared" si="195"/>
        <v>0</v>
      </c>
      <c r="FQ41" s="25">
        <f t="shared" si="195"/>
        <v>0</v>
      </c>
      <c r="FR41" s="25">
        <f t="shared" si="195"/>
        <v>0</v>
      </c>
      <c r="FS41" s="25">
        <f t="shared" si="195"/>
        <v>0</v>
      </c>
      <c r="FT41" s="25">
        <f t="shared" si="195"/>
        <v>0</v>
      </c>
      <c r="FU41" s="25">
        <f t="shared" si="195"/>
        <v>0</v>
      </c>
      <c r="FV41" s="25">
        <f t="shared" si="195"/>
        <v>0</v>
      </c>
      <c r="FW41" s="25">
        <f t="shared" si="195"/>
        <v>0</v>
      </c>
      <c r="FX41" s="25">
        <f t="shared" si="195"/>
        <v>0</v>
      </c>
      <c r="FY41" s="25">
        <f t="shared" si="195"/>
        <v>0</v>
      </c>
      <c r="FZ41" s="25">
        <f t="shared" si="195"/>
        <v>0</v>
      </c>
      <c r="GA41" s="25">
        <f t="shared" si="195"/>
        <v>0</v>
      </c>
      <c r="GB41" s="25">
        <f t="shared" si="195"/>
        <v>0</v>
      </c>
      <c r="GC41" s="25">
        <f t="shared" si="195"/>
        <v>0</v>
      </c>
      <c r="GD41" s="25">
        <f t="shared" si="195"/>
        <v>0</v>
      </c>
      <c r="GE41" s="25">
        <f t="shared" si="195"/>
        <v>0</v>
      </c>
      <c r="GF41" s="25">
        <f t="shared" si="195"/>
        <v>0</v>
      </c>
      <c r="GG41" s="25">
        <f t="shared" si="195"/>
        <v>0</v>
      </c>
      <c r="GH41" s="25">
        <f t="shared" si="195"/>
        <v>0</v>
      </c>
      <c r="GI41" s="25">
        <f t="shared" si="195"/>
        <v>0</v>
      </c>
      <c r="GJ41" s="25">
        <f t="shared" si="195"/>
        <v>0</v>
      </c>
      <c r="GK41" s="25">
        <f t="shared" si="195"/>
        <v>0</v>
      </c>
      <c r="GL41" s="25">
        <f t="shared" si="194"/>
        <v>0</v>
      </c>
      <c r="GM41" s="246">
        <f t="shared" si="170"/>
        <v>0</v>
      </c>
    </row>
    <row r="42" spans="1:195" ht="19.5" customHeight="1">
      <c r="A42" s="130">
        <f t="shared" si="190"/>
        <v>0</v>
      </c>
      <c r="B42" s="25" t="s">
        <v>95</v>
      </c>
      <c r="C42" s="25" t="s">
        <v>44</v>
      </c>
      <c r="D42" s="64">
        <v>41791</v>
      </c>
      <c r="E42" s="25">
        <f>(SUMIF(GASTOS!$I$5:$CB$5,D42,GASTOS!$I$12:$CB$12)+SUMIF(RRHH!$T$18:$CM$18,D42,RRHH!$T$19:$CM$19))*-1</f>
        <v>25551.739333333331</v>
      </c>
      <c r="F42" s="65">
        <f t="shared" si="157"/>
        <v>2014</v>
      </c>
      <c r="G42" s="25">
        <v>60</v>
      </c>
      <c r="H42" s="25">
        <f t="shared" si="158"/>
        <v>-425.86232222222219</v>
      </c>
      <c r="I42" s="64">
        <f t="shared" si="159"/>
        <v>43615</v>
      </c>
      <c r="J42" s="141">
        <f t="shared" si="181"/>
        <v>0</v>
      </c>
      <c r="K42" s="25">
        <f t="shared" si="181"/>
        <v>0</v>
      </c>
      <c r="L42" s="25">
        <f t="shared" si="181"/>
        <v>0</v>
      </c>
      <c r="M42" s="25">
        <f t="shared" si="181"/>
        <v>0</v>
      </c>
      <c r="N42" s="25">
        <f t="shared" si="181"/>
        <v>0</v>
      </c>
      <c r="O42" s="25">
        <f t="shared" si="181"/>
        <v>0</v>
      </c>
      <c r="P42" s="25">
        <f t="shared" si="181"/>
        <v>0</v>
      </c>
      <c r="Q42" s="25">
        <f t="shared" si="181"/>
        <v>0</v>
      </c>
      <c r="R42" s="25">
        <f t="shared" si="181"/>
        <v>0</v>
      </c>
      <c r="S42" s="25">
        <f t="shared" si="181"/>
        <v>0</v>
      </c>
      <c r="T42" s="25">
        <f t="shared" si="177"/>
        <v>0</v>
      </c>
      <c r="U42" s="25">
        <f t="shared" si="177"/>
        <v>0</v>
      </c>
      <c r="V42" s="25">
        <f t="shared" si="177"/>
        <v>0</v>
      </c>
      <c r="W42" s="25">
        <f t="shared" si="177"/>
        <v>0</v>
      </c>
      <c r="X42" s="25">
        <f t="shared" si="177"/>
        <v>0</v>
      </c>
      <c r="Y42" s="25">
        <f t="shared" si="177"/>
        <v>0</v>
      </c>
      <c r="Z42" s="25">
        <f t="shared" si="177"/>
        <v>0</v>
      </c>
      <c r="AA42" s="25">
        <f t="shared" si="177"/>
        <v>0</v>
      </c>
      <c r="AB42" s="25">
        <f t="shared" si="177"/>
        <v>0</v>
      </c>
      <c r="AC42" s="25">
        <f t="shared" si="177"/>
        <v>0</v>
      </c>
      <c r="AD42" s="25">
        <f t="shared" si="177"/>
        <v>0</v>
      </c>
      <c r="AE42" s="25">
        <f t="shared" si="177"/>
        <v>0</v>
      </c>
      <c r="AF42" s="25">
        <f t="shared" si="177"/>
        <v>0</v>
      </c>
      <c r="AG42" s="25">
        <f t="shared" si="177"/>
        <v>0</v>
      </c>
      <c r="AH42" s="25">
        <f t="shared" si="177"/>
        <v>0</v>
      </c>
      <c r="AI42" s="25">
        <f t="shared" si="177"/>
        <v>0</v>
      </c>
      <c r="AJ42" s="25">
        <f t="shared" si="182"/>
        <v>0</v>
      </c>
      <c r="AK42" s="25">
        <f t="shared" si="182"/>
        <v>0</v>
      </c>
      <c r="AL42" s="25">
        <f t="shared" si="182"/>
        <v>0</v>
      </c>
      <c r="AM42" s="25">
        <f t="shared" si="182"/>
        <v>0</v>
      </c>
      <c r="AN42" s="25">
        <f t="shared" si="183"/>
        <v>-425.86232222222219</v>
      </c>
      <c r="AO42" s="25">
        <f t="shared" si="183"/>
        <v>-425.86232222222219</v>
      </c>
      <c r="AP42" s="25">
        <f t="shared" si="183"/>
        <v>-425.86232222222219</v>
      </c>
      <c r="AQ42" s="25">
        <f t="shared" si="183"/>
        <v>-425.86232222222219</v>
      </c>
      <c r="AR42" s="25">
        <f t="shared" si="183"/>
        <v>-425.86232222222219</v>
      </c>
      <c r="AS42" s="25">
        <f t="shared" si="183"/>
        <v>-425.86232222222219</v>
      </c>
      <c r="AT42" s="25">
        <f t="shared" si="183"/>
        <v>-425.86232222222219</v>
      </c>
      <c r="AU42" s="25">
        <f t="shared" si="183"/>
        <v>-425.86232222222219</v>
      </c>
      <c r="AV42" s="25">
        <f t="shared" si="183"/>
        <v>-425.86232222222219</v>
      </c>
      <c r="AW42" s="25">
        <f t="shared" si="183"/>
        <v>-425.86232222222219</v>
      </c>
      <c r="AX42" s="25">
        <f t="shared" si="178"/>
        <v>-425.86232222222219</v>
      </c>
      <c r="AY42" s="25">
        <f t="shared" si="178"/>
        <v>-425.86232222222219</v>
      </c>
      <c r="AZ42" s="25">
        <f t="shared" si="178"/>
        <v>-425.86232222222219</v>
      </c>
      <c r="BA42" s="25">
        <f t="shared" si="178"/>
        <v>-425.86232222222219</v>
      </c>
      <c r="BB42" s="25">
        <f t="shared" si="178"/>
        <v>-425.86232222222219</v>
      </c>
      <c r="BC42" s="25">
        <f t="shared" si="178"/>
        <v>-425.86232222222219</v>
      </c>
      <c r="BD42" s="25">
        <f t="shared" si="178"/>
        <v>-425.86232222222219</v>
      </c>
      <c r="BE42" s="25">
        <f t="shared" si="178"/>
        <v>-425.86232222222219</v>
      </c>
      <c r="BF42" s="25">
        <f t="shared" si="178"/>
        <v>-425.86232222222219</v>
      </c>
      <c r="BG42" s="25">
        <f t="shared" si="178"/>
        <v>-425.86232222222219</v>
      </c>
      <c r="BH42" s="25">
        <f t="shared" si="178"/>
        <v>-425.86232222222219</v>
      </c>
      <c r="BI42" s="25">
        <f t="shared" si="178"/>
        <v>-425.86232222222219</v>
      </c>
      <c r="BJ42" s="25">
        <f t="shared" si="178"/>
        <v>-425.86232222222219</v>
      </c>
      <c r="BK42" s="25">
        <f t="shared" si="178"/>
        <v>-425.86232222222219</v>
      </c>
      <c r="BL42" s="25">
        <f t="shared" si="178"/>
        <v>-425.86232222222219</v>
      </c>
      <c r="BM42" s="25">
        <f t="shared" si="178"/>
        <v>-425.86232222222219</v>
      </c>
      <c r="BN42" s="25">
        <f t="shared" si="184"/>
        <v>-425.86232222222219</v>
      </c>
      <c r="BO42" s="25">
        <f t="shared" si="184"/>
        <v>-425.86232222222219</v>
      </c>
      <c r="BP42" s="25">
        <f t="shared" si="184"/>
        <v>-425.86232222222219</v>
      </c>
      <c r="BQ42" s="25">
        <f t="shared" si="184"/>
        <v>-425.86232222222219</v>
      </c>
      <c r="BR42" s="25">
        <f t="shared" si="185"/>
        <v>-425.86232222222219</v>
      </c>
      <c r="BS42" s="25">
        <f t="shared" si="185"/>
        <v>-425.86232222222219</v>
      </c>
      <c r="BT42" s="25">
        <f t="shared" si="185"/>
        <v>-425.86232222222219</v>
      </c>
      <c r="BU42" s="25">
        <f t="shared" si="185"/>
        <v>-425.86232222222219</v>
      </c>
      <c r="BV42" s="25">
        <f t="shared" si="185"/>
        <v>-425.86232222222219</v>
      </c>
      <c r="BW42" s="25">
        <f t="shared" si="185"/>
        <v>-425.86232222222219</v>
      </c>
      <c r="BX42" s="25">
        <f t="shared" si="185"/>
        <v>-425.86232222222219</v>
      </c>
      <c r="BY42" s="25">
        <f t="shared" si="185"/>
        <v>-425.86232222222219</v>
      </c>
      <c r="BZ42" s="25">
        <f t="shared" si="185"/>
        <v>-425.86232222222219</v>
      </c>
      <c r="CA42" s="25">
        <f t="shared" si="185"/>
        <v>-425.86232222222219</v>
      </c>
      <c r="CB42" s="25">
        <f t="shared" si="179"/>
        <v>-425.86232222222219</v>
      </c>
      <c r="CC42" s="25">
        <f t="shared" si="179"/>
        <v>-425.86232222222219</v>
      </c>
      <c r="CD42" s="25">
        <f t="shared" si="179"/>
        <v>-425.86232222222219</v>
      </c>
      <c r="CE42" s="25">
        <f t="shared" si="179"/>
        <v>-425.86232222222219</v>
      </c>
      <c r="CF42" s="25">
        <f t="shared" si="179"/>
        <v>-425.86232222222219</v>
      </c>
      <c r="CG42" s="25">
        <f t="shared" si="179"/>
        <v>-425.86232222222219</v>
      </c>
      <c r="CH42" s="25">
        <f t="shared" si="179"/>
        <v>-425.86232222222219</v>
      </c>
      <c r="CI42" s="25">
        <f t="shared" si="179"/>
        <v>-425.86232222222219</v>
      </c>
      <c r="CJ42" s="25">
        <f t="shared" si="179"/>
        <v>-425.86232222222219</v>
      </c>
      <c r="CK42" s="25">
        <f t="shared" si="179"/>
        <v>-425.86232222222219</v>
      </c>
      <c r="CL42" s="25">
        <f t="shared" si="186"/>
        <v>-425.86232222222219</v>
      </c>
      <c r="CM42" s="25">
        <f t="shared" si="186"/>
        <v>-425.86232222222219</v>
      </c>
      <c r="CN42" s="25">
        <f t="shared" si="186"/>
        <v>-425.86232222222219</v>
      </c>
      <c r="CO42" s="25">
        <f t="shared" si="186"/>
        <v>-425.86232222222219</v>
      </c>
      <c r="CP42" s="25">
        <f t="shared" si="186"/>
        <v>-425.86232222222219</v>
      </c>
      <c r="CQ42" s="25">
        <f t="shared" si="186"/>
        <v>-425.86232222222219</v>
      </c>
      <c r="CR42" s="25">
        <f t="shared" si="186"/>
        <v>-425.86232222222219</v>
      </c>
      <c r="CS42" s="25">
        <f t="shared" si="186"/>
        <v>-425.86232222222219</v>
      </c>
      <c r="CT42" s="25">
        <f t="shared" si="186"/>
        <v>-425.86232222222219</v>
      </c>
      <c r="CU42" s="25">
        <f t="shared" si="186"/>
        <v>-425.86232222222219</v>
      </c>
      <c r="CV42" s="25">
        <f t="shared" si="180"/>
        <v>0</v>
      </c>
      <c r="CW42" s="25">
        <f t="shared" si="180"/>
        <v>0</v>
      </c>
      <c r="CX42" s="25">
        <f t="shared" si="180"/>
        <v>0</v>
      </c>
      <c r="CY42" s="25">
        <f t="shared" si="180"/>
        <v>0</v>
      </c>
      <c r="CZ42" s="25">
        <f t="shared" si="180"/>
        <v>0</v>
      </c>
      <c r="DA42" s="25">
        <f t="shared" si="180"/>
        <v>0</v>
      </c>
      <c r="DB42" s="25">
        <f t="shared" si="180"/>
        <v>0</v>
      </c>
      <c r="DC42" s="25">
        <f t="shared" si="180"/>
        <v>0</v>
      </c>
      <c r="DD42" s="25">
        <f t="shared" si="180"/>
        <v>0</v>
      </c>
      <c r="DE42" s="25">
        <f t="shared" si="180"/>
        <v>0</v>
      </c>
      <c r="DF42" s="25">
        <f t="shared" si="189"/>
        <v>0</v>
      </c>
      <c r="DG42" s="25">
        <f t="shared" si="189"/>
        <v>0</v>
      </c>
      <c r="DH42" s="25">
        <f t="shared" si="189"/>
        <v>0</v>
      </c>
      <c r="DI42" s="25">
        <f t="shared" si="189"/>
        <v>0</v>
      </c>
      <c r="DJ42" s="25">
        <f t="shared" si="189"/>
        <v>0</v>
      </c>
      <c r="DK42" s="25">
        <f t="shared" si="189"/>
        <v>0</v>
      </c>
      <c r="DL42" s="25">
        <f t="shared" si="189"/>
        <v>0</v>
      </c>
      <c r="DM42" s="25">
        <f t="shared" si="189"/>
        <v>0</v>
      </c>
      <c r="DN42" s="25">
        <f t="shared" si="189"/>
        <v>0</v>
      </c>
      <c r="DO42" s="25">
        <f t="shared" si="189"/>
        <v>0</v>
      </c>
      <c r="DP42" s="25">
        <f t="shared" si="193"/>
        <v>0</v>
      </c>
      <c r="DQ42" s="25">
        <f t="shared" si="193"/>
        <v>0</v>
      </c>
      <c r="DR42" s="25">
        <f t="shared" si="193"/>
        <v>0</v>
      </c>
      <c r="DS42" s="25">
        <f t="shared" si="193"/>
        <v>0</v>
      </c>
      <c r="DT42" s="25">
        <f t="shared" si="193"/>
        <v>0</v>
      </c>
      <c r="DU42" s="25">
        <f t="shared" si="193"/>
        <v>0</v>
      </c>
      <c r="DV42" s="25">
        <f t="shared" si="193"/>
        <v>0</v>
      </c>
      <c r="DW42" s="25">
        <f t="shared" si="193"/>
        <v>0</v>
      </c>
      <c r="DX42" s="25">
        <f t="shared" si="193"/>
        <v>0</v>
      </c>
      <c r="DY42" s="25">
        <f t="shared" si="193"/>
        <v>0</v>
      </c>
      <c r="DZ42" s="25">
        <f t="shared" si="195"/>
        <v>0</v>
      </c>
      <c r="EA42" s="25">
        <f t="shared" si="195"/>
        <v>0</v>
      </c>
      <c r="EB42" s="25">
        <f t="shared" si="195"/>
        <v>0</v>
      </c>
      <c r="EC42" s="25">
        <f t="shared" si="195"/>
        <v>0</v>
      </c>
      <c r="ED42" s="25">
        <f t="shared" si="195"/>
        <v>0</v>
      </c>
      <c r="EE42" s="25">
        <f t="shared" si="195"/>
        <v>0</v>
      </c>
      <c r="EF42" s="25">
        <f t="shared" si="195"/>
        <v>0</v>
      </c>
      <c r="EG42" s="25">
        <f t="shared" si="195"/>
        <v>0</v>
      </c>
      <c r="EH42" s="25">
        <f t="shared" si="195"/>
        <v>0</v>
      </c>
      <c r="EI42" s="25">
        <f t="shared" si="195"/>
        <v>0</v>
      </c>
      <c r="EJ42" s="25">
        <f t="shared" si="195"/>
        <v>0</v>
      </c>
      <c r="EK42" s="25">
        <f t="shared" si="195"/>
        <v>0</v>
      </c>
      <c r="EL42" s="25">
        <f t="shared" si="195"/>
        <v>0</v>
      </c>
      <c r="EM42" s="25">
        <f t="shared" si="195"/>
        <v>0</v>
      </c>
      <c r="EN42" s="25">
        <f t="shared" si="195"/>
        <v>0</v>
      </c>
      <c r="EO42" s="25">
        <f t="shared" si="195"/>
        <v>0</v>
      </c>
      <c r="EP42" s="25">
        <f t="shared" si="195"/>
        <v>0</v>
      </c>
      <c r="EQ42" s="25">
        <f t="shared" si="195"/>
        <v>0</v>
      </c>
      <c r="ER42" s="25">
        <f t="shared" si="195"/>
        <v>0</v>
      </c>
      <c r="ES42" s="25">
        <f t="shared" si="195"/>
        <v>0</v>
      </c>
      <c r="ET42" s="25">
        <f t="shared" si="195"/>
        <v>0</v>
      </c>
      <c r="EU42" s="25">
        <f t="shared" si="195"/>
        <v>0</v>
      </c>
      <c r="EV42" s="25">
        <f t="shared" si="195"/>
        <v>0</v>
      </c>
      <c r="EW42" s="25">
        <f t="shared" si="195"/>
        <v>0</v>
      </c>
      <c r="EX42" s="25">
        <f t="shared" si="195"/>
        <v>0</v>
      </c>
      <c r="EY42" s="25">
        <f t="shared" si="195"/>
        <v>0</v>
      </c>
      <c r="EZ42" s="25">
        <f t="shared" si="195"/>
        <v>0</v>
      </c>
      <c r="FA42" s="25">
        <f t="shared" si="195"/>
        <v>0</v>
      </c>
      <c r="FB42" s="25">
        <f t="shared" si="195"/>
        <v>0</v>
      </c>
      <c r="FC42" s="25">
        <f t="shared" si="195"/>
        <v>0</v>
      </c>
      <c r="FD42" s="25">
        <f t="shared" si="195"/>
        <v>0</v>
      </c>
      <c r="FE42" s="25">
        <f t="shared" si="195"/>
        <v>0</v>
      </c>
      <c r="FF42" s="25">
        <f t="shared" si="195"/>
        <v>0</v>
      </c>
      <c r="FG42" s="25">
        <f t="shared" si="195"/>
        <v>0</v>
      </c>
      <c r="FH42" s="25">
        <f t="shared" si="195"/>
        <v>0</v>
      </c>
      <c r="FI42" s="25">
        <f t="shared" si="195"/>
        <v>0</v>
      </c>
      <c r="FJ42" s="25">
        <f t="shared" si="195"/>
        <v>0</v>
      </c>
      <c r="FK42" s="25">
        <f t="shared" si="195"/>
        <v>0</v>
      </c>
      <c r="FL42" s="25">
        <f t="shared" si="195"/>
        <v>0</v>
      </c>
      <c r="FM42" s="25">
        <f t="shared" si="195"/>
        <v>0</v>
      </c>
      <c r="FN42" s="25">
        <f t="shared" si="195"/>
        <v>0</v>
      </c>
      <c r="FO42" s="25">
        <f t="shared" si="195"/>
        <v>0</v>
      </c>
      <c r="FP42" s="25">
        <f t="shared" si="195"/>
        <v>0</v>
      </c>
      <c r="FQ42" s="25">
        <f t="shared" si="195"/>
        <v>0</v>
      </c>
      <c r="FR42" s="25">
        <f t="shared" si="195"/>
        <v>0</v>
      </c>
      <c r="FS42" s="25">
        <f t="shared" si="195"/>
        <v>0</v>
      </c>
      <c r="FT42" s="25">
        <f t="shared" si="195"/>
        <v>0</v>
      </c>
      <c r="FU42" s="25">
        <f t="shared" si="195"/>
        <v>0</v>
      </c>
      <c r="FV42" s="25">
        <f t="shared" si="195"/>
        <v>0</v>
      </c>
      <c r="FW42" s="25">
        <f t="shared" si="195"/>
        <v>0</v>
      </c>
      <c r="FX42" s="25">
        <f t="shared" si="195"/>
        <v>0</v>
      </c>
      <c r="FY42" s="25">
        <f t="shared" si="195"/>
        <v>0</v>
      </c>
      <c r="FZ42" s="25">
        <f t="shared" si="195"/>
        <v>0</v>
      </c>
      <c r="GA42" s="25">
        <f t="shared" si="195"/>
        <v>0</v>
      </c>
      <c r="GB42" s="25">
        <f t="shared" si="195"/>
        <v>0</v>
      </c>
      <c r="GC42" s="25">
        <f t="shared" si="195"/>
        <v>0</v>
      </c>
      <c r="GD42" s="25">
        <f t="shared" si="195"/>
        <v>0</v>
      </c>
      <c r="GE42" s="25">
        <f t="shared" si="195"/>
        <v>0</v>
      </c>
      <c r="GF42" s="25">
        <f t="shared" si="195"/>
        <v>0</v>
      </c>
      <c r="GG42" s="25">
        <f t="shared" si="195"/>
        <v>0</v>
      </c>
      <c r="GH42" s="25">
        <f t="shared" si="195"/>
        <v>0</v>
      </c>
      <c r="GI42" s="25">
        <f t="shared" si="195"/>
        <v>0</v>
      </c>
      <c r="GJ42" s="25">
        <f t="shared" si="195"/>
        <v>0</v>
      </c>
      <c r="GK42" s="25">
        <f t="shared" si="195"/>
        <v>0</v>
      </c>
      <c r="GL42" s="25">
        <f t="shared" si="194"/>
        <v>0</v>
      </c>
      <c r="GM42" s="246">
        <f t="shared" si="170"/>
        <v>0</v>
      </c>
    </row>
    <row r="43" spans="1:195" ht="19.5" customHeight="1">
      <c r="A43" s="130">
        <f t="shared" si="190"/>
        <v>0</v>
      </c>
      <c r="B43" s="25" t="s">
        <v>95</v>
      </c>
      <c r="C43" s="25" t="s">
        <v>44</v>
      </c>
      <c r="D43" s="64">
        <v>41821</v>
      </c>
      <c r="E43" s="25">
        <f>(SUMIF(GASTOS!$I$5:$CB$5,D43,GASTOS!$I$12:$CB$12)+SUMIF(RRHH!$T$18:$CM$18,D43,RRHH!$T$19:$CM$19))*-1</f>
        <v>25551.739333333331</v>
      </c>
      <c r="F43" s="65">
        <f t="shared" si="157"/>
        <v>2014</v>
      </c>
      <c r="G43" s="25">
        <v>60</v>
      </c>
      <c r="H43" s="25">
        <f t="shared" si="158"/>
        <v>-425.86232222222219</v>
      </c>
      <c r="I43" s="64">
        <f t="shared" si="159"/>
        <v>43645</v>
      </c>
      <c r="J43" s="141">
        <f t="shared" si="181"/>
        <v>0</v>
      </c>
      <c r="K43" s="25">
        <f t="shared" si="181"/>
        <v>0</v>
      </c>
      <c r="L43" s="25">
        <f t="shared" si="181"/>
        <v>0</v>
      </c>
      <c r="M43" s="25">
        <f t="shared" si="181"/>
        <v>0</v>
      </c>
      <c r="N43" s="25">
        <f t="shared" si="181"/>
        <v>0</v>
      </c>
      <c r="O43" s="25">
        <f t="shared" si="181"/>
        <v>0</v>
      </c>
      <c r="P43" s="25">
        <f t="shared" si="181"/>
        <v>0</v>
      </c>
      <c r="Q43" s="25">
        <f t="shared" si="181"/>
        <v>0</v>
      </c>
      <c r="R43" s="25">
        <f t="shared" si="181"/>
        <v>0</v>
      </c>
      <c r="S43" s="25">
        <f t="shared" si="181"/>
        <v>0</v>
      </c>
      <c r="T43" s="25">
        <f t="shared" si="177"/>
        <v>0</v>
      </c>
      <c r="U43" s="25">
        <f t="shared" si="177"/>
        <v>0</v>
      </c>
      <c r="V43" s="25">
        <f t="shared" si="177"/>
        <v>0</v>
      </c>
      <c r="W43" s="25">
        <f t="shared" si="177"/>
        <v>0</v>
      </c>
      <c r="X43" s="25">
        <f t="shared" si="177"/>
        <v>0</v>
      </c>
      <c r="Y43" s="25">
        <f t="shared" si="177"/>
        <v>0</v>
      </c>
      <c r="Z43" s="25">
        <f t="shared" si="177"/>
        <v>0</v>
      </c>
      <c r="AA43" s="25">
        <f t="shared" si="177"/>
        <v>0</v>
      </c>
      <c r="AB43" s="25">
        <f t="shared" si="177"/>
        <v>0</v>
      </c>
      <c r="AC43" s="25">
        <f t="shared" si="177"/>
        <v>0</v>
      </c>
      <c r="AD43" s="25">
        <f t="shared" si="177"/>
        <v>0</v>
      </c>
      <c r="AE43" s="25">
        <f t="shared" si="177"/>
        <v>0</v>
      </c>
      <c r="AF43" s="25">
        <f t="shared" si="177"/>
        <v>0</v>
      </c>
      <c r="AG43" s="25">
        <f t="shared" si="177"/>
        <v>0</v>
      </c>
      <c r="AH43" s="25">
        <f t="shared" si="177"/>
        <v>0</v>
      </c>
      <c r="AI43" s="25">
        <f t="shared" si="177"/>
        <v>0</v>
      </c>
      <c r="AJ43" s="25">
        <f t="shared" si="182"/>
        <v>0</v>
      </c>
      <c r="AK43" s="25">
        <f t="shared" si="182"/>
        <v>0</v>
      </c>
      <c r="AL43" s="25">
        <f t="shared" si="182"/>
        <v>0</v>
      </c>
      <c r="AM43" s="25">
        <f t="shared" si="182"/>
        <v>0</v>
      </c>
      <c r="AN43" s="25">
        <f t="shared" si="183"/>
        <v>0</v>
      </c>
      <c r="AO43" s="25">
        <f t="shared" si="183"/>
        <v>-425.86232222222219</v>
      </c>
      <c r="AP43" s="25">
        <f t="shared" si="183"/>
        <v>-425.86232222222219</v>
      </c>
      <c r="AQ43" s="25">
        <f t="shared" si="183"/>
        <v>-425.86232222222219</v>
      </c>
      <c r="AR43" s="25">
        <f t="shared" si="183"/>
        <v>-425.86232222222219</v>
      </c>
      <c r="AS43" s="25">
        <f t="shared" si="183"/>
        <v>-425.86232222222219</v>
      </c>
      <c r="AT43" s="25">
        <f t="shared" si="183"/>
        <v>-425.86232222222219</v>
      </c>
      <c r="AU43" s="25">
        <f t="shared" si="183"/>
        <v>-425.86232222222219</v>
      </c>
      <c r="AV43" s="25">
        <f t="shared" si="183"/>
        <v>-425.86232222222219</v>
      </c>
      <c r="AW43" s="25">
        <f t="shared" si="183"/>
        <v>-425.86232222222219</v>
      </c>
      <c r="AX43" s="25">
        <f t="shared" si="178"/>
        <v>-425.86232222222219</v>
      </c>
      <c r="AY43" s="25">
        <f t="shared" si="178"/>
        <v>-425.86232222222219</v>
      </c>
      <c r="AZ43" s="25">
        <f t="shared" si="178"/>
        <v>-425.86232222222219</v>
      </c>
      <c r="BA43" s="25">
        <f t="shared" si="178"/>
        <v>-425.86232222222219</v>
      </c>
      <c r="BB43" s="25">
        <f t="shared" si="178"/>
        <v>-425.86232222222219</v>
      </c>
      <c r="BC43" s="25">
        <f t="shared" si="178"/>
        <v>-425.86232222222219</v>
      </c>
      <c r="BD43" s="25">
        <f t="shared" si="178"/>
        <v>-425.86232222222219</v>
      </c>
      <c r="BE43" s="25">
        <f t="shared" si="178"/>
        <v>-425.86232222222219</v>
      </c>
      <c r="BF43" s="25">
        <f t="shared" si="178"/>
        <v>-425.86232222222219</v>
      </c>
      <c r="BG43" s="25">
        <f t="shared" si="178"/>
        <v>-425.86232222222219</v>
      </c>
      <c r="BH43" s="25">
        <f t="shared" si="178"/>
        <v>-425.86232222222219</v>
      </c>
      <c r="BI43" s="25">
        <f t="shared" si="178"/>
        <v>-425.86232222222219</v>
      </c>
      <c r="BJ43" s="25">
        <f t="shared" si="178"/>
        <v>-425.86232222222219</v>
      </c>
      <c r="BK43" s="25">
        <f t="shared" si="178"/>
        <v>-425.86232222222219</v>
      </c>
      <c r="BL43" s="25">
        <f t="shared" si="178"/>
        <v>-425.86232222222219</v>
      </c>
      <c r="BM43" s="25">
        <f t="shared" si="178"/>
        <v>-425.86232222222219</v>
      </c>
      <c r="BN43" s="25">
        <f t="shared" si="184"/>
        <v>-425.86232222222219</v>
      </c>
      <c r="BO43" s="25">
        <f t="shared" si="184"/>
        <v>-425.86232222222219</v>
      </c>
      <c r="BP43" s="25">
        <f t="shared" si="184"/>
        <v>-425.86232222222219</v>
      </c>
      <c r="BQ43" s="25">
        <f t="shared" si="184"/>
        <v>-425.86232222222219</v>
      </c>
      <c r="BR43" s="25">
        <f t="shared" si="185"/>
        <v>-425.86232222222219</v>
      </c>
      <c r="BS43" s="25">
        <f t="shared" si="185"/>
        <v>-425.86232222222219</v>
      </c>
      <c r="BT43" s="25">
        <f t="shared" si="185"/>
        <v>-425.86232222222219</v>
      </c>
      <c r="BU43" s="25">
        <f t="shared" si="185"/>
        <v>-425.86232222222219</v>
      </c>
      <c r="BV43" s="25">
        <f t="shared" si="185"/>
        <v>-425.86232222222219</v>
      </c>
      <c r="BW43" s="25">
        <f t="shared" si="185"/>
        <v>-425.86232222222219</v>
      </c>
      <c r="BX43" s="25">
        <f t="shared" si="185"/>
        <v>-425.86232222222219</v>
      </c>
      <c r="BY43" s="25">
        <f t="shared" si="185"/>
        <v>-425.86232222222219</v>
      </c>
      <c r="BZ43" s="25">
        <f t="shared" si="185"/>
        <v>-425.86232222222219</v>
      </c>
      <c r="CA43" s="25">
        <f t="shared" si="185"/>
        <v>-425.86232222222219</v>
      </c>
      <c r="CB43" s="25">
        <f t="shared" si="179"/>
        <v>-425.86232222222219</v>
      </c>
      <c r="CC43" s="25">
        <f t="shared" si="179"/>
        <v>-425.86232222222219</v>
      </c>
      <c r="CD43" s="25">
        <f t="shared" si="179"/>
        <v>-425.86232222222219</v>
      </c>
      <c r="CE43" s="25">
        <f t="shared" si="179"/>
        <v>-425.86232222222219</v>
      </c>
      <c r="CF43" s="25">
        <f t="shared" si="179"/>
        <v>-425.86232222222219</v>
      </c>
      <c r="CG43" s="25">
        <f t="shared" si="179"/>
        <v>-425.86232222222219</v>
      </c>
      <c r="CH43" s="25">
        <f t="shared" si="179"/>
        <v>-425.86232222222219</v>
      </c>
      <c r="CI43" s="25">
        <f t="shared" si="179"/>
        <v>-425.86232222222219</v>
      </c>
      <c r="CJ43" s="25">
        <f t="shared" si="179"/>
        <v>-425.86232222222219</v>
      </c>
      <c r="CK43" s="25">
        <f t="shared" si="179"/>
        <v>-425.86232222222219</v>
      </c>
      <c r="CL43" s="25">
        <f t="shared" si="186"/>
        <v>-425.86232222222219</v>
      </c>
      <c r="CM43" s="25">
        <f t="shared" si="186"/>
        <v>-425.86232222222219</v>
      </c>
      <c r="CN43" s="25">
        <f t="shared" si="186"/>
        <v>-425.86232222222219</v>
      </c>
      <c r="CO43" s="25">
        <f t="shared" si="186"/>
        <v>-425.86232222222219</v>
      </c>
      <c r="CP43" s="25">
        <f t="shared" si="186"/>
        <v>-425.86232222222219</v>
      </c>
      <c r="CQ43" s="25">
        <f t="shared" si="186"/>
        <v>-425.86232222222219</v>
      </c>
      <c r="CR43" s="25">
        <f t="shared" si="186"/>
        <v>-425.86232222222219</v>
      </c>
      <c r="CS43" s="25">
        <f t="shared" si="186"/>
        <v>-425.86232222222219</v>
      </c>
      <c r="CT43" s="25">
        <f t="shared" si="186"/>
        <v>-425.86232222222219</v>
      </c>
      <c r="CU43" s="25">
        <f t="shared" si="186"/>
        <v>-425.86232222222219</v>
      </c>
      <c r="CV43" s="25">
        <f t="shared" si="180"/>
        <v>-425.86232222222219</v>
      </c>
      <c r="CW43" s="25">
        <f t="shared" si="180"/>
        <v>0</v>
      </c>
      <c r="CX43" s="25">
        <f t="shared" si="180"/>
        <v>0</v>
      </c>
      <c r="CY43" s="25">
        <f t="shared" si="180"/>
        <v>0</v>
      </c>
      <c r="CZ43" s="25">
        <f t="shared" si="180"/>
        <v>0</v>
      </c>
      <c r="DA43" s="25">
        <f t="shared" si="180"/>
        <v>0</v>
      </c>
      <c r="DB43" s="25">
        <f t="shared" si="180"/>
        <v>0</v>
      </c>
      <c r="DC43" s="25">
        <f t="shared" si="180"/>
        <v>0</v>
      </c>
      <c r="DD43" s="25">
        <f t="shared" si="180"/>
        <v>0</v>
      </c>
      <c r="DE43" s="25">
        <f t="shared" si="180"/>
        <v>0</v>
      </c>
      <c r="DF43" s="25">
        <f t="shared" si="189"/>
        <v>0</v>
      </c>
      <c r="DG43" s="25">
        <f t="shared" si="189"/>
        <v>0</v>
      </c>
      <c r="DH43" s="25">
        <f t="shared" si="189"/>
        <v>0</v>
      </c>
      <c r="DI43" s="25">
        <f t="shared" si="189"/>
        <v>0</v>
      </c>
      <c r="DJ43" s="25">
        <f t="shared" si="189"/>
        <v>0</v>
      </c>
      <c r="DK43" s="25">
        <f t="shared" si="189"/>
        <v>0</v>
      </c>
      <c r="DL43" s="25">
        <f t="shared" si="189"/>
        <v>0</v>
      </c>
      <c r="DM43" s="25">
        <f t="shared" si="189"/>
        <v>0</v>
      </c>
      <c r="DN43" s="25">
        <f t="shared" si="189"/>
        <v>0</v>
      </c>
      <c r="DO43" s="25">
        <f t="shared" si="189"/>
        <v>0</v>
      </c>
      <c r="DP43" s="25">
        <f t="shared" si="193"/>
        <v>0</v>
      </c>
      <c r="DQ43" s="25">
        <f t="shared" si="193"/>
        <v>0</v>
      </c>
      <c r="DR43" s="25">
        <f t="shared" si="193"/>
        <v>0</v>
      </c>
      <c r="DS43" s="25">
        <f t="shared" si="193"/>
        <v>0</v>
      </c>
      <c r="DT43" s="25">
        <f t="shared" si="193"/>
        <v>0</v>
      </c>
      <c r="DU43" s="25">
        <f t="shared" si="193"/>
        <v>0</v>
      </c>
      <c r="DV43" s="25">
        <f t="shared" si="193"/>
        <v>0</v>
      </c>
      <c r="DW43" s="25">
        <f t="shared" si="193"/>
        <v>0</v>
      </c>
      <c r="DX43" s="25">
        <f t="shared" si="193"/>
        <v>0</v>
      </c>
      <c r="DY43" s="25">
        <f t="shared" si="193"/>
        <v>0</v>
      </c>
      <c r="DZ43" s="25">
        <f t="shared" si="195"/>
        <v>0</v>
      </c>
      <c r="EA43" s="25">
        <f t="shared" si="195"/>
        <v>0</v>
      </c>
      <c r="EB43" s="25">
        <f t="shared" si="195"/>
        <v>0</v>
      </c>
      <c r="EC43" s="25">
        <f t="shared" si="195"/>
        <v>0</v>
      </c>
      <c r="ED43" s="25">
        <f t="shared" si="195"/>
        <v>0</v>
      </c>
      <c r="EE43" s="25">
        <f t="shared" si="195"/>
        <v>0</v>
      </c>
      <c r="EF43" s="25">
        <f t="shared" si="195"/>
        <v>0</v>
      </c>
      <c r="EG43" s="25">
        <f t="shared" si="195"/>
        <v>0</v>
      </c>
      <c r="EH43" s="25">
        <f t="shared" si="195"/>
        <v>0</v>
      </c>
      <c r="EI43" s="25">
        <f t="shared" si="195"/>
        <v>0</v>
      </c>
      <c r="EJ43" s="25">
        <f t="shared" si="195"/>
        <v>0</v>
      </c>
      <c r="EK43" s="25">
        <f t="shared" si="195"/>
        <v>0</v>
      </c>
      <c r="EL43" s="25">
        <f t="shared" si="195"/>
        <v>0</v>
      </c>
      <c r="EM43" s="25">
        <f t="shared" si="195"/>
        <v>0</v>
      </c>
      <c r="EN43" s="25">
        <f t="shared" si="195"/>
        <v>0</v>
      </c>
      <c r="EO43" s="25">
        <f t="shared" si="195"/>
        <v>0</v>
      </c>
      <c r="EP43" s="25">
        <f t="shared" si="195"/>
        <v>0</v>
      </c>
      <c r="EQ43" s="25">
        <f t="shared" si="195"/>
        <v>0</v>
      </c>
      <c r="ER43" s="25">
        <f t="shared" si="195"/>
        <v>0</v>
      </c>
      <c r="ES43" s="25">
        <f t="shared" si="195"/>
        <v>0</v>
      </c>
      <c r="ET43" s="25">
        <f t="shared" si="195"/>
        <v>0</v>
      </c>
      <c r="EU43" s="25">
        <f t="shared" si="195"/>
        <v>0</v>
      </c>
      <c r="EV43" s="25">
        <f t="shared" si="195"/>
        <v>0</v>
      </c>
      <c r="EW43" s="25">
        <f t="shared" si="195"/>
        <v>0</v>
      </c>
      <c r="EX43" s="25">
        <f t="shared" si="195"/>
        <v>0</v>
      </c>
      <c r="EY43" s="25">
        <f t="shared" si="195"/>
        <v>0</v>
      </c>
      <c r="EZ43" s="25">
        <f t="shared" si="195"/>
        <v>0</v>
      </c>
      <c r="FA43" s="25">
        <f t="shared" si="195"/>
        <v>0</v>
      </c>
      <c r="FB43" s="25">
        <f t="shared" si="195"/>
        <v>0</v>
      </c>
      <c r="FC43" s="25">
        <f t="shared" si="195"/>
        <v>0</v>
      </c>
      <c r="FD43" s="25">
        <f t="shared" si="195"/>
        <v>0</v>
      </c>
      <c r="FE43" s="25">
        <f t="shared" si="195"/>
        <v>0</v>
      </c>
      <c r="FF43" s="25">
        <f t="shared" si="195"/>
        <v>0</v>
      </c>
      <c r="FG43" s="25">
        <f t="shared" si="195"/>
        <v>0</v>
      </c>
      <c r="FH43" s="25">
        <f t="shared" si="195"/>
        <v>0</v>
      </c>
      <c r="FI43" s="25">
        <f t="shared" si="195"/>
        <v>0</v>
      </c>
      <c r="FJ43" s="25">
        <f t="shared" si="195"/>
        <v>0</v>
      </c>
      <c r="FK43" s="25">
        <f t="shared" si="195"/>
        <v>0</v>
      </c>
      <c r="FL43" s="25">
        <f t="shared" si="195"/>
        <v>0</v>
      </c>
      <c r="FM43" s="25">
        <f t="shared" si="195"/>
        <v>0</v>
      </c>
      <c r="FN43" s="25">
        <f t="shared" si="195"/>
        <v>0</v>
      </c>
      <c r="FO43" s="25">
        <f t="shared" si="195"/>
        <v>0</v>
      </c>
      <c r="FP43" s="25">
        <f t="shared" si="195"/>
        <v>0</v>
      </c>
      <c r="FQ43" s="25">
        <f t="shared" si="195"/>
        <v>0</v>
      </c>
      <c r="FR43" s="25">
        <f t="shared" si="195"/>
        <v>0</v>
      </c>
      <c r="FS43" s="25">
        <f t="shared" si="195"/>
        <v>0</v>
      </c>
      <c r="FT43" s="25">
        <f t="shared" si="195"/>
        <v>0</v>
      </c>
      <c r="FU43" s="25">
        <f t="shared" si="195"/>
        <v>0</v>
      </c>
      <c r="FV43" s="25">
        <f t="shared" si="195"/>
        <v>0</v>
      </c>
      <c r="FW43" s="25">
        <f t="shared" si="195"/>
        <v>0</v>
      </c>
      <c r="FX43" s="25">
        <f t="shared" si="195"/>
        <v>0</v>
      </c>
      <c r="FY43" s="25">
        <f t="shared" si="195"/>
        <v>0</v>
      </c>
      <c r="FZ43" s="25">
        <f t="shared" si="195"/>
        <v>0</v>
      </c>
      <c r="GA43" s="25">
        <f t="shared" si="195"/>
        <v>0</v>
      </c>
      <c r="GB43" s="25">
        <f t="shared" si="195"/>
        <v>0</v>
      </c>
      <c r="GC43" s="25">
        <f t="shared" si="195"/>
        <v>0</v>
      </c>
      <c r="GD43" s="25">
        <f t="shared" si="195"/>
        <v>0</v>
      </c>
      <c r="GE43" s="25">
        <f t="shared" si="195"/>
        <v>0</v>
      </c>
      <c r="GF43" s="25">
        <f t="shared" si="195"/>
        <v>0</v>
      </c>
      <c r="GG43" s="25">
        <f t="shared" si="195"/>
        <v>0</v>
      </c>
      <c r="GH43" s="25">
        <f t="shared" si="195"/>
        <v>0</v>
      </c>
      <c r="GI43" s="25">
        <f t="shared" si="195"/>
        <v>0</v>
      </c>
      <c r="GJ43" s="25">
        <f t="shared" si="195"/>
        <v>0</v>
      </c>
      <c r="GK43" s="25">
        <f t="shared" si="195"/>
        <v>0</v>
      </c>
      <c r="GL43" s="25">
        <f t="shared" si="194"/>
        <v>0</v>
      </c>
      <c r="GM43" s="246">
        <f t="shared" si="170"/>
        <v>0</v>
      </c>
    </row>
    <row r="44" spans="1:195" ht="19.5" customHeight="1">
      <c r="A44" s="130">
        <f t="shared" si="190"/>
        <v>0</v>
      </c>
      <c r="B44" s="25" t="s">
        <v>95</v>
      </c>
      <c r="C44" s="25" t="s">
        <v>44</v>
      </c>
      <c r="D44" s="64">
        <v>41852</v>
      </c>
      <c r="E44" s="25">
        <f>(SUMIF(GASTOS!$I$5:$CB$5,D44,GASTOS!$I$12:$CB$12)+SUMIF(RRHH!$T$18:$CM$18,D44,RRHH!$T$19:$CM$19))*-1</f>
        <v>25551.739333333331</v>
      </c>
      <c r="F44" s="65">
        <f t="shared" si="157"/>
        <v>2014</v>
      </c>
      <c r="G44" s="25">
        <v>60</v>
      </c>
      <c r="H44" s="25">
        <f t="shared" si="158"/>
        <v>-425.86232222222219</v>
      </c>
      <c r="I44" s="64">
        <f t="shared" si="159"/>
        <v>43676</v>
      </c>
      <c r="J44" s="141">
        <f t="shared" si="181"/>
        <v>0</v>
      </c>
      <c r="K44" s="25">
        <f t="shared" si="181"/>
        <v>0</v>
      </c>
      <c r="L44" s="25">
        <f t="shared" si="181"/>
        <v>0</v>
      </c>
      <c r="M44" s="25">
        <f t="shared" si="181"/>
        <v>0</v>
      </c>
      <c r="N44" s="25">
        <f t="shared" si="181"/>
        <v>0</v>
      </c>
      <c r="O44" s="25">
        <f t="shared" si="181"/>
        <v>0</v>
      </c>
      <c r="P44" s="25">
        <f t="shared" si="181"/>
        <v>0</v>
      </c>
      <c r="Q44" s="25">
        <f t="shared" si="181"/>
        <v>0</v>
      </c>
      <c r="R44" s="25">
        <f t="shared" si="181"/>
        <v>0</v>
      </c>
      <c r="S44" s="25">
        <f t="shared" si="181"/>
        <v>0</v>
      </c>
      <c r="T44" s="25">
        <f t="shared" si="177"/>
        <v>0</v>
      </c>
      <c r="U44" s="25">
        <f t="shared" si="177"/>
        <v>0</v>
      </c>
      <c r="V44" s="25">
        <f t="shared" si="177"/>
        <v>0</v>
      </c>
      <c r="W44" s="25">
        <f t="shared" si="177"/>
        <v>0</v>
      </c>
      <c r="X44" s="25">
        <f t="shared" si="177"/>
        <v>0</v>
      </c>
      <c r="Y44" s="25">
        <f t="shared" si="177"/>
        <v>0</v>
      </c>
      <c r="Z44" s="25">
        <f t="shared" si="177"/>
        <v>0</v>
      </c>
      <c r="AA44" s="25">
        <f t="shared" si="177"/>
        <v>0</v>
      </c>
      <c r="AB44" s="25">
        <f t="shared" si="177"/>
        <v>0</v>
      </c>
      <c r="AC44" s="25">
        <f t="shared" si="177"/>
        <v>0</v>
      </c>
      <c r="AD44" s="25">
        <f t="shared" si="177"/>
        <v>0</v>
      </c>
      <c r="AE44" s="25">
        <f t="shared" si="177"/>
        <v>0</v>
      </c>
      <c r="AF44" s="25">
        <f t="shared" si="177"/>
        <v>0</v>
      </c>
      <c r="AG44" s="25">
        <f t="shared" si="177"/>
        <v>0</v>
      </c>
      <c r="AH44" s="25">
        <f t="shared" si="177"/>
        <v>0</v>
      </c>
      <c r="AI44" s="25">
        <f t="shared" si="177"/>
        <v>0</v>
      </c>
      <c r="AJ44" s="25">
        <f t="shared" si="182"/>
        <v>0</v>
      </c>
      <c r="AK44" s="25">
        <f t="shared" si="182"/>
        <v>0</v>
      </c>
      <c r="AL44" s="25">
        <f t="shared" si="182"/>
        <v>0</v>
      </c>
      <c r="AM44" s="25">
        <f t="shared" si="182"/>
        <v>0</v>
      </c>
      <c r="AN44" s="25">
        <f t="shared" si="183"/>
        <v>0</v>
      </c>
      <c r="AO44" s="25">
        <f t="shared" si="183"/>
        <v>0</v>
      </c>
      <c r="AP44" s="25">
        <f t="shared" si="183"/>
        <v>-425.86232222222219</v>
      </c>
      <c r="AQ44" s="25">
        <f t="shared" si="183"/>
        <v>-425.86232222222219</v>
      </c>
      <c r="AR44" s="25">
        <f t="shared" si="183"/>
        <v>-425.86232222222219</v>
      </c>
      <c r="AS44" s="25">
        <f t="shared" si="183"/>
        <v>-425.86232222222219</v>
      </c>
      <c r="AT44" s="25">
        <f t="shared" si="183"/>
        <v>-425.86232222222219</v>
      </c>
      <c r="AU44" s="25">
        <f t="shared" si="183"/>
        <v>-425.86232222222219</v>
      </c>
      <c r="AV44" s="25">
        <f t="shared" si="183"/>
        <v>-425.86232222222219</v>
      </c>
      <c r="AW44" s="25">
        <f t="shared" si="183"/>
        <v>-425.86232222222219</v>
      </c>
      <c r="AX44" s="25">
        <f t="shared" si="178"/>
        <v>-425.86232222222219</v>
      </c>
      <c r="AY44" s="25">
        <f t="shared" si="178"/>
        <v>-425.86232222222219</v>
      </c>
      <c r="AZ44" s="25">
        <f t="shared" si="178"/>
        <v>-425.86232222222219</v>
      </c>
      <c r="BA44" s="25">
        <f t="shared" si="178"/>
        <v>-425.86232222222219</v>
      </c>
      <c r="BB44" s="25">
        <f t="shared" si="178"/>
        <v>-425.86232222222219</v>
      </c>
      <c r="BC44" s="25">
        <f t="shared" si="178"/>
        <v>-425.86232222222219</v>
      </c>
      <c r="BD44" s="25">
        <f t="shared" si="178"/>
        <v>-425.86232222222219</v>
      </c>
      <c r="BE44" s="25">
        <f t="shared" si="178"/>
        <v>-425.86232222222219</v>
      </c>
      <c r="BF44" s="25">
        <f t="shared" si="178"/>
        <v>-425.86232222222219</v>
      </c>
      <c r="BG44" s="25">
        <f t="shared" si="178"/>
        <v>-425.86232222222219</v>
      </c>
      <c r="BH44" s="25">
        <f t="shared" si="178"/>
        <v>-425.86232222222219</v>
      </c>
      <c r="BI44" s="25">
        <f t="shared" si="178"/>
        <v>-425.86232222222219</v>
      </c>
      <c r="BJ44" s="25">
        <f t="shared" si="178"/>
        <v>-425.86232222222219</v>
      </c>
      <c r="BK44" s="25">
        <f t="shared" si="178"/>
        <v>-425.86232222222219</v>
      </c>
      <c r="BL44" s="25">
        <f t="shared" si="178"/>
        <v>-425.86232222222219</v>
      </c>
      <c r="BM44" s="25">
        <f t="shared" si="178"/>
        <v>-425.86232222222219</v>
      </c>
      <c r="BN44" s="25">
        <f t="shared" si="184"/>
        <v>-425.86232222222219</v>
      </c>
      <c r="BO44" s="25">
        <f t="shared" si="184"/>
        <v>-425.86232222222219</v>
      </c>
      <c r="BP44" s="25">
        <f t="shared" si="184"/>
        <v>-425.86232222222219</v>
      </c>
      <c r="BQ44" s="25">
        <f t="shared" si="184"/>
        <v>-425.86232222222219</v>
      </c>
      <c r="BR44" s="25">
        <f t="shared" si="185"/>
        <v>-425.86232222222219</v>
      </c>
      <c r="BS44" s="25">
        <f t="shared" si="185"/>
        <v>-425.86232222222219</v>
      </c>
      <c r="BT44" s="25">
        <f t="shared" si="185"/>
        <v>-425.86232222222219</v>
      </c>
      <c r="BU44" s="25">
        <f t="shared" si="185"/>
        <v>-425.86232222222219</v>
      </c>
      <c r="BV44" s="25">
        <f t="shared" si="185"/>
        <v>-425.86232222222219</v>
      </c>
      <c r="BW44" s="25">
        <f t="shared" si="185"/>
        <v>-425.86232222222219</v>
      </c>
      <c r="BX44" s="25">
        <f t="shared" si="185"/>
        <v>-425.86232222222219</v>
      </c>
      <c r="BY44" s="25">
        <f t="shared" si="185"/>
        <v>-425.86232222222219</v>
      </c>
      <c r="BZ44" s="25">
        <f t="shared" si="185"/>
        <v>-425.86232222222219</v>
      </c>
      <c r="CA44" s="25">
        <f t="shared" si="185"/>
        <v>-425.86232222222219</v>
      </c>
      <c r="CB44" s="25">
        <f t="shared" si="179"/>
        <v>-425.86232222222219</v>
      </c>
      <c r="CC44" s="25">
        <f t="shared" si="179"/>
        <v>-425.86232222222219</v>
      </c>
      <c r="CD44" s="25">
        <f t="shared" si="179"/>
        <v>-425.86232222222219</v>
      </c>
      <c r="CE44" s="25">
        <f t="shared" si="179"/>
        <v>-425.86232222222219</v>
      </c>
      <c r="CF44" s="25">
        <f t="shared" si="179"/>
        <v>-425.86232222222219</v>
      </c>
      <c r="CG44" s="25">
        <f t="shared" si="179"/>
        <v>-425.86232222222219</v>
      </c>
      <c r="CH44" s="25">
        <f t="shared" si="179"/>
        <v>-425.86232222222219</v>
      </c>
      <c r="CI44" s="25">
        <f t="shared" si="179"/>
        <v>-425.86232222222219</v>
      </c>
      <c r="CJ44" s="25">
        <f t="shared" si="179"/>
        <v>-425.86232222222219</v>
      </c>
      <c r="CK44" s="25">
        <f t="shared" si="179"/>
        <v>-425.86232222222219</v>
      </c>
      <c r="CL44" s="25">
        <f t="shared" si="186"/>
        <v>-425.86232222222219</v>
      </c>
      <c r="CM44" s="25">
        <f t="shared" si="186"/>
        <v>-425.86232222222219</v>
      </c>
      <c r="CN44" s="25">
        <f t="shared" si="186"/>
        <v>-425.86232222222219</v>
      </c>
      <c r="CO44" s="25">
        <f t="shared" si="186"/>
        <v>-425.86232222222219</v>
      </c>
      <c r="CP44" s="25">
        <f t="shared" si="186"/>
        <v>-425.86232222222219</v>
      </c>
      <c r="CQ44" s="25">
        <f t="shared" si="186"/>
        <v>-425.86232222222219</v>
      </c>
      <c r="CR44" s="25">
        <f t="shared" si="186"/>
        <v>-425.86232222222219</v>
      </c>
      <c r="CS44" s="25">
        <f t="shared" si="186"/>
        <v>-425.86232222222219</v>
      </c>
      <c r="CT44" s="25">
        <f t="shared" si="186"/>
        <v>-425.86232222222219</v>
      </c>
      <c r="CU44" s="25">
        <f t="shared" si="186"/>
        <v>-425.86232222222219</v>
      </c>
      <c r="CV44" s="25">
        <f t="shared" si="180"/>
        <v>-425.86232222222219</v>
      </c>
      <c r="CW44" s="25">
        <f t="shared" si="180"/>
        <v>-425.86232222222219</v>
      </c>
      <c r="CX44" s="25">
        <f t="shared" si="180"/>
        <v>0</v>
      </c>
      <c r="CY44" s="25">
        <f t="shared" si="180"/>
        <v>0</v>
      </c>
      <c r="CZ44" s="25">
        <f t="shared" si="180"/>
        <v>0</v>
      </c>
      <c r="DA44" s="25">
        <f t="shared" si="180"/>
        <v>0</v>
      </c>
      <c r="DB44" s="25">
        <f t="shared" si="180"/>
        <v>0</v>
      </c>
      <c r="DC44" s="25">
        <f t="shared" si="180"/>
        <v>0</v>
      </c>
      <c r="DD44" s="25">
        <f t="shared" si="180"/>
        <v>0</v>
      </c>
      <c r="DE44" s="25">
        <f t="shared" si="180"/>
        <v>0</v>
      </c>
      <c r="DF44" s="25">
        <f t="shared" si="189"/>
        <v>0</v>
      </c>
      <c r="DG44" s="25">
        <f t="shared" si="189"/>
        <v>0</v>
      </c>
      <c r="DH44" s="25">
        <f t="shared" si="189"/>
        <v>0</v>
      </c>
      <c r="DI44" s="25">
        <f t="shared" si="189"/>
        <v>0</v>
      </c>
      <c r="DJ44" s="25">
        <f t="shared" si="189"/>
        <v>0</v>
      </c>
      <c r="DK44" s="25">
        <f t="shared" si="189"/>
        <v>0</v>
      </c>
      <c r="DL44" s="25">
        <f t="shared" si="189"/>
        <v>0</v>
      </c>
      <c r="DM44" s="25">
        <f t="shared" si="189"/>
        <v>0</v>
      </c>
      <c r="DN44" s="25">
        <f t="shared" si="189"/>
        <v>0</v>
      </c>
      <c r="DO44" s="25">
        <f t="shared" si="189"/>
        <v>0</v>
      </c>
      <c r="DP44" s="25">
        <f t="shared" si="193"/>
        <v>0</v>
      </c>
      <c r="DQ44" s="25">
        <f t="shared" si="193"/>
        <v>0</v>
      </c>
      <c r="DR44" s="25">
        <f t="shared" si="193"/>
        <v>0</v>
      </c>
      <c r="DS44" s="25">
        <f t="shared" si="193"/>
        <v>0</v>
      </c>
      <c r="DT44" s="25">
        <f t="shared" si="193"/>
        <v>0</v>
      </c>
      <c r="DU44" s="25">
        <f t="shared" si="193"/>
        <v>0</v>
      </c>
      <c r="DV44" s="25">
        <f t="shared" si="193"/>
        <v>0</v>
      </c>
      <c r="DW44" s="25">
        <f t="shared" si="193"/>
        <v>0</v>
      </c>
      <c r="DX44" s="25">
        <f t="shared" si="193"/>
        <v>0</v>
      </c>
      <c r="DY44" s="25">
        <f t="shared" si="193"/>
        <v>0</v>
      </c>
      <c r="DZ44" s="25">
        <f t="shared" si="195"/>
        <v>0</v>
      </c>
      <c r="EA44" s="25">
        <f t="shared" si="195"/>
        <v>0</v>
      </c>
      <c r="EB44" s="25">
        <f t="shared" si="195"/>
        <v>0</v>
      </c>
      <c r="EC44" s="25">
        <f t="shared" si="195"/>
        <v>0</v>
      </c>
      <c r="ED44" s="25">
        <f t="shared" si="195"/>
        <v>0</v>
      </c>
      <c r="EE44" s="25">
        <f t="shared" si="195"/>
        <v>0</v>
      </c>
      <c r="EF44" s="25">
        <f t="shared" si="195"/>
        <v>0</v>
      </c>
      <c r="EG44" s="25">
        <f t="shared" si="195"/>
        <v>0</v>
      </c>
      <c r="EH44" s="25">
        <f t="shared" si="195"/>
        <v>0</v>
      </c>
      <c r="EI44" s="25">
        <f t="shared" si="195"/>
        <v>0</v>
      </c>
      <c r="EJ44" s="25">
        <f t="shared" si="195"/>
        <v>0</v>
      </c>
      <c r="EK44" s="25">
        <f t="shared" si="195"/>
        <v>0</v>
      </c>
      <c r="EL44" s="25">
        <f t="shared" si="195"/>
        <v>0</v>
      </c>
      <c r="EM44" s="25">
        <f t="shared" si="195"/>
        <v>0</v>
      </c>
      <c r="EN44" s="25">
        <f t="shared" si="195"/>
        <v>0</v>
      </c>
      <c r="EO44" s="25">
        <f t="shared" si="195"/>
        <v>0</v>
      </c>
      <c r="EP44" s="25">
        <f t="shared" si="195"/>
        <v>0</v>
      </c>
      <c r="EQ44" s="25">
        <f t="shared" si="195"/>
        <v>0</v>
      </c>
      <c r="ER44" s="25">
        <f t="shared" si="195"/>
        <v>0</v>
      </c>
      <c r="ES44" s="25">
        <f t="shared" si="195"/>
        <v>0</v>
      </c>
      <c r="ET44" s="25">
        <f t="shared" si="195"/>
        <v>0</v>
      </c>
      <c r="EU44" s="25">
        <f t="shared" si="195"/>
        <v>0</v>
      </c>
      <c r="EV44" s="25">
        <f t="shared" si="195"/>
        <v>0</v>
      </c>
      <c r="EW44" s="25">
        <f t="shared" si="195"/>
        <v>0</v>
      </c>
      <c r="EX44" s="25">
        <f t="shared" si="195"/>
        <v>0</v>
      </c>
      <c r="EY44" s="25">
        <f t="shared" si="195"/>
        <v>0</v>
      </c>
      <c r="EZ44" s="25">
        <f t="shared" si="195"/>
        <v>0</v>
      </c>
      <c r="FA44" s="25">
        <f t="shared" si="195"/>
        <v>0</v>
      </c>
      <c r="FB44" s="25">
        <f t="shared" si="195"/>
        <v>0</v>
      </c>
      <c r="FC44" s="25">
        <f t="shared" si="195"/>
        <v>0</v>
      </c>
      <c r="FD44" s="25">
        <f t="shared" si="195"/>
        <v>0</v>
      </c>
      <c r="FE44" s="25">
        <f t="shared" si="195"/>
        <v>0</v>
      </c>
      <c r="FF44" s="25">
        <f t="shared" si="195"/>
        <v>0</v>
      </c>
      <c r="FG44" s="25">
        <f t="shared" si="195"/>
        <v>0</v>
      </c>
      <c r="FH44" s="25">
        <f t="shared" si="195"/>
        <v>0</v>
      </c>
      <c r="FI44" s="25">
        <f t="shared" si="195"/>
        <v>0</v>
      </c>
      <c r="FJ44" s="25">
        <f t="shared" si="195"/>
        <v>0</v>
      </c>
      <c r="FK44" s="25">
        <f t="shared" si="195"/>
        <v>0</v>
      </c>
      <c r="FL44" s="25">
        <f t="shared" si="195"/>
        <v>0</v>
      </c>
      <c r="FM44" s="25">
        <f t="shared" si="195"/>
        <v>0</v>
      </c>
      <c r="FN44" s="25">
        <f t="shared" si="195"/>
        <v>0</v>
      </c>
      <c r="FO44" s="25">
        <f t="shared" si="195"/>
        <v>0</v>
      </c>
      <c r="FP44" s="25">
        <f t="shared" si="195"/>
        <v>0</v>
      </c>
      <c r="FQ44" s="25">
        <f t="shared" si="195"/>
        <v>0</v>
      </c>
      <c r="FR44" s="25">
        <f t="shared" si="195"/>
        <v>0</v>
      </c>
      <c r="FS44" s="25">
        <f t="shared" si="195"/>
        <v>0</v>
      </c>
      <c r="FT44" s="25">
        <f t="shared" si="195"/>
        <v>0</v>
      </c>
      <c r="FU44" s="25">
        <f t="shared" si="195"/>
        <v>0</v>
      </c>
      <c r="FV44" s="25">
        <f t="shared" si="195"/>
        <v>0</v>
      </c>
      <c r="FW44" s="25">
        <f t="shared" si="195"/>
        <v>0</v>
      </c>
      <c r="FX44" s="25">
        <f t="shared" si="195"/>
        <v>0</v>
      </c>
      <c r="FY44" s="25">
        <f t="shared" si="195"/>
        <v>0</v>
      </c>
      <c r="FZ44" s="25">
        <f t="shared" si="195"/>
        <v>0</v>
      </c>
      <c r="GA44" s="25">
        <f t="shared" si="195"/>
        <v>0</v>
      </c>
      <c r="GB44" s="25">
        <f t="shared" si="195"/>
        <v>0</v>
      </c>
      <c r="GC44" s="25">
        <f t="shared" si="195"/>
        <v>0</v>
      </c>
      <c r="GD44" s="25">
        <f t="shared" si="195"/>
        <v>0</v>
      </c>
      <c r="GE44" s="25">
        <f t="shared" si="195"/>
        <v>0</v>
      </c>
      <c r="GF44" s="25">
        <f t="shared" si="195"/>
        <v>0</v>
      </c>
      <c r="GG44" s="25">
        <f t="shared" si="195"/>
        <v>0</v>
      </c>
      <c r="GH44" s="25">
        <f t="shared" si="195"/>
        <v>0</v>
      </c>
      <c r="GI44" s="25">
        <f t="shared" si="195"/>
        <v>0</v>
      </c>
      <c r="GJ44" s="25">
        <f t="shared" si="195"/>
        <v>0</v>
      </c>
      <c r="GK44" s="25">
        <f t="shared" ref="GK44:GL47" si="196">IF(GK$12&gt;$I44,0,IF($D44&lt;=GK$12,$H44,0))</f>
        <v>0</v>
      </c>
      <c r="GL44" s="25">
        <f t="shared" si="196"/>
        <v>0</v>
      </c>
      <c r="GM44" s="246">
        <f t="shared" si="170"/>
        <v>0</v>
      </c>
    </row>
    <row r="45" spans="1:195" ht="19.5" customHeight="1">
      <c r="A45" s="130">
        <f t="shared" si="190"/>
        <v>0</v>
      </c>
      <c r="B45" s="25" t="s">
        <v>95</v>
      </c>
      <c r="C45" s="25" t="s">
        <v>44</v>
      </c>
      <c r="D45" s="64">
        <v>41883</v>
      </c>
      <c r="E45" s="25">
        <f>(SUMIF(GASTOS!$I$5:$CB$5,D45,GASTOS!$I$12:$CB$12)+SUMIF(RRHH!$T$18:$CM$18,D45,RRHH!$T$19:$CM$19))*-1</f>
        <v>25551.739333333331</v>
      </c>
      <c r="F45" s="65">
        <f t="shared" si="157"/>
        <v>2014</v>
      </c>
      <c r="G45" s="25">
        <v>60</v>
      </c>
      <c r="H45" s="25">
        <f t="shared" si="158"/>
        <v>-425.86232222222219</v>
      </c>
      <c r="I45" s="64">
        <f t="shared" si="159"/>
        <v>43707</v>
      </c>
      <c r="J45" s="141">
        <f t="shared" si="181"/>
        <v>0</v>
      </c>
      <c r="K45" s="25">
        <f t="shared" si="181"/>
        <v>0</v>
      </c>
      <c r="L45" s="25">
        <f t="shared" si="181"/>
        <v>0</v>
      </c>
      <c r="M45" s="25">
        <f t="shared" si="181"/>
        <v>0</v>
      </c>
      <c r="N45" s="25">
        <f t="shared" si="181"/>
        <v>0</v>
      </c>
      <c r="O45" s="25">
        <f t="shared" si="181"/>
        <v>0</v>
      </c>
      <c r="P45" s="25">
        <f t="shared" si="181"/>
        <v>0</v>
      </c>
      <c r="Q45" s="25">
        <f t="shared" si="181"/>
        <v>0</v>
      </c>
      <c r="R45" s="25">
        <f t="shared" si="181"/>
        <v>0</v>
      </c>
      <c r="S45" s="25">
        <f t="shared" si="181"/>
        <v>0</v>
      </c>
      <c r="T45" s="25">
        <f t="shared" si="177"/>
        <v>0</v>
      </c>
      <c r="U45" s="25">
        <f t="shared" si="177"/>
        <v>0</v>
      </c>
      <c r="V45" s="25">
        <f t="shared" si="177"/>
        <v>0</v>
      </c>
      <c r="W45" s="25">
        <f t="shared" si="177"/>
        <v>0</v>
      </c>
      <c r="X45" s="25">
        <f t="shared" si="177"/>
        <v>0</v>
      </c>
      <c r="Y45" s="25">
        <f t="shared" si="177"/>
        <v>0</v>
      </c>
      <c r="Z45" s="25">
        <f t="shared" si="177"/>
        <v>0</v>
      </c>
      <c r="AA45" s="25">
        <f t="shared" si="177"/>
        <v>0</v>
      </c>
      <c r="AB45" s="25">
        <f t="shared" si="177"/>
        <v>0</v>
      </c>
      <c r="AC45" s="25">
        <f t="shared" si="177"/>
        <v>0</v>
      </c>
      <c r="AD45" s="25">
        <f t="shared" si="177"/>
        <v>0</v>
      </c>
      <c r="AE45" s="25">
        <f t="shared" si="177"/>
        <v>0</v>
      </c>
      <c r="AF45" s="25">
        <f t="shared" si="177"/>
        <v>0</v>
      </c>
      <c r="AG45" s="25">
        <f t="shared" si="177"/>
        <v>0</v>
      </c>
      <c r="AH45" s="25">
        <f t="shared" si="177"/>
        <v>0</v>
      </c>
      <c r="AI45" s="25">
        <f t="shared" si="177"/>
        <v>0</v>
      </c>
      <c r="AJ45" s="25">
        <f t="shared" si="182"/>
        <v>0</v>
      </c>
      <c r="AK45" s="25">
        <f t="shared" si="182"/>
        <v>0</v>
      </c>
      <c r="AL45" s="25">
        <f t="shared" si="182"/>
        <v>0</v>
      </c>
      <c r="AM45" s="25">
        <f t="shared" si="182"/>
        <v>0</v>
      </c>
      <c r="AN45" s="25">
        <f t="shared" si="183"/>
        <v>0</v>
      </c>
      <c r="AO45" s="25">
        <f t="shared" si="183"/>
        <v>0</v>
      </c>
      <c r="AP45" s="25">
        <f t="shared" si="183"/>
        <v>0</v>
      </c>
      <c r="AQ45" s="25">
        <f t="shared" si="183"/>
        <v>-425.86232222222219</v>
      </c>
      <c r="AR45" s="25">
        <f t="shared" si="183"/>
        <v>-425.86232222222219</v>
      </c>
      <c r="AS45" s="25">
        <f t="shared" si="183"/>
        <v>-425.86232222222219</v>
      </c>
      <c r="AT45" s="25">
        <f t="shared" si="183"/>
        <v>-425.86232222222219</v>
      </c>
      <c r="AU45" s="25">
        <f t="shared" si="183"/>
        <v>-425.86232222222219</v>
      </c>
      <c r="AV45" s="25">
        <f t="shared" si="183"/>
        <v>-425.86232222222219</v>
      </c>
      <c r="AW45" s="25">
        <f t="shared" si="183"/>
        <v>-425.86232222222219</v>
      </c>
      <c r="AX45" s="25">
        <f t="shared" si="178"/>
        <v>-425.86232222222219</v>
      </c>
      <c r="AY45" s="25">
        <f t="shared" si="178"/>
        <v>-425.86232222222219</v>
      </c>
      <c r="AZ45" s="25">
        <f t="shared" si="178"/>
        <v>-425.86232222222219</v>
      </c>
      <c r="BA45" s="25">
        <f t="shared" si="178"/>
        <v>-425.86232222222219</v>
      </c>
      <c r="BB45" s="25">
        <f t="shared" si="178"/>
        <v>-425.86232222222219</v>
      </c>
      <c r="BC45" s="25">
        <f t="shared" si="178"/>
        <v>-425.86232222222219</v>
      </c>
      <c r="BD45" s="25">
        <f t="shared" si="178"/>
        <v>-425.86232222222219</v>
      </c>
      <c r="BE45" s="25">
        <f t="shared" si="178"/>
        <v>-425.86232222222219</v>
      </c>
      <c r="BF45" s="25">
        <f t="shared" si="178"/>
        <v>-425.86232222222219</v>
      </c>
      <c r="BG45" s="25">
        <f t="shared" si="178"/>
        <v>-425.86232222222219</v>
      </c>
      <c r="BH45" s="25">
        <f t="shared" si="178"/>
        <v>-425.86232222222219</v>
      </c>
      <c r="BI45" s="25">
        <f t="shared" si="178"/>
        <v>-425.86232222222219</v>
      </c>
      <c r="BJ45" s="25">
        <f t="shared" si="178"/>
        <v>-425.86232222222219</v>
      </c>
      <c r="BK45" s="25">
        <f t="shared" si="178"/>
        <v>-425.86232222222219</v>
      </c>
      <c r="BL45" s="25">
        <f t="shared" si="178"/>
        <v>-425.86232222222219</v>
      </c>
      <c r="BM45" s="25">
        <f t="shared" si="178"/>
        <v>-425.86232222222219</v>
      </c>
      <c r="BN45" s="25">
        <f t="shared" si="184"/>
        <v>-425.86232222222219</v>
      </c>
      <c r="BO45" s="25">
        <f t="shared" si="184"/>
        <v>-425.86232222222219</v>
      </c>
      <c r="BP45" s="25">
        <f t="shared" si="184"/>
        <v>-425.86232222222219</v>
      </c>
      <c r="BQ45" s="25">
        <f t="shared" si="184"/>
        <v>-425.86232222222219</v>
      </c>
      <c r="BR45" s="25">
        <f t="shared" si="185"/>
        <v>-425.86232222222219</v>
      </c>
      <c r="BS45" s="25">
        <f t="shared" si="185"/>
        <v>-425.86232222222219</v>
      </c>
      <c r="BT45" s="25">
        <f t="shared" si="185"/>
        <v>-425.86232222222219</v>
      </c>
      <c r="BU45" s="25">
        <f t="shared" si="185"/>
        <v>-425.86232222222219</v>
      </c>
      <c r="BV45" s="25">
        <f t="shared" si="185"/>
        <v>-425.86232222222219</v>
      </c>
      <c r="BW45" s="25">
        <f t="shared" si="185"/>
        <v>-425.86232222222219</v>
      </c>
      <c r="BX45" s="25">
        <f t="shared" si="185"/>
        <v>-425.86232222222219</v>
      </c>
      <c r="BY45" s="25">
        <f t="shared" si="185"/>
        <v>-425.86232222222219</v>
      </c>
      <c r="BZ45" s="25">
        <f t="shared" si="185"/>
        <v>-425.86232222222219</v>
      </c>
      <c r="CA45" s="25">
        <f t="shared" si="185"/>
        <v>-425.86232222222219</v>
      </c>
      <c r="CB45" s="25">
        <f t="shared" si="179"/>
        <v>-425.86232222222219</v>
      </c>
      <c r="CC45" s="25">
        <f t="shared" si="179"/>
        <v>-425.86232222222219</v>
      </c>
      <c r="CD45" s="25">
        <f t="shared" si="179"/>
        <v>-425.86232222222219</v>
      </c>
      <c r="CE45" s="25">
        <f t="shared" si="179"/>
        <v>-425.86232222222219</v>
      </c>
      <c r="CF45" s="25">
        <f t="shared" si="179"/>
        <v>-425.86232222222219</v>
      </c>
      <c r="CG45" s="25">
        <f t="shared" si="179"/>
        <v>-425.86232222222219</v>
      </c>
      <c r="CH45" s="25">
        <f t="shared" si="179"/>
        <v>-425.86232222222219</v>
      </c>
      <c r="CI45" s="25">
        <f t="shared" si="179"/>
        <v>-425.86232222222219</v>
      </c>
      <c r="CJ45" s="25">
        <f t="shared" si="179"/>
        <v>-425.86232222222219</v>
      </c>
      <c r="CK45" s="25">
        <f t="shared" si="179"/>
        <v>-425.86232222222219</v>
      </c>
      <c r="CL45" s="25">
        <f t="shared" si="186"/>
        <v>-425.86232222222219</v>
      </c>
      <c r="CM45" s="25">
        <f t="shared" si="186"/>
        <v>-425.86232222222219</v>
      </c>
      <c r="CN45" s="25">
        <f t="shared" si="186"/>
        <v>-425.86232222222219</v>
      </c>
      <c r="CO45" s="25">
        <f t="shared" si="186"/>
        <v>-425.86232222222219</v>
      </c>
      <c r="CP45" s="25">
        <f t="shared" si="186"/>
        <v>-425.86232222222219</v>
      </c>
      <c r="CQ45" s="25">
        <f t="shared" si="186"/>
        <v>-425.86232222222219</v>
      </c>
      <c r="CR45" s="25">
        <f t="shared" si="186"/>
        <v>-425.86232222222219</v>
      </c>
      <c r="CS45" s="25">
        <f t="shared" si="186"/>
        <v>-425.86232222222219</v>
      </c>
      <c r="CT45" s="25">
        <f t="shared" si="186"/>
        <v>-425.86232222222219</v>
      </c>
      <c r="CU45" s="25">
        <f t="shared" si="186"/>
        <v>-425.86232222222219</v>
      </c>
      <c r="CV45" s="25">
        <f t="shared" si="180"/>
        <v>-425.86232222222219</v>
      </c>
      <c r="CW45" s="25">
        <f t="shared" si="180"/>
        <v>-425.86232222222219</v>
      </c>
      <c r="CX45" s="25">
        <f t="shared" si="180"/>
        <v>-425.86232222222219</v>
      </c>
      <c r="CY45" s="25">
        <f t="shared" si="180"/>
        <v>0</v>
      </c>
      <c r="CZ45" s="25">
        <f t="shared" si="180"/>
        <v>0</v>
      </c>
      <c r="DA45" s="25">
        <f t="shared" si="180"/>
        <v>0</v>
      </c>
      <c r="DB45" s="25">
        <f t="shared" si="180"/>
        <v>0</v>
      </c>
      <c r="DC45" s="25">
        <f t="shared" si="180"/>
        <v>0</v>
      </c>
      <c r="DD45" s="25">
        <f t="shared" si="180"/>
        <v>0</v>
      </c>
      <c r="DE45" s="25">
        <f t="shared" si="180"/>
        <v>0</v>
      </c>
      <c r="DF45" s="25">
        <f t="shared" si="189"/>
        <v>0</v>
      </c>
      <c r="DG45" s="25">
        <f t="shared" si="189"/>
        <v>0</v>
      </c>
      <c r="DH45" s="25">
        <f t="shared" si="189"/>
        <v>0</v>
      </c>
      <c r="DI45" s="25">
        <f t="shared" si="189"/>
        <v>0</v>
      </c>
      <c r="DJ45" s="25">
        <f t="shared" si="189"/>
        <v>0</v>
      </c>
      <c r="DK45" s="25">
        <f t="shared" si="189"/>
        <v>0</v>
      </c>
      <c r="DL45" s="25">
        <f t="shared" si="189"/>
        <v>0</v>
      </c>
      <c r="DM45" s="25">
        <f t="shared" si="189"/>
        <v>0</v>
      </c>
      <c r="DN45" s="25">
        <f t="shared" si="189"/>
        <v>0</v>
      </c>
      <c r="DO45" s="25">
        <f t="shared" si="189"/>
        <v>0</v>
      </c>
      <c r="DP45" s="25">
        <f t="shared" si="193"/>
        <v>0</v>
      </c>
      <c r="DQ45" s="25">
        <f t="shared" si="193"/>
        <v>0</v>
      </c>
      <c r="DR45" s="25">
        <f t="shared" si="193"/>
        <v>0</v>
      </c>
      <c r="DS45" s="25">
        <f t="shared" si="193"/>
        <v>0</v>
      </c>
      <c r="DT45" s="25">
        <f t="shared" si="193"/>
        <v>0</v>
      </c>
      <c r="DU45" s="25">
        <f t="shared" si="193"/>
        <v>0</v>
      </c>
      <c r="DV45" s="25">
        <f t="shared" si="193"/>
        <v>0</v>
      </c>
      <c r="DW45" s="25">
        <f t="shared" si="193"/>
        <v>0</v>
      </c>
      <c r="DX45" s="25">
        <f t="shared" si="193"/>
        <v>0</v>
      </c>
      <c r="DY45" s="25">
        <f t="shared" si="193"/>
        <v>0</v>
      </c>
      <c r="DZ45" s="25">
        <f t="shared" ref="DZ45:GK48" si="197">IF(DZ$12&gt;$I45,0,IF($D45&lt;=DZ$12,$H45,0))</f>
        <v>0</v>
      </c>
      <c r="EA45" s="25">
        <f t="shared" si="197"/>
        <v>0</v>
      </c>
      <c r="EB45" s="25">
        <f t="shared" si="197"/>
        <v>0</v>
      </c>
      <c r="EC45" s="25">
        <f t="shared" si="197"/>
        <v>0</v>
      </c>
      <c r="ED45" s="25">
        <f t="shared" si="197"/>
        <v>0</v>
      </c>
      <c r="EE45" s="25">
        <f t="shared" si="197"/>
        <v>0</v>
      </c>
      <c r="EF45" s="25">
        <f t="shared" si="197"/>
        <v>0</v>
      </c>
      <c r="EG45" s="25">
        <f t="shared" si="197"/>
        <v>0</v>
      </c>
      <c r="EH45" s="25">
        <f t="shared" si="197"/>
        <v>0</v>
      </c>
      <c r="EI45" s="25">
        <f t="shared" si="197"/>
        <v>0</v>
      </c>
      <c r="EJ45" s="25">
        <f t="shared" si="197"/>
        <v>0</v>
      </c>
      <c r="EK45" s="25">
        <f t="shared" si="197"/>
        <v>0</v>
      </c>
      <c r="EL45" s="25">
        <f t="shared" si="197"/>
        <v>0</v>
      </c>
      <c r="EM45" s="25">
        <f t="shared" si="197"/>
        <v>0</v>
      </c>
      <c r="EN45" s="25">
        <f t="shared" si="197"/>
        <v>0</v>
      </c>
      <c r="EO45" s="25">
        <f t="shared" si="197"/>
        <v>0</v>
      </c>
      <c r="EP45" s="25">
        <f t="shared" si="197"/>
        <v>0</v>
      </c>
      <c r="EQ45" s="25">
        <f t="shared" si="197"/>
        <v>0</v>
      </c>
      <c r="ER45" s="25">
        <f t="shared" si="197"/>
        <v>0</v>
      </c>
      <c r="ES45" s="25">
        <f t="shared" si="197"/>
        <v>0</v>
      </c>
      <c r="ET45" s="25">
        <f t="shared" si="197"/>
        <v>0</v>
      </c>
      <c r="EU45" s="25">
        <f t="shared" si="197"/>
        <v>0</v>
      </c>
      <c r="EV45" s="25">
        <f t="shared" si="197"/>
        <v>0</v>
      </c>
      <c r="EW45" s="25">
        <f t="shared" si="197"/>
        <v>0</v>
      </c>
      <c r="EX45" s="25">
        <f t="shared" si="197"/>
        <v>0</v>
      </c>
      <c r="EY45" s="25">
        <f t="shared" si="197"/>
        <v>0</v>
      </c>
      <c r="EZ45" s="25">
        <f t="shared" si="197"/>
        <v>0</v>
      </c>
      <c r="FA45" s="25">
        <f t="shared" si="197"/>
        <v>0</v>
      </c>
      <c r="FB45" s="25">
        <f t="shared" si="197"/>
        <v>0</v>
      </c>
      <c r="FC45" s="25">
        <f t="shared" si="197"/>
        <v>0</v>
      </c>
      <c r="FD45" s="25">
        <f t="shared" si="197"/>
        <v>0</v>
      </c>
      <c r="FE45" s="25">
        <f t="shared" si="197"/>
        <v>0</v>
      </c>
      <c r="FF45" s="25">
        <f t="shared" si="197"/>
        <v>0</v>
      </c>
      <c r="FG45" s="25">
        <f t="shared" si="197"/>
        <v>0</v>
      </c>
      <c r="FH45" s="25">
        <f t="shared" si="197"/>
        <v>0</v>
      </c>
      <c r="FI45" s="25">
        <f t="shared" si="197"/>
        <v>0</v>
      </c>
      <c r="FJ45" s="25">
        <f t="shared" si="197"/>
        <v>0</v>
      </c>
      <c r="FK45" s="25">
        <f t="shared" si="197"/>
        <v>0</v>
      </c>
      <c r="FL45" s="25">
        <f t="shared" si="197"/>
        <v>0</v>
      </c>
      <c r="FM45" s="25">
        <f t="shared" si="197"/>
        <v>0</v>
      </c>
      <c r="FN45" s="25">
        <f t="shared" si="197"/>
        <v>0</v>
      </c>
      <c r="FO45" s="25">
        <f t="shared" si="197"/>
        <v>0</v>
      </c>
      <c r="FP45" s="25">
        <f t="shared" si="197"/>
        <v>0</v>
      </c>
      <c r="FQ45" s="25">
        <f t="shared" si="197"/>
        <v>0</v>
      </c>
      <c r="FR45" s="25">
        <f t="shared" si="197"/>
        <v>0</v>
      </c>
      <c r="FS45" s="25">
        <f t="shared" si="197"/>
        <v>0</v>
      </c>
      <c r="FT45" s="25">
        <f t="shared" si="197"/>
        <v>0</v>
      </c>
      <c r="FU45" s="25">
        <f t="shared" si="197"/>
        <v>0</v>
      </c>
      <c r="FV45" s="25">
        <f t="shared" si="197"/>
        <v>0</v>
      </c>
      <c r="FW45" s="25">
        <f t="shared" si="197"/>
        <v>0</v>
      </c>
      <c r="FX45" s="25">
        <f t="shared" si="197"/>
        <v>0</v>
      </c>
      <c r="FY45" s="25">
        <f t="shared" si="197"/>
        <v>0</v>
      </c>
      <c r="FZ45" s="25">
        <f t="shared" si="197"/>
        <v>0</v>
      </c>
      <c r="GA45" s="25">
        <f t="shared" si="197"/>
        <v>0</v>
      </c>
      <c r="GB45" s="25">
        <f t="shared" si="197"/>
        <v>0</v>
      </c>
      <c r="GC45" s="25">
        <f t="shared" si="197"/>
        <v>0</v>
      </c>
      <c r="GD45" s="25">
        <f t="shared" si="197"/>
        <v>0</v>
      </c>
      <c r="GE45" s="25">
        <f t="shared" si="197"/>
        <v>0</v>
      </c>
      <c r="GF45" s="25">
        <f t="shared" si="197"/>
        <v>0</v>
      </c>
      <c r="GG45" s="25">
        <f t="shared" si="197"/>
        <v>0</v>
      </c>
      <c r="GH45" s="25">
        <f t="shared" si="197"/>
        <v>0</v>
      </c>
      <c r="GI45" s="25">
        <f t="shared" si="197"/>
        <v>0</v>
      </c>
      <c r="GJ45" s="25">
        <f t="shared" si="197"/>
        <v>0</v>
      </c>
      <c r="GK45" s="25">
        <f t="shared" si="197"/>
        <v>0</v>
      </c>
      <c r="GL45" s="25">
        <f t="shared" si="196"/>
        <v>0</v>
      </c>
      <c r="GM45" s="246">
        <f t="shared" si="170"/>
        <v>0</v>
      </c>
    </row>
    <row r="46" spans="1:195" ht="19.5" customHeight="1">
      <c r="A46" s="130">
        <f t="shared" si="190"/>
        <v>0</v>
      </c>
      <c r="B46" s="25" t="s">
        <v>95</v>
      </c>
      <c r="C46" s="25" t="s">
        <v>44</v>
      </c>
      <c r="D46" s="64">
        <v>41913</v>
      </c>
      <c r="E46" s="25">
        <f>(SUMIF(GASTOS!$I$5:$CB$5,D46,GASTOS!$I$12:$CB$12)+SUMIF(RRHH!$T$18:$CM$18,D46,RRHH!$T$19:$CM$19))*-1</f>
        <v>25551.739333333331</v>
      </c>
      <c r="F46" s="65">
        <f t="shared" si="157"/>
        <v>2014</v>
      </c>
      <c r="G46" s="25">
        <v>60</v>
      </c>
      <c r="H46" s="25">
        <f t="shared" si="158"/>
        <v>-425.86232222222219</v>
      </c>
      <c r="I46" s="64">
        <f t="shared" si="159"/>
        <v>43737</v>
      </c>
      <c r="J46" s="141">
        <f t="shared" si="181"/>
        <v>0</v>
      </c>
      <c r="K46" s="25">
        <f t="shared" si="181"/>
        <v>0</v>
      </c>
      <c r="L46" s="25">
        <f t="shared" si="181"/>
        <v>0</v>
      </c>
      <c r="M46" s="25">
        <f t="shared" si="181"/>
        <v>0</v>
      </c>
      <c r="N46" s="25">
        <f t="shared" si="181"/>
        <v>0</v>
      </c>
      <c r="O46" s="25">
        <f t="shared" si="181"/>
        <v>0</v>
      </c>
      <c r="P46" s="25">
        <f t="shared" si="181"/>
        <v>0</v>
      </c>
      <c r="Q46" s="25">
        <f t="shared" si="181"/>
        <v>0</v>
      </c>
      <c r="R46" s="25">
        <f t="shared" si="181"/>
        <v>0</v>
      </c>
      <c r="S46" s="25">
        <f t="shared" si="181"/>
        <v>0</v>
      </c>
      <c r="T46" s="25">
        <f t="shared" si="177"/>
        <v>0</v>
      </c>
      <c r="U46" s="25">
        <f t="shared" si="177"/>
        <v>0</v>
      </c>
      <c r="V46" s="25">
        <f t="shared" si="177"/>
        <v>0</v>
      </c>
      <c r="W46" s="25">
        <f t="shared" si="177"/>
        <v>0</v>
      </c>
      <c r="X46" s="25">
        <f t="shared" si="177"/>
        <v>0</v>
      </c>
      <c r="Y46" s="25">
        <f t="shared" si="177"/>
        <v>0</v>
      </c>
      <c r="Z46" s="25">
        <f t="shared" si="177"/>
        <v>0</v>
      </c>
      <c r="AA46" s="25">
        <f t="shared" si="177"/>
        <v>0</v>
      </c>
      <c r="AB46" s="25">
        <f t="shared" si="177"/>
        <v>0</v>
      </c>
      <c r="AC46" s="25">
        <f t="shared" si="177"/>
        <v>0</v>
      </c>
      <c r="AD46" s="25">
        <f t="shared" si="177"/>
        <v>0</v>
      </c>
      <c r="AE46" s="25">
        <f t="shared" si="177"/>
        <v>0</v>
      </c>
      <c r="AF46" s="25">
        <f t="shared" si="177"/>
        <v>0</v>
      </c>
      <c r="AG46" s="25">
        <f t="shared" si="177"/>
        <v>0</v>
      </c>
      <c r="AH46" s="25">
        <f t="shared" si="177"/>
        <v>0</v>
      </c>
      <c r="AI46" s="25">
        <f t="shared" si="177"/>
        <v>0</v>
      </c>
      <c r="AJ46" s="25">
        <f t="shared" si="182"/>
        <v>0</v>
      </c>
      <c r="AK46" s="25">
        <f t="shared" si="182"/>
        <v>0</v>
      </c>
      <c r="AL46" s="25">
        <f t="shared" si="182"/>
        <v>0</v>
      </c>
      <c r="AM46" s="25">
        <f t="shared" si="182"/>
        <v>0</v>
      </c>
      <c r="AN46" s="25">
        <f t="shared" si="183"/>
        <v>0</v>
      </c>
      <c r="AO46" s="25">
        <f t="shared" si="183"/>
        <v>0</v>
      </c>
      <c r="AP46" s="25">
        <f t="shared" si="183"/>
        <v>0</v>
      </c>
      <c r="AQ46" s="25">
        <f t="shared" si="183"/>
        <v>0</v>
      </c>
      <c r="AR46" s="25">
        <f t="shared" si="183"/>
        <v>-425.86232222222219</v>
      </c>
      <c r="AS46" s="25">
        <f t="shared" si="183"/>
        <v>-425.86232222222219</v>
      </c>
      <c r="AT46" s="25">
        <f t="shared" si="183"/>
        <v>-425.86232222222219</v>
      </c>
      <c r="AU46" s="25">
        <f t="shared" si="183"/>
        <v>-425.86232222222219</v>
      </c>
      <c r="AV46" s="25">
        <f t="shared" si="183"/>
        <v>-425.86232222222219</v>
      </c>
      <c r="AW46" s="25">
        <f t="shared" si="183"/>
        <v>-425.86232222222219</v>
      </c>
      <c r="AX46" s="25">
        <f t="shared" si="178"/>
        <v>-425.86232222222219</v>
      </c>
      <c r="AY46" s="25">
        <f t="shared" si="178"/>
        <v>-425.86232222222219</v>
      </c>
      <c r="AZ46" s="25">
        <f t="shared" si="178"/>
        <v>-425.86232222222219</v>
      </c>
      <c r="BA46" s="25">
        <f t="shared" si="178"/>
        <v>-425.86232222222219</v>
      </c>
      <c r="BB46" s="25">
        <f t="shared" si="178"/>
        <v>-425.86232222222219</v>
      </c>
      <c r="BC46" s="25">
        <f t="shared" si="178"/>
        <v>-425.86232222222219</v>
      </c>
      <c r="BD46" s="25">
        <f t="shared" si="178"/>
        <v>-425.86232222222219</v>
      </c>
      <c r="BE46" s="25">
        <f t="shared" si="178"/>
        <v>-425.86232222222219</v>
      </c>
      <c r="BF46" s="25">
        <f t="shared" si="178"/>
        <v>-425.86232222222219</v>
      </c>
      <c r="BG46" s="25">
        <f t="shared" si="178"/>
        <v>-425.86232222222219</v>
      </c>
      <c r="BH46" s="25">
        <f t="shared" si="178"/>
        <v>-425.86232222222219</v>
      </c>
      <c r="BI46" s="25">
        <f t="shared" si="178"/>
        <v>-425.86232222222219</v>
      </c>
      <c r="BJ46" s="25">
        <f t="shared" si="178"/>
        <v>-425.86232222222219</v>
      </c>
      <c r="BK46" s="25">
        <f t="shared" si="178"/>
        <v>-425.86232222222219</v>
      </c>
      <c r="BL46" s="25">
        <f t="shared" si="178"/>
        <v>-425.86232222222219</v>
      </c>
      <c r="BM46" s="25">
        <f t="shared" si="178"/>
        <v>-425.86232222222219</v>
      </c>
      <c r="BN46" s="25">
        <f t="shared" si="184"/>
        <v>-425.86232222222219</v>
      </c>
      <c r="BO46" s="25">
        <f t="shared" si="184"/>
        <v>-425.86232222222219</v>
      </c>
      <c r="BP46" s="25">
        <f t="shared" si="184"/>
        <v>-425.86232222222219</v>
      </c>
      <c r="BQ46" s="25">
        <f t="shared" si="184"/>
        <v>-425.86232222222219</v>
      </c>
      <c r="BR46" s="25">
        <f t="shared" si="185"/>
        <v>-425.86232222222219</v>
      </c>
      <c r="BS46" s="25">
        <f t="shared" si="185"/>
        <v>-425.86232222222219</v>
      </c>
      <c r="BT46" s="25">
        <f t="shared" si="185"/>
        <v>-425.86232222222219</v>
      </c>
      <c r="BU46" s="25">
        <f t="shared" si="185"/>
        <v>-425.86232222222219</v>
      </c>
      <c r="BV46" s="25">
        <f t="shared" si="185"/>
        <v>-425.86232222222219</v>
      </c>
      <c r="BW46" s="25">
        <f t="shared" si="185"/>
        <v>-425.86232222222219</v>
      </c>
      <c r="BX46" s="25">
        <f t="shared" si="185"/>
        <v>-425.86232222222219</v>
      </c>
      <c r="BY46" s="25">
        <f t="shared" si="185"/>
        <v>-425.86232222222219</v>
      </c>
      <c r="BZ46" s="25">
        <f t="shared" si="185"/>
        <v>-425.86232222222219</v>
      </c>
      <c r="CA46" s="25">
        <f t="shared" si="185"/>
        <v>-425.86232222222219</v>
      </c>
      <c r="CB46" s="25">
        <f t="shared" si="179"/>
        <v>-425.86232222222219</v>
      </c>
      <c r="CC46" s="25">
        <f t="shared" si="179"/>
        <v>-425.86232222222219</v>
      </c>
      <c r="CD46" s="25">
        <f t="shared" si="179"/>
        <v>-425.86232222222219</v>
      </c>
      <c r="CE46" s="25">
        <f t="shared" si="179"/>
        <v>-425.86232222222219</v>
      </c>
      <c r="CF46" s="25">
        <f t="shared" si="179"/>
        <v>-425.86232222222219</v>
      </c>
      <c r="CG46" s="25">
        <f t="shared" si="179"/>
        <v>-425.86232222222219</v>
      </c>
      <c r="CH46" s="25">
        <f t="shared" si="179"/>
        <v>-425.86232222222219</v>
      </c>
      <c r="CI46" s="25">
        <f t="shared" si="179"/>
        <v>-425.86232222222219</v>
      </c>
      <c r="CJ46" s="25">
        <f t="shared" si="179"/>
        <v>-425.86232222222219</v>
      </c>
      <c r="CK46" s="25">
        <f t="shared" si="179"/>
        <v>-425.86232222222219</v>
      </c>
      <c r="CL46" s="25">
        <f t="shared" si="186"/>
        <v>-425.86232222222219</v>
      </c>
      <c r="CM46" s="25">
        <f t="shared" si="186"/>
        <v>-425.86232222222219</v>
      </c>
      <c r="CN46" s="25">
        <f t="shared" si="186"/>
        <v>-425.86232222222219</v>
      </c>
      <c r="CO46" s="25">
        <f t="shared" si="186"/>
        <v>-425.86232222222219</v>
      </c>
      <c r="CP46" s="25">
        <f t="shared" si="186"/>
        <v>-425.86232222222219</v>
      </c>
      <c r="CQ46" s="25">
        <f t="shared" si="186"/>
        <v>-425.86232222222219</v>
      </c>
      <c r="CR46" s="25">
        <f t="shared" si="186"/>
        <v>-425.86232222222219</v>
      </c>
      <c r="CS46" s="25">
        <f t="shared" si="186"/>
        <v>-425.86232222222219</v>
      </c>
      <c r="CT46" s="25">
        <f t="shared" si="186"/>
        <v>-425.86232222222219</v>
      </c>
      <c r="CU46" s="25">
        <f t="shared" si="186"/>
        <v>-425.86232222222219</v>
      </c>
      <c r="CV46" s="25">
        <f t="shared" si="180"/>
        <v>-425.86232222222219</v>
      </c>
      <c r="CW46" s="25">
        <f t="shared" si="180"/>
        <v>-425.86232222222219</v>
      </c>
      <c r="CX46" s="25">
        <f t="shared" si="180"/>
        <v>-425.86232222222219</v>
      </c>
      <c r="CY46" s="25">
        <f t="shared" si="180"/>
        <v>-425.86232222222219</v>
      </c>
      <c r="CZ46" s="25">
        <f t="shared" si="180"/>
        <v>0</v>
      </c>
      <c r="DA46" s="25">
        <f t="shared" si="180"/>
        <v>0</v>
      </c>
      <c r="DB46" s="25">
        <f t="shared" si="180"/>
        <v>0</v>
      </c>
      <c r="DC46" s="25">
        <f t="shared" si="180"/>
        <v>0</v>
      </c>
      <c r="DD46" s="25">
        <f t="shared" si="180"/>
        <v>0</v>
      </c>
      <c r="DE46" s="25">
        <f t="shared" si="180"/>
        <v>0</v>
      </c>
      <c r="DF46" s="25">
        <f t="shared" si="189"/>
        <v>0</v>
      </c>
      <c r="DG46" s="25">
        <f t="shared" si="189"/>
        <v>0</v>
      </c>
      <c r="DH46" s="25">
        <f t="shared" si="189"/>
        <v>0</v>
      </c>
      <c r="DI46" s="25">
        <f t="shared" si="189"/>
        <v>0</v>
      </c>
      <c r="DJ46" s="25">
        <f t="shared" si="189"/>
        <v>0</v>
      </c>
      <c r="DK46" s="25">
        <f t="shared" si="189"/>
        <v>0</v>
      </c>
      <c r="DL46" s="25">
        <f t="shared" si="189"/>
        <v>0</v>
      </c>
      <c r="DM46" s="25">
        <f t="shared" si="189"/>
        <v>0</v>
      </c>
      <c r="DN46" s="25">
        <f t="shared" si="189"/>
        <v>0</v>
      </c>
      <c r="DO46" s="25">
        <f t="shared" si="189"/>
        <v>0</v>
      </c>
      <c r="DP46" s="25">
        <f t="shared" si="193"/>
        <v>0</v>
      </c>
      <c r="DQ46" s="25">
        <f t="shared" si="193"/>
        <v>0</v>
      </c>
      <c r="DR46" s="25">
        <f t="shared" si="193"/>
        <v>0</v>
      </c>
      <c r="DS46" s="25">
        <f t="shared" si="193"/>
        <v>0</v>
      </c>
      <c r="DT46" s="25">
        <f t="shared" si="193"/>
        <v>0</v>
      </c>
      <c r="DU46" s="25">
        <f t="shared" si="193"/>
        <v>0</v>
      </c>
      <c r="DV46" s="25">
        <f t="shared" si="193"/>
        <v>0</v>
      </c>
      <c r="DW46" s="25">
        <f t="shared" si="193"/>
        <v>0</v>
      </c>
      <c r="DX46" s="25">
        <f t="shared" si="193"/>
        <v>0</v>
      </c>
      <c r="DY46" s="25">
        <f t="shared" si="193"/>
        <v>0</v>
      </c>
      <c r="DZ46" s="25">
        <f t="shared" si="197"/>
        <v>0</v>
      </c>
      <c r="EA46" s="25">
        <f t="shared" si="197"/>
        <v>0</v>
      </c>
      <c r="EB46" s="25">
        <f t="shared" si="197"/>
        <v>0</v>
      </c>
      <c r="EC46" s="25">
        <f t="shared" si="197"/>
        <v>0</v>
      </c>
      <c r="ED46" s="25">
        <f t="shared" si="197"/>
        <v>0</v>
      </c>
      <c r="EE46" s="25">
        <f t="shared" si="197"/>
        <v>0</v>
      </c>
      <c r="EF46" s="25">
        <f t="shared" si="197"/>
        <v>0</v>
      </c>
      <c r="EG46" s="25">
        <f t="shared" si="197"/>
        <v>0</v>
      </c>
      <c r="EH46" s="25">
        <f t="shared" si="197"/>
        <v>0</v>
      </c>
      <c r="EI46" s="25">
        <f t="shared" si="197"/>
        <v>0</v>
      </c>
      <c r="EJ46" s="25">
        <f t="shared" si="197"/>
        <v>0</v>
      </c>
      <c r="EK46" s="25">
        <f t="shared" si="197"/>
        <v>0</v>
      </c>
      <c r="EL46" s="25">
        <f t="shared" si="197"/>
        <v>0</v>
      </c>
      <c r="EM46" s="25">
        <f t="shared" si="197"/>
        <v>0</v>
      </c>
      <c r="EN46" s="25">
        <f t="shared" si="197"/>
        <v>0</v>
      </c>
      <c r="EO46" s="25">
        <f t="shared" si="197"/>
        <v>0</v>
      </c>
      <c r="EP46" s="25">
        <f t="shared" si="197"/>
        <v>0</v>
      </c>
      <c r="EQ46" s="25">
        <f t="shared" si="197"/>
        <v>0</v>
      </c>
      <c r="ER46" s="25">
        <f t="shared" si="197"/>
        <v>0</v>
      </c>
      <c r="ES46" s="25">
        <f t="shared" si="197"/>
        <v>0</v>
      </c>
      <c r="ET46" s="25">
        <f t="shared" si="197"/>
        <v>0</v>
      </c>
      <c r="EU46" s="25">
        <f t="shared" si="197"/>
        <v>0</v>
      </c>
      <c r="EV46" s="25">
        <f t="shared" si="197"/>
        <v>0</v>
      </c>
      <c r="EW46" s="25">
        <f t="shared" si="197"/>
        <v>0</v>
      </c>
      <c r="EX46" s="25">
        <f t="shared" si="197"/>
        <v>0</v>
      </c>
      <c r="EY46" s="25">
        <f t="shared" si="197"/>
        <v>0</v>
      </c>
      <c r="EZ46" s="25">
        <f t="shared" si="197"/>
        <v>0</v>
      </c>
      <c r="FA46" s="25">
        <f t="shared" si="197"/>
        <v>0</v>
      </c>
      <c r="FB46" s="25">
        <f t="shared" si="197"/>
        <v>0</v>
      </c>
      <c r="FC46" s="25">
        <f t="shared" si="197"/>
        <v>0</v>
      </c>
      <c r="FD46" s="25">
        <f t="shared" si="197"/>
        <v>0</v>
      </c>
      <c r="FE46" s="25">
        <f t="shared" si="197"/>
        <v>0</v>
      </c>
      <c r="FF46" s="25">
        <f t="shared" si="197"/>
        <v>0</v>
      </c>
      <c r="FG46" s="25">
        <f t="shared" si="197"/>
        <v>0</v>
      </c>
      <c r="FH46" s="25">
        <f t="shared" si="197"/>
        <v>0</v>
      </c>
      <c r="FI46" s="25">
        <f t="shared" si="197"/>
        <v>0</v>
      </c>
      <c r="FJ46" s="25">
        <f t="shared" si="197"/>
        <v>0</v>
      </c>
      <c r="FK46" s="25">
        <f t="shared" si="197"/>
        <v>0</v>
      </c>
      <c r="FL46" s="25">
        <f t="shared" si="197"/>
        <v>0</v>
      </c>
      <c r="FM46" s="25">
        <f t="shared" si="197"/>
        <v>0</v>
      </c>
      <c r="FN46" s="25">
        <f t="shared" si="197"/>
        <v>0</v>
      </c>
      <c r="FO46" s="25">
        <f t="shared" si="197"/>
        <v>0</v>
      </c>
      <c r="FP46" s="25">
        <f t="shared" si="197"/>
        <v>0</v>
      </c>
      <c r="FQ46" s="25">
        <f t="shared" si="197"/>
        <v>0</v>
      </c>
      <c r="FR46" s="25">
        <f t="shared" si="197"/>
        <v>0</v>
      </c>
      <c r="FS46" s="25">
        <f t="shared" si="197"/>
        <v>0</v>
      </c>
      <c r="FT46" s="25">
        <f t="shared" si="197"/>
        <v>0</v>
      </c>
      <c r="FU46" s="25">
        <f t="shared" si="197"/>
        <v>0</v>
      </c>
      <c r="FV46" s="25">
        <f t="shared" si="197"/>
        <v>0</v>
      </c>
      <c r="FW46" s="25">
        <f t="shared" si="197"/>
        <v>0</v>
      </c>
      <c r="FX46" s="25">
        <f t="shared" si="197"/>
        <v>0</v>
      </c>
      <c r="FY46" s="25">
        <f t="shared" si="197"/>
        <v>0</v>
      </c>
      <c r="FZ46" s="25">
        <f t="shared" si="197"/>
        <v>0</v>
      </c>
      <c r="GA46" s="25">
        <f t="shared" si="197"/>
        <v>0</v>
      </c>
      <c r="GB46" s="25">
        <f t="shared" si="197"/>
        <v>0</v>
      </c>
      <c r="GC46" s="25">
        <f t="shared" si="197"/>
        <v>0</v>
      </c>
      <c r="GD46" s="25">
        <f t="shared" si="197"/>
        <v>0</v>
      </c>
      <c r="GE46" s="25">
        <f t="shared" si="197"/>
        <v>0</v>
      </c>
      <c r="GF46" s="25">
        <f t="shared" si="197"/>
        <v>0</v>
      </c>
      <c r="GG46" s="25">
        <f t="shared" si="197"/>
        <v>0</v>
      </c>
      <c r="GH46" s="25">
        <f t="shared" si="197"/>
        <v>0</v>
      </c>
      <c r="GI46" s="25">
        <f t="shared" si="197"/>
        <v>0</v>
      </c>
      <c r="GJ46" s="25">
        <f t="shared" si="197"/>
        <v>0</v>
      </c>
      <c r="GK46" s="25">
        <f t="shared" si="197"/>
        <v>0</v>
      </c>
      <c r="GL46" s="25">
        <f t="shared" si="196"/>
        <v>0</v>
      </c>
      <c r="GM46" s="246">
        <f t="shared" si="170"/>
        <v>0</v>
      </c>
    </row>
    <row r="47" spans="1:195" ht="19.5" customHeight="1">
      <c r="A47" s="130">
        <f t="shared" si="190"/>
        <v>0</v>
      </c>
      <c r="B47" s="25" t="s">
        <v>95</v>
      </c>
      <c r="C47" s="25" t="s">
        <v>44</v>
      </c>
      <c r="D47" s="64">
        <v>41944</v>
      </c>
      <c r="E47" s="25">
        <f>(SUMIF(GASTOS!$I$5:$CB$5,D47,GASTOS!$I$12:$CB$12)+SUMIF(RRHH!$T$18:$CM$18,D47,RRHH!$T$19:$CM$19))*-1</f>
        <v>25551.739333333331</v>
      </c>
      <c r="F47" s="65">
        <f t="shared" si="157"/>
        <v>2014</v>
      </c>
      <c r="G47" s="25">
        <v>60</v>
      </c>
      <c r="H47" s="25">
        <f t="shared" si="158"/>
        <v>-425.86232222222219</v>
      </c>
      <c r="I47" s="64">
        <f t="shared" si="159"/>
        <v>43768</v>
      </c>
      <c r="J47" s="141">
        <f t="shared" si="181"/>
        <v>0</v>
      </c>
      <c r="K47" s="25">
        <f t="shared" si="181"/>
        <v>0</v>
      </c>
      <c r="L47" s="25">
        <f t="shared" si="181"/>
        <v>0</v>
      </c>
      <c r="M47" s="25">
        <f t="shared" si="181"/>
        <v>0</v>
      </c>
      <c r="N47" s="25">
        <f t="shared" si="181"/>
        <v>0</v>
      </c>
      <c r="O47" s="25">
        <f t="shared" si="181"/>
        <v>0</v>
      </c>
      <c r="P47" s="25">
        <f t="shared" si="181"/>
        <v>0</v>
      </c>
      <c r="Q47" s="25">
        <f t="shared" si="181"/>
        <v>0</v>
      </c>
      <c r="R47" s="25">
        <f t="shared" si="181"/>
        <v>0</v>
      </c>
      <c r="S47" s="25">
        <f t="shared" si="181"/>
        <v>0</v>
      </c>
      <c r="T47" s="25">
        <f t="shared" si="177"/>
        <v>0</v>
      </c>
      <c r="U47" s="25">
        <f t="shared" si="177"/>
        <v>0</v>
      </c>
      <c r="V47" s="25">
        <f t="shared" si="177"/>
        <v>0</v>
      </c>
      <c r="W47" s="25">
        <f t="shared" si="177"/>
        <v>0</v>
      </c>
      <c r="X47" s="25">
        <f t="shared" si="177"/>
        <v>0</v>
      </c>
      <c r="Y47" s="25">
        <f t="shared" si="177"/>
        <v>0</v>
      </c>
      <c r="Z47" s="25">
        <f t="shared" si="177"/>
        <v>0</v>
      </c>
      <c r="AA47" s="25">
        <f t="shared" si="177"/>
        <v>0</v>
      </c>
      <c r="AB47" s="25">
        <f t="shared" si="177"/>
        <v>0</v>
      </c>
      <c r="AC47" s="25">
        <f t="shared" si="177"/>
        <v>0</v>
      </c>
      <c r="AD47" s="25">
        <f t="shared" si="177"/>
        <v>0</v>
      </c>
      <c r="AE47" s="25">
        <f t="shared" si="177"/>
        <v>0</v>
      </c>
      <c r="AF47" s="25">
        <f t="shared" si="177"/>
        <v>0</v>
      </c>
      <c r="AG47" s="25">
        <f t="shared" si="177"/>
        <v>0</v>
      </c>
      <c r="AH47" s="25">
        <f t="shared" si="177"/>
        <v>0</v>
      </c>
      <c r="AI47" s="25">
        <f t="shared" si="177"/>
        <v>0</v>
      </c>
      <c r="AJ47" s="25">
        <f t="shared" si="182"/>
        <v>0</v>
      </c>
      <c r="AK47" s="25">
        <f t="shared" si="182"/>
        <v>0</v>
      </c>
      <c r="AL47" s="25">
        <f t="shared" si="182"/>
        <v>0</v>
      </c>
      <c r="AM47" s="25">
        <f t="shared" si="182"/>
        <v>0</v>
      </c>
      <c r="AN47" s="25">
        <f t="shared" si="183"/>
        <v>0</v>
      </c>
      <c r="AO47" s="25">
        <f t="shared" si="183"/>
        <v>0</v>
      </c>
      <c r="AP47" s="25">
        <f t="shared" si="183"/>
        <v>0</v>
      </c>
      <c r="AQ47" s="25">
        <f t="shared" si="183"/>
        <v>0</v>
      </c>
      <c r="AR47" s="25">
        <f t="shared" si="183"/>
        <v>0</v>
      </c>
      <c r="AS47" s="25">
        <f t="shared" si="183"/>
        <v>-425.86232222222219</v>
      </c>
      <c r="AT47" s="25">
        <f t="shared" si="183"/>
        <v>-425.86232222222219</v>
      </c>
      <c r="AU47" s="25">
        <f t="shared" si="183"/>
        <v>-425.86232222222219</v>
      </c>
      <c r="AV47" s="25">
        <f t="shared" si="183"/>
        <v>-425.86232222222219</v>
      </c>
      <c r="AW47" s="25">
        <f t="shared" si="183"/>
        <v>-425.86232222222219</v>
      </c>
      <c r="AX47" s="25">
        <f t="shared" si="178"/>
        <v>-425.86232222222219</v>
      </c>
      <c r="AY47" s="25">
        <f t="shared" si="178"/>
        <v>-425.86232222222219</v>
      </c>
      <c r="AZ47" s="25">
        <f t="shared" si="178"/>
        <v>-425.86232222222219</v>
      </c>
      <c r="BA47" s="25">
        <f t="shared" si="178"/>
        <v>-425.86232222222219</v>
      </c>
      <c r="BB47" s="25">
        <f t="shared" si="178"/>
        <v>-425.86232222222219</v>
      </c>
      <c r="BC47" s="25">
        <f t="shared" si="178"/>
        <v>-425.86232222222219</v>
      </c>
      <c r="BD47" s="25">
        <f t="shared" si="178"/>
        <v>-425.86232222222219</v>
      </c>
      <c r="BE47" s="25">
        <f t="shared" si="178"/>
        <v>-425.86232222222219</v>
      </c>
      <c r="BF47" s="25">
        <f t="shared" si="178"/>
        <v>-425.86232222222219</v>
      </c>
      <c r="BG47" s="25">
        <f t="shared" si="178"/>
        <v>-425.86232222222219</v>
      </c>
      <c r="BH47" s="25">
        <f t="shared" si="178"/>
        <v>-425.86232222222219</v>
      </c>
      <c r="BI47" s="25">
        <f t="shared" si="178"/>
        <v>-425.86232222222219</v>
      </c>
      <c r="BJ47" s="25">
        <f t="shared" si="178"/>
        <v>-425.86232222222219</v>
      </c>
      <c r="BK47" s="25">
        <f t="shared" si="178"/>
        <v>-425.86232222222219</v>
      </c>
      <c r="BL47" s="25">
        <f t="shared" si="178"/>
        <v>-425.86232222222219</v>
      </c>
      <c r="BM47" s="25">
        <f t="shared" si="178"/>
        <v>-425.86232222222219</v>
      </c>
      <c r="BN47" s="25">
        <f t="shared" si="184"/>
        <v>-425.86232222222219</v>
      </c>
      <c r="BO47" s="25">
        <f t="shared" si="184"/>
        <v>-425.86232222222219</v>
      </c>
      <c r="BP47" s="25">
        <f t="shared" si="184"/>
        <v>-425.86232222222219</v>
      </c>
      <c r="BQ47" s="25">
        <f t="shared" si="184"/>
        <v>-425.86232222222219</v>
      </c>
      <c r="BR47" s="25">
        <f t="shared" si="185"/>
        <v>-425.86232222222219</v>
      </c>
      <c r="BS47" s="25">
        <f t="shared" si="185"/>
        <v>-425.86232222222219</v>
      </c>
      <c r="BT47" s="25">
        <f t="shared" si="185"/>
        <v>-425.86232222222219</v>
      </c>
      <c r="BU47" s="25">
        <f t="shared" si="185"/>
        <v>-425.86232222222219</v>
      </c>
      <c r="BV47" s="25">
        <f t="shared" si="185"/>
        <v>-425.86232222222219</v>
      </c>
      <c r="BW47" s="25">
        <f t="shared" si="185"/>
        <v>-425.86232222222219</v>
      </c>
      <c r="BX47" s="25">
        <f t="shared" si="185"/>
        <v>-425.86232222222219</v>
      </c>
      <c r="BY47" s="25">
        <f t="shared" si="185"/>
        <v>-425.86232222222219</v>
      </c>
      <c r="BZ47" s="25">
        <f t="shared" si="185"/>
        <v>-425.86232222222219</v>
      </c>
      <c r="CA47" s="25">
        <f t="shared" si="185"/>
        <v>-425.86232222222219</v>
      </c>
      <c r="CB47" s="25">
        <f t="shared" si="179"/>
        <v>-425.86232222222219</v>
      </c>
      <c r="CC47" s="25">
        <f t="shared" si="179"/>
        <v>-425.86232222222219</v>
      </c>
      <c r="CD47" s="25">
        <f t="shared" si="179"/>
        <v>-425.86232222222219</v>
      </c>
      <c r="CE47" s="25">
        <f t="shared" si="179"/>
        <v>-425.86232222222219</v>
      </c>
      <c r="CF47" s="25">
        <f t="shared" si="179"/>
        <v>-425.86232222222219</v>
      </c>
      <c r="CG47" s="25">
        <f t="shared" si="179"/>
        <v>-425.86232222222219</v>
      </c>
      <c r="CH47" s="25">
        <f t="shared" si="179"/>
        <v>-425.86232222222219</v>
      </c>
      <c r="CI47" s="25">
        <f t="shared" si="179"/>
        <v>-425.86232222222219</v>
      </c>
      <c r="CJ47" s="25">
        <f t="shared" si="179"/>
        <v>-425.86232222222219</v>
      </c>
      <c r="CK47" s="25">
        <f t="shared" si="179"/>
        <v>-425.86232222222219</v>
      </c>
      <c r="CL47" s="25">
        <f t="shared" si="186"/>
        <v>-425.86232222222219</v>
      </c>
      <c r="CM47" s="25">
        <f t="shared" si="186"/>
        <v>-425.86232222222219</v>
      </c>
      <c r="CN47" s="25">
        <f t="shared" si="186"/>
        <v>-425.86232222222219</v>
      </c>
      <c r="CO47" s="25">
        <f t="shared" si="186"/>
        <v>-425.86232222222219</v>
      </c>
      <c r="CP47" s="25">
        <f t="shared" si="186"/>
        <v>-425.86232222222219</v>
      </c>
      <c r="CQ47" s="25">
        <f t="shared" si="186"/>
        <v>-425.86232222222219</v>
      </c>
      <c r="CR47" s="25">
        <f t="shared" si="186"/>
        <v>-425.86232222222219</v>
      </c>
      <c r="CS47" s="25">
        <f t="shared" si="186"/>
        <v>-425.86232222222219</v>
      </c>
      <c r="CT47" s="25">
        <f t="shared" si="186"/>
        <v>-425.86232222222219</v>
      </c>
      <c r="CU47" s="25">
        <f t="shared" si="186"/>
        <v>-425.86232222222219</v>
      </c>
      <c r="CV47" s="25">
        <f t="shared" si="180"/>
        <v>-425.86232222222219</v>
      </c>
      <c r="CW47" s="25">
        <f t="shared" si="180"/>
        <v>-425.86232222222219</v>
      </c>
      <c r="CX47" s="25">
        <f t="shared" si="180"/>
        <v>-425.86232222222219</v>
      </c>
      <c r="CY47" s="25">
        <f t="shared" si="180"/>
        <v>-425.86232222222219</v>
      </c>
      <c r="CZ47" s="25">
        <f t="shared" si="180"/>
        <v>-425.86232222222219</v>
      </c>
      <c r="DA47" s="25">
        <f t="shared" si="180"/>
        <v>0</v>
      </c>
      <c r="DB47" s="25">
        <f t="shared" si="180"/>
        <v>0</v>
      </c>
      <c r="DC47" s="25">
        <f t="shared" si="180"/>
        <v>0</v>
      </c>
      <c r="DD47" s="25">
        <f t="shared" si="180"/>
        <v>0</v>
      </c>
      <c r="DE47" s="25">
        <f t="shared" si="180"/>
        <v>0</v>
      </c>
      <c r="DF47" s="25">
        <f t="shared" si="189"/>
        <v>0</v>
      </c>
      <c r="DG47" s="25">
        <f t="shared" si="189"/>
        <v>0</v>
      </c>
      <c r="DH47" s="25">
        <f t="shared" si="189"/>
        <v>0</v>
      </c>
      <c r="DI47" s="25">
        <f t="shared" si="189"/>
        <v>0</v>
      </c>
      <c r="DJ47" s="25">
        <f t="shared" si="189"/>
        <v>0</v>
      </c>
      <c r="DK47" s="25">
        <f t="shared" si="189"/>
        <v>0</v>
      </c>
      <c r="DL47" s="25">
        <f t="shared" si="189"/>
        <v>0</v>
      </c>
      <c r="DM47" s="25">
        <f t="shared" si="189"/>
        <v>0</v>
      </c>
      <c r="DN47" s="25">
        <f t="shared" si="189"/>
        <v>0</v>
      </c>
      <c r="DO47" s="25">
        <f t="shared" si="189"/>
        <v>0</v>
      </c>
      <c r="DP47" s="25">
        <f t="shared" si="193"/>
        <v>0</v>
      </c>
      <c r="DQ47" s="25">
        <f t="shared" si="193"/>
        <v>0</v>
      </c>
      <c r="DR47" s="25">
        <f t="shared" si="193"/>
        <v>0</v>
      </c>
      <c r="DS47" s="25">
        <f t="shared" si="193"/>
        <v>0</v>
      </c>
      <c r="DT47" s="25">
        <f t="shared" si="193"/>
        <v>0</v>
      </c>
      <c r="DU47" s="25">
        <f t="shared" si="193"/>
        <v>0</v>
      </c>
      <c r="DV47" s="25">
        <f t="shared" si="193"/>
        <v>0</v>
      </c>
      <c r="DW47" s="25">
        <f t="shared" si="193"/>
        <v>0</v>
      </c>
      <c r="DX47" s="25">
        <f t="shared" si="193"/>
        <v>0</v>
      </c>
      <c r="DY47" s="25">
        <f t="shared" si="193"/>
        <v>0</v>
      </c>
      <c r="DZ47" s="25">
        <f t="shared" si="197"/>
        <v>0</v>
      </c>
      <c r="EA47" s="25">
        <f t="shared" si="197"/>
        <v>0</v>
      </c>
      <c r="EB47" s="25">
        <f t="shared" si="197"/>
        <v>0</v>
      </c>
      <c r="EC47" s="25">
        <f t="shared" si="197"/>
        <v>0</v>
      </c>
      <c r="ED47" s="25">
        <f t="shared" si="197"/>
        <v>0</v>
      </c>
      <c r="EE47" s="25">
        <f t="shared" si="197"/>
        <v>0</v>
      </c>
      <c r="EF47" s="25">
        <f t="shared" si="197"/>
        <v>0</v>
      </c>
      <c r="EG47" s="25">
        <f t="shared" si="197"/>
        <v>0</v>
      </c>
      <c r="EH47" s="25">
        <f t="shared" si="197"/>
        <v>0</v>
      </c>
      <c r="EI47" s="25">
        <f t="shared" si="197"/>
        <v>0</v>
      </c>
      <c r="EJ47" s="25">
        <f t="shared" si="197"/>
        <v>0</v>
      </c>
      <c r="EK47" s="25">
        <f t="shared" si="197"/>
        <v>0</v>
      </c>
      <c r="EL47" s="25">
        <f t="shared" si="197"/>
        <v>0</v>
      </c>
      <c r="EM47" s="25">
        <f t="shared" si="197"/>
        <v>0</v>
      </c>
      <c r="EN47" s="25">
        <f t="shared" si="197"/>
        <v>0</v>
      </c>
      <c r="EO47" s="25">
        <f t="shared" si="197"/>
        <v>0</v>
      </c>
      <c r="EP47" s="25">
        <f t="shared" si="197"/>
        <v>0</v>
      </c>
      <c r="EQ47" s="25">
        <f t="shared" si="197"/>
        <v>0</v>
      </c>
      <c r="ER47" s="25">
        <f t="shared" si="197"/>
        <v>0</v>
      </c>
      <c r="ES47" s="25">
        <f t="shared" si="197"/>
        <v>0</v>
      </c>
      <c r="ET47" s="25">
        <f t="shared" si="197"/>
        <v>0</v>
      </c>
      <c r="EU47" s="25">
        <f t="shared" si="197"/>
        <v>0</v>
      </c>
      <c r="EV47" s="25">
        <f t="shared" si="197"/>
        <v>0</v>
      </c>
      <c r="EW47" s="25">
        <f t="shared" si="197"/>
        <v>0</v>
      </c>
      <c r="EX47" s="25">
        <f t="shared" si="197"/>
        <v>0</v>
      </c>
      <c r="EY47" s="25">
        <f t="shared" si="197"/>
        <v>0</v>
      </c>
      <c r="EZ47" s="25">
        <f t="shared" si="197"/>
        <v>0</v>
      </c>
      <c r="FA47" s="25">
        <f t="shared" si="197"/>
        <v>0</v>
      </c>
      <c r="FB47" s="25">
        <f t="shared" si="197"/>
        <v>0</v>
      </c>
      <c r="FC47" s="25">
        <f t="shared" si="197"/>
        <v>0</v>
      </c>
      <c r="FD47" s="25">
        <f t="shared" si="197"/>
        <v>0</v>
      </c>
      <c r="FE47" s="25">
        <f t="shared" si="197"/>
        <v>0</v>
      </c>
      <c r="FF47" s="25">
        <f t="shared" si="197"/>
        <v>0</v>
      </c>
      <c r="FG47" s="25">
        <f t="shared" si="197"/>
        <v>0</v>
      </c>
      <c r="FH47" s="25">
        <f t="shared" si="197"/>
        <v>0</v>
      </c>
      <c r="FI47" s="25">
        <f t="shared" si="197"/>
        <v>0</v>
      </c>
      <c r="FJ47" s="25">
        <f t="shared" si="197"/>
        <v>0</v>
      </c>
      <c r="FK47" s="25">
        <f t="shared" si="197"/>
        <v>0</v>
      </c>
      <c r="FL47" s="25">
        <f t="shared" si="197"/>
        <v>0</v>
      </c>
      <c r="FM47" s="25">
        <f t="shared" si="197"/>
        <v>0</v>
      </c>
      <c r="FN47" s="25">
        <f t="shared" si="197"/>
        <v>0</v>
      </c>
      <c r="FO47" s="25">
        <f t="shared" si="197"/>
        <v>0</v>
      </c>
      <c r="FP47" s="25">
        <f t="shared" si="197"/>
        <v>0</v>
      </c>
      <c r="FQ47" s="25">
        <f t="shared" si="197"/>
        <v>0</v>
      </c>
      <c r="FR47" s="25">
        <f t="shared" si="197"/>
        <v>0</v>
      </c>
      <c r="FS47" s="25">
        <f t="shared" si="197"/>
        <v>0</v>
      </c>
      <c r="FT47" s="25">
        <f t="shared" si="197"/>
        <v>0</v>
      </c>
      <c r="FU47" s="25">
        <f t="shared" si="197"/>
        <v>0</v>
      </c>
      <c r="FV47" s="25">
        <f t="shared" si="197"/>
        <v>0</v>
      </c>
      <c r="FW47" s="25">
        <f t="shared" si="197"/>
        <v>0</v>
      </c>
      <c r="FX47" s="25">
        <f t="shared" si="197"/>
        <v>0</v>
      </c>
      <c r="FY47" s="25">
        <f t="shared" si="197"/>
        <v>0</v>
      </c>
      <c r="FZ47" s="25">
        <f t="shared" si="197"/>
        <v>0</v>
      </c>
      <c r="GA47" s="25">
        <f t="shared" si="197"/>
        <v>0</v>
      </c>
      <c r="GB47" s="25">
        <f t="shared" si="197"/>
        <v>0</v>
      </c>
      <c r="GC47" s="25">
        <f t="shared" si="197"/>
        <v>0</v>
      </c>
      <c r="GD47" s="25">
        <f t="shared" si="197"/>
        <v>0</v>
      </c>
      <c r="GE47" s="25">
        <f t="shared" si="197"/>
        <v>0</v>
      </c>
      <c r="GF47" s="25">
        <f t="shared" si="197"/>
        <v>0</v>
      </c>
      <c r="GG47" s="25">
        <f t="shared" si="197"/>
        <v>0</v>
      </c>
      <c r="GH47" s="25">
        <f t="shared" si="197"/>
        <v>0</v>
      </c>
      <c r="GI47" s="25">
        <f t="shared" si="197"/>
        <v>0</v>
      </c>
      <c r="GJ47" s="25">
        <f t="shared" si="197"/>
        <v>0</v>
      </c>
      <c r="GK47" s="25">
        <f t="shared" si="197"/>
        <v>0</v>
      </c>
      <c r="GL47" s="25">
        <f t="shared" si="196"/>
        <v>0</v>
      </c>
      <c r="GM47" s="246">
        <f t="shared" si="170"/>
        <v>0</v>
      </c>
    </row>
    <row r="48" spans="1:195" ht="19.5" customHeight="1">
      <c r="A48" s="130">
        <f t="shared" si="190"/>
        <v>0</v>
      </c>
      <c r="B48" s="25" t="s">
        <v>95</v>
      </c>
      <c r="C48" s="25" t="s">
        <v>44</v>
      </c>
      <c r="D48" s="64">
        <v>41974</v>
      </c>
      <c r="E48" s="25">
        <f>(SUMIF(GASTOS!$I$5:$CB$5,D48,GASTOS!$I$12:$CB$12)+SUMIF(RRHH!$T$18:$CM$18,D48,RRHH!$T$19:$CM$19))*-1</f>
        <v>25551.739333333331</v>
      </c>
      <c r="F48" s="65">
        <f t="shared" si="157"/>
        <v>2014</v>
      </c>
      <c r="G48" s="25">
        <v>60</v>
      </c>
      <c r="H48" s="25">
        <f t="shared" si="158"/>
        <v>-425.86232222222219</v>
      </c>
      <c r="I48" s="64">
        <f t="shared" si="159"/>
        <v>43798</v>
      </c>
      <c r="J48" s="141">
        <f t="shared" si="181"/>
        <v>0</v>
      </c>
      <c r="K48" s="25">
        <f t="shared" si="181"/>
        <v>0</v>
      </c>
      <c r="L48" s="25">
        <f t="shared" si="181"/>
        <v>0</v>
      </c>
      <c r="M48" s="25">
        <f t="shared" si="181"/>
        <v>0</v>
      </c>
      <c r="N48" s="25">
        <f t="shared" si="181"/>
        <v>0</v>
      </c>
      <c r="O48" s="25">
        <f t="shared" si="181"/>
        <v>0</v>
      </c>
      <c r="P48" s="25">
        <f t="shared" si="181"/>
        <v>0</v>
      </c>
      <c r="Q48" s="25">
        <f t="shared" si="181"/>
        <v>0</v>
      </c>
      <c r="R48" s="25">
        <f t="shared" si="181"/>
        <v>0</v>
      </c>
      <c r="S48" s="25">
        <f t="shared" si="181"/>
        <v>0</v>
      </c>
      <c r="T48" s="25">
        <f t="shared" si="181"/>
        <v>0</v>
      </c>
      <c r="U48" s="25">
        <f t="shared" si="181"/>
        <v>0</v>
      </c>
      <c r="V48" s="25">
        <f t="shared" si="181"/>
        <v>0</v>
      </c>
      <c r="W48" s="25">
        <f t="shared" si="181"/>
        <v>0</v>
      </c>
      <c r="X48" s="25">
        <f t="shared" si="181"/>
        <v>0</v>
      </c>
      <c r="Y48" s="25">
        <f t="shared" si="181"/>
        <v>0</v>
      </c>
      <c r="Z48" s="25">
        <f t="shared" ref="Z48:AO71" si="198">IF(Z$12&gt;$I48,0,IF($D48&lt;=Z$12,$H48,0))</f>
        <v>0</v>
      </c>
      <c r="AA48" s="25">
        <f t="shared" si="198"/>
        <v>0</v>
      </c>
      <c r="AB48" s="25">
        <f t="shared" si="198"/>
        <v>0</v>
      </c>
      <c r="AC48" s="25">
        <f t="shared" si="198"/>
        <v>0</v>
      </c>
      <c r="AD48" s="25">
        <f t="shared" si="198"/>
        <v>0</v>
      </c>
      <c r="AE48" s="25">
        <f t="shared" si="198"/>
        <v>0</v>
      </c>
      <c r="AF48" s="25">
        <f t="shared" si="198"/>
        <v>0</v>
      </c>
      <c r="AG48" s="25">
        <f t="shared" si="198"/>
        <v>0</v>
      </c>
      <c r="AH48" s="25">
        <f t="shared" si="198"/>
        <v>0</v>
      </c>
      <c r="AI48" s="25">
        <f t="shared" si="198"/>
        <v>0</v>
      </c>
      <c r="AJ48" s="25">
        <f t="shared" si="198"/>
        <v>0</v>
      </c>
      <c r="AK48" s="25">
        <f t="shared" si="198"/>
        <v>0</v>
      </c>
      <c r="AL48" s="25">
        <f t="shared" si="198"/>
        <v>0</v>
      </c>
      <c r="AM48" s="25">
        <f t="shared" si="198"/>
        <v>0</v>
      </c>
      <c r="AN48" s="25">
        <f t="shared" si="183"/>
        <v>0</v>
      </c>
      <c r="AO48" s="25">
        <f t="shared" si="183"/>
        <v>0</v>
      </c>
      <c r="AP48" s="25">
        <f t="shared" si="183"/>
        <v>0</v>
      </c>
      <c r="AQ48" s="25">
        <f t="shared" si="183"/>
        <v>0</v>
      </c>
      <c r="AR48" s="25">
        <f t="shared" si="183"/>
        <v>0</v>
      </c>
      <c r="AS48" s="25">
        <f t="shared" si="183"/>
        <v>0</v>
      </c>
      <c r="AT48" s="25">
        <f t="shared" si="183"/>
        <v>-425.86232222222219</v>
      </c>
      <c r="AU48" s="25">
        <f t="shared" si="183"/>
        <v>-425.86232222222219</v>
      </c>
      <c r="AV48" s="25">
        <f t="shared" si="183"/>
        <v>-425.86232222222219</v>
      </c>
      <c r="AW48" s="25">
        <f t="shared" si="183"/>
        <v>-425.86232222222219</v>
      </c>
      <c r="AX48" s="25">
        <f t="shared" si="178"/>
        <v>-425.86232222222219</v>
      </c>
      <c r="AY48" s="25">
        <f t="shared" si="178"/>
        <v>-425.86232222222219</v>
      </c>
      <c r="AZ48" s="25">
        <f t="shared" ref="AZ48:BO76" si="199">IF(AZ$12&gt;$I48,0,IF($D48&lt;=AZ$12,$H48,0))</f>
        <v>-425.86232222222219</v>
      </c>
      <c r="BA48" s="25">
        <f t="shared" si="199"/>
        <v>-425.86232222222219</v>
      </c>
      <c r="BB48" s="25">
        <f t="shared" si="199"/>
        <v>-425.86232222222219</v>
      </c>
      <c r="BC48" s="25">
        <f t="shared" si="199"/>
        <v>-425.86232222222219</v>
      </c>
      <c r="BD48" s="25">
        <f t="shared" si="199"/>
        <v>-425.86232222222219</v>
      </c>
      <c r="BE48" s="25">
        <f t="shared" si="199"/>
        <v>-425.86232222222219</v>
      </c>
      <c r="BF48" s="25">
        <f t="shared" si="199"/>
        <v>-425.86232222222219</v>
      </c>
      <c r="BG48" s="25">
        <f t="shared" si="199"/>
        <v>-425.86232222222219</v>
      </c>
      <c r="BH48" s="25">
        <f t="shared" si="199"/>
        <v>-425.86232222222219</v>
      </c>
      <c r="BI48" s="25">
        <f t="shared" si="199"/>
        <v>-425.86232222222219</v>
      </c>
      <c r="BJ48" s="25">
        <f t="shared" si="199"/>
        <v>-425.86232222222219</v>
      </c>
      <c r="BK48" s="25">
        <f t="shared" si="199"/>
        <v>-425.86232222222219</v>
      </c>
      <c r="BL48" s="25">
        <f t="shared" si="199"/>
        <v>-425.86232222222219</v>
      </c>
      <c r="BM48" s="25">
        <f t="shared" si="199"/>
        <v>-425.86232222222219</v>
      </c>
      <c r="BN48" s="25">
        <f t="shared" si="199"/>
        <v>-425.86232222222219</v>
      </c>
      <c r="BO48" s="25">
        <f t="shared" si="199"/>
        <v>-425.86232222222219</v>
      </c>
      <c r="BP48" s="25">
        <f t="shared" si="184"/>
        <v>-425.86232222222219</v>
      </c>
      <c r="BQ48" s="25">
        <f t="shared" si="184"/>
        <v>-425.86232222222219</v>
      </c>
      <c r="BR48" s="25">
        <f t="shared" si="185"/>
        <v>-425.86232222222219</v>
      </c>
      <c r="BS48" s="25">
        <f t="shared" si="185"/>
        <v>-425.86232222222219</v>
      </c>
      <c r="BT48" s="25">
        <f t="shared" si="185"/>
        <v>-425.86232222222219</v>
      </c>
      <c r="BU48" s="25">
        <f t="shared" si="185"/>
        <v>-425.86232222222219</v>
      </c>
      <c r="BV48" s="25">
        <f t="shared" si="185"/>
        <v>-425.86232222222219</v>
      </c>
      <c r="BW48" s="25">
        <f t="shared" si="185"/>
        <v>-425.86232222222219</v>
      </c>
      <c r="BX48" s="25">
        <f t="shared" si="185"/>
        <v>-425.86232222222219</v>
      </c>
      <c r="BY48" s="25">
        <f t="shared" si="185"/>
        <v>-425.86232222222219</v>
      </c>
      <c r="BZ48" s="25">
        <f t="shared" si="185"/>
        <v>-425.86232222222219</v>
      </c>
      <c r="CA48" s="25">
        <f t="shared" si="185"/>
        <v>-425.86232222222219</v>
      </c>
      <c r="CB48" s="25">
        <f t="shared" si="179"/>
        <v>-425.86232222222219</v>
      </c>
      <c r="CC48" s="25">
        <f t="shared" si="179"/>
        <v>-425.86232222222219</v>
      </c>
      <c r="CD48" s="25">
        <f t="shared" si="179"/>
        <v>-425.86232222222219</v>
      </c>
      <c r="CE48" s="25">
        <f t="shared" si="179"/>
        <v>-425.86232222222219</v>
      </c>
      <c r="CF48" s="25">
        <f t="shared" si="179"/>
        <v>-425.86232222222219</v>
      </c>
      <c r="CG48" s="25">
        <f t="shared" si="179"/>
        <v>-425.86232222222219</v>
      </c>
      <c r="CH48" s="25">
        <f t="shared" si="179"/>
        <v>-425.86232222222219</v>
      </c>
      <c r="CI48" s="25">
        <f t="shared" si="179"/>
        <v>-425.86232222222219</v>
      </c>
      <c r="CJ48" s="25">
        <f t="shared" si="179"/>
        <v>-425.86232222222219</v>
      </c>
      <c r="CK48" s="25">
        <f t="shared" si="179"/>
        <v>-425.86232222222219</v>
      </c>
      <c r="CL48" s="25">
        <f t="shared" si="186"/>
        <v>-425.86232222222219</v>
      </c>
      <c r="CM48" s="25">
        <f t="shared" si="186"/>
        <v>-425.86232222222219</v>
      </c>
      <c r="CN48" s="25">
        <f t="shared" si="186"/>
        <v>-425.86232222222219</v>
      </c>
      <c r="CO48" s="25">
        <f t="shared" si="186"/>
        <v>-425.86232222222219</v>
      </c>
      <c r="CP48" s="25">
        <f t="shared" si="186"/>
        <v>-425.86232222222219</v>
      </c>
      <c r="CQ48" s="25">
        <f t="shared" si="186"/>
        <v>-425.86232222222219</v>
      </c>
      <c r="CR48" s="25">
        <f t="shared" si="186"/>
        <v>-425.86232222222219</v>
      </c>
      <c r="CS48" s="25">
        <f t="shared" si="186"/>
        <v>-425.86232222222219</v>
      </c>
      <c r="CT48" s="25">
        <f t="shared" si="186"/>
        <v>-425.86232222222219</v>
      </c>
      <c r="CU48" s="25">
        <f t="shared" si="186"/>
        <v>-425.86232222222219</v>
      </c>
      <c r="CV48" s="25">
        <f t="shared" si="180"/>
        <v>-425.86232222222219</v>
      </c>
      <c r="CW48" s="25">
        <f t="shared" si="180"/>
        <v>-425.86232222222219</v>
      </c>
      <c r="CX48" s="25">
        <f t="shared" si="180"/>
        <v>-425.86232222222219</v>
      </c>
      <c r="CY48" s="25">
        <f t="shared" si="180"/>
        <v>-425.86232222222219</v>
      </c>
      <c r="CZ48" s="25">
        <f t="shared" si="180"/>
        <v>-425.86232222222219</v>
      </c>
      <c r="DA48" s="25">
        <f t="shared" si="180"/>
        <v>-425.86232222222219</v>
      </c>
      <c r="DB48" s="25">
        <f t="shared" si="180"/>
        <v>0</v>
      </c>
      <c r="DC48" s="25">
        <f t="shared" si="180"/>
        <v>0</v>
      </c>
      <c r="DD48" s="25">
        <f t="shared" si="180"/>
        <v>0</v>
      </c>
      <c r="DE48" s="25">
        <f t="shared" si="180"/>
        <v>0</v>
      </c>
      <c r="DF48" s="25">
        <f t="shared" si="189"/>
        <v>0</v>
      </c>
      <c r="DG48" s="25">
        <f t="shared" si="189"/>
        <v>0</v>
      </c>
      <c r="DH48" s="25">
        <f t="shared" si="189"/>
        <v>0</v>
      </c>
      <c r="DI48" s="25">
        <f t="shared" si="189"/>
        <v>0</v>
      </c>
      <c r="DJ48" s="25">
        <f t="shared" si="189"/>
        <v>0</v>
      </c>
      <c r="DK48" s="25">
        <f t="shared" si="189"/>
        <v>0</v>
      </c>
      <c r="DL48" s="25">
        <f t="shared" si="189"/>
        <v>0</v>
      </c>
      <c r="DM48" s="25">
        <f t="shared" si="189"/>
        <v>0</v>
      </c>
      <c r="DN48" s="25">
        <f t="shared" si="189"/>
        <v>0</v>
      </c>
      <c r="DO48" s="25">
        <f t="shared" si="189"/>
        <v>0</v>
      </c>
      <c r="DP48" s="25">
        <f t="shared" si="193"/>
        <v>0</v>
      </c>
      <c r="DQ48" s="25">
        <f t="shared" si="193"/>
        <v>0</v>
      </c>
      <c r="DR48" s="25">
        <f t="shared" si="193"/>
        <v>0</v>
      </c>
      <c r="DS48" s="25">
        <f t="shared" si="193"/>
        <v>0</v>
      </c>
      <c r="DT48" s="25">
        <f t="shared" si="193"/>
        <v>0</v>
      </c>
      <c r="DU48" s="25">
        <f t="shared" si="193"/>
        <v>0</v>
      </c>
      <c r="DV48" s="25">
        <f t="shared" si="193"/>
        <v>0</v>
      </c>
      <c r="DW48" s="25">
        <f t="shared" si="193"/>
        <v>0</v>
      </c>
      <c r="DX48" s="25">
        <f t="shared" si="193"/>
        <v>0</v>
      </c>
      <c r="DY48" s="25">
        <f t="shared" si="193"/>
        <v>0</v>
      </c>
      <c r="DZ48" s="25">
        <f t="shared" si="197"/>
        <v>0</v>
      </c>
      <c r="EA48" s="25">
        <f t="shared" si="197"/>
        <v>0</v>
      </c>
      <c r="EB48" s="25">
        <f t="shared" si="197"/>
        <v>0</v>
      </c>
      <c r="EC48" s="25">
        <f t="shared" si="197"/>
        <v>0</v>
      </c>
      <c r="ED48" s="25">
        <f t="shared" si="197"/>
        <v>0</v>
      </c>
      <c r="EE48" s="25">
        <f t="shared" si="197"/>
        <v>0</v>
      </c>
      <c r="EF48" s="25">
        <f t="shared" si="197"/>
        <v>0</v>
      </c>
      <c r="EG48" s="25">
        <f t="shared" si="197"/>
        <v>0</v>
      </c>
      <c r="EH48" s="25">
        <f t="shared" si="197"/>
        <v>0</v>
      </c>
      <c r="EI48" s="25">
        <f t="shared" si="197"/>
        <v>0</v>
      </c>
      <c r="EJ48" s="25">
        <f t="shared" si="197"/>
        <v>0</v>
      </c>
      <c r="EK48" s="25">
        <f t="shared" si="197"/>
        <v>0</v>
      </c>
      <c r="EL48" s="25">
        <f t="shared" si="197"/>
        <v>0</v>
      </c>
      <c r="EM48" s="25">
        <f t="shared" si="197"/>
        <v>0</v>
      </c>
      <c r="EN48" s="25">
        <f t="shared" si="197"/>
        <v>0</v>
      </c>
      <c r="EO48" s="25">
        <f t="shared" si="197"/>
        <v>0</v>
      </c>
      <c r="EP48" s="25">
        <f t="shared" si="197"/>
        <v>0</v>
      </c>
      <c r="EQ48" s="25">
        <f t="shared" si="197"/>
        <v>0</v>
      </c>
      <c r="ER48" s="25">
        <f t="shared" si="197"/>
        <v>0</v>
      </c>
      <c r="ES48" s="25">
        <f t="shared" si="197"/>
        <v>0</v>
      </c>
      <c r="ET48" s="25">
        <f t="shared" si="197"/>
        <v>0</v>
      </c>
      <c r="EU48" s="25">
        <f t="shared" si="197"/>
        <v>0</v>
      </c>
      <c r="EV48" s="25">
        <f t="shared" si="197"/>
        <v>0</v>
      </c>
      <c r="EW48" s="25">
        <f t="shared" si="197"/>
        <v>0</v>
      </c>
      <c r="EX48" s="25">
        <f t="shared" si="197"/>
        <v>0</v>
      </c>
      <c r="EY48" s="25">
        <f t="shared" si="197"/>
        <v>0</v>
      </c>
      <c r="EZ48" s="25">
        <f t="shared" si="197"/>
        <v>0</v>
      </c>
      <c r="FA48" s="25">
        <f t="shared" si="197"/>
        <v>0</v>
      </c>
      <c r="FB48" s="25">
        <f t="shared" si="197"/>
        <v>0</v>
      </c>
      <c r="FC48" s="25">
        <f t="shared" si="197"/>
        <v>0</v>
      </c>
      <c r="FD48" s="25">
        <f t="shared" si="197"/>
        <v>0</v>
      </c>
      <c r="FE48" s="25">
        <f t="shared" si="197"/>
        <v>0</v>
      </c>
      <c r="FF48" s="25">
        <f t="shared" si="197"/>
        <v>0</v>
      </c>
      <c r="FG48" s="25">
        <f t="shared" si="197"/>
        <v>0</v>
      </c>
      <c r="FH48" s="25">
        <f t="shared" si="197"/>
        <v>0</v>
      </c>
      <c r="FI48" s="25">
        <f t="shared" si="197"/>
        <v>0</v>
      </c>
      <c r="FJ48" s="25">
        <f t="shared" si="197"/>
        <v>0</v>
      </c>
      <c r="FK48" s="25">
        <f t="shared" si="197"/>
        <v>0</v>
      </c>
      <c r="FL48" s="25">
        <f t="shared" si="197"/>
        <v>0</v>
      </c>
      <c r="FM48" s="25">
        <f t="shared" si="197"/>
        <v>0</v>
      </c>
      <c r="FN48" s="25">
        <f t="shared" si="197"/>
        <v>0</v>
      </c>
      <c r="FO48" s="25">
        <f t="shared" si="197"/>
        <v>0</v>
      </c>
      <c r="FP48" s="25">
        <f t="shared" si="197"/>
        <v>0</v>
      </c>
      <c r="FQ48" s="25">
        <f t="shared" si="197"/>
        <v>0</v>
      </c>
      <c r="FR48" s="25">
        <f t="shared" si="197"/>
        <v>0</v>
      </c>
      <c r="FS48" s="25">
        <f t="shared" si="197"/>
        <v>0</v>
      </c>
      <c r="FT48" s="25">
        <f t="shared" si="197"/>
        <v>0</v>
      </c>
      <c r="FU48" s="25">
        <f t="shared" si="197"/>
        <v>0</v>
      </c>
      <c r="FV48" s="25">
        <f t="shared" si="197"/>
        <v>0</v>
      </c>
      <c r="FW48" s="25">
        <f t="shared" si="197"/>
        <v>0</v>
      </c>
      <c r="FX48" s="25">
        <f t="shared" si="197"/>
        <v>0</v>
      </c>
      <c r="FY48" s="25">
        <f t="shared" si="197"/>
        <v>0</v>
      </c>
      <c r="FZ48" s="25">
        <f t="shared" si="197"/>
        <v>0</v>
      </c>
      <c r="GA48" s="25">
        <f t="shared" si="197"/>
        <v>0</v>
      </c>
      <c r="GB48" s="25">
        <f t="shared" si="197"/>
        <v>0</v>
      </c>
      <c r="GC48" s="25">
        <f t="shared" si="197"/>
        <v>0</v>
      </c>
      <c r="GD48" s="25">
        <f t="shared" si="197"/>
        <v>0</v>
      </c>
      <c r="GE48" s="25">
        <f t="shared" si="197"/>
        <v>0</v>
      </c>
      <c r="GF48" s="25">
        <f t="shared" si="197"/>
        <v>0</v>
      </c>
      <c r="GG48" s="25">
        <f t="shared" si="197"/>
        <v>0</v>
      </c>
      <c r="GH48" s="25">
        <f t="shared" si="197"/>
        <v>0</v>
      </c>
      <c r="GI48" s="25">
        <f t="shared" si="197"/>
        <v>0</v>
      </c>
      <c r="GJ48" s="25">
        <f t="shared" si="197"/>
        <v>0</v>
      </c>
      <c r="GK48" s="25">
        <f t="shared" ref="GK48:GL51" si="200">IF(GK$12&gt;$I48,0,IF($D48&lt;=GK$12,$H48,0))</f>
        <v>0</v>
      </c>
      <c r="GL48" s="25">
        <f t="shared" si="200"/>
        <v>0</v>
      </c>
      <c r="GM48" s="246">
        <f t="shared" si="170"/>
        <v>0</v>
      </c>
    </row>
    <row r="49" spans="1:195" ht="19.5" customHeight="1">
      <c r="A49" s="130">
        <f t="shared" si="190"/>
        <v>0</v>
      </c>
      <c r="B49" s="25" t="s">
        <v>95</v>
      </c>
      <c r="C49" s="25" t="s">
        <v>44</v>
      </c>
      <c r="D49" s="64">
        <v>42005</v>
      </c>
      <c r="E49" s="25">
        <f>(SUMIF(GASTOS!$I$5:$CB$5,D49,GASTOS!$I$12:$CB$12)+SUMIF(RRHH!$T$18:$CM$18,D49,RRHH!$T$19:$CM$19))*-1</f>
        <v>25715.01370333333</v>
      </c>
      <c r="F49" s="65">
        <f t="shared" si="157"/>
        <v>2015</v>
      </c>
      <c r="G49" s="25">
        <v>60</v>
      </c>
      <c r="H49" s="25">
        <f t="shared" si="158"/>
        <v>-428.58356172222216</v>
      </c>
      <c r="I49" s="64">
        <f t="shared" si="159"/>
        <v>43829</v>
      </c>
      <c r="J49" s="141">
        <f t="shared" si="181"/>
        <v>0</v>
      </c>
      <c r="K49" s="25">
        <f t="shared" si="181"/>
        <v>0</v>
      </c>
      <c r="L49" s="25">
        <f t="shared" si="181"/>
        <v>0</v>
      </c>
      <c r="M49" s="25">
        <f t="shared" si="181"/>
        <v>0</v>
      </c>
      <c r="N49" s="25">
        <f t="shared" si="181"/>
        <v>0</v>
      </c>
      <c r="O49" s="25">
        <f t="shared" si="181"/>
        <v>0</v>
      </c>
      <c r="P49" s="25">
        <f t="shared" si="181"/>
        <v>0</v>
      </c>
      <c r="Q49" s="25">
        <f t="shared" si="181"/>
        <v>0</v>
      </c>
      <c r="R49" s="25">
        <f t="shared" si="181"/>
        <v>0</v>
      </c>
      <c r="S49" s="25">
        <f t="shared" si="181"/>
        <v>0</v>
      </c>
      <c r="T49" s="25">
        <f t="shared" si="181"/>
        <v>0</v>
      </c>
      <c r="U49" s="25">
        <f t="shared" si="181"/>
        <v>0</v>
      </c>
      <c r="V49" s="25">
        <f t="shared" si="181"/>
        <v>0</v>
      </c>
      <c r="W49" s="25">
        <f t="shared" si="181"/>
        <v>0</v>
      </c>
      <c r="X49" s="25">
        <f t="shared" si="181"/>
        <v>0</v>
      </c>
      <c r="Y49" s="25">
        <f t="shared" si="181"/>
        <v>0</v>
      </c>
      <c r="Z49" s="25">
        <f t="shared" si="198"/>
        <v>0</v>
      </c>
      <c r="AA49" s="25">
        <f t="shared" si="198"/>
        <v>0</v>
      </c>
      <c r="AB49" s="25">
        <f t="shared" si="198"/>
        <v>0</v>
      </c>
      <c r="AC49" s="25">
        <f t="shared" si="198"/>
        <v>0</v>
      </c>
      <c r="AD49" s="25">
        <f t="shared" si="198"/>
        <v>0</v>
      </c>
      <c r="AE49" s="25">
        <f t="shared" si="198"/>
        <v>0</v>
      </c>
      <c r="AF49" s="25">
        <f t="shared" si="198"/>
        <v>0</v>
      </c>
      <c r="AG49" s="25">
        <f t="shared" si="198"/>
        <v>0</v>
      </c>
      <c r="AH49" s="25">
        <f t="shared" si="198"/>
        <v>0</v>
      </c>
      <c r="AI49" s="25">
        <f t="shared" si="198"/>
        <v>0</v>
      </c>
      <c r="AJ49" s="25">
        <f t="shared" si="198"/>
        <v>0</v>
      </c>
      <c r="AK49" s="25">
        <f t="shared" si="198"/>
        <v>0</v>
      </c>
      <c r="AL49" s="25">
        <f t="shared" si="198"/>
        <v>0</v>
      </c>
      <c r="AM49" s="25">
        <f t="shared" si="198"/>
        <v>0</v>
      </c>
      <c r="AN49" s="25">
        <f t="shared" si="183"/>
        <v>0</v>
      </c>
      <c r="AO49" s="25">
        <f t="shared" si="183"/>
        <v>0</v>
      </c>
      <c r="AP49" s="25">
        <f t="shared" si="183"/>
        <v>0</v>
      </c>
      <c r="AQ49" s="25">
        <f t="shared" si="183"/>
        <v>0</v>
      </c>
      <c r="AR49" s="25">
        <f t="shared" si="183"/>
        <v>0</v>
      </c>
      <c r="AS49" s="25">
        <f t="shared" si="183"/>
        <v>0</v>
      </c>
      <c r="AT49" s="25">
        <f t="shared" si="183"/>
        <v>0</v>
      </c>
      <c r="AU49" s="25">
        <f t="shared" si="183"/>
        <v>-428.58356172222216</v>
      </c>
      <c r="AV49" s="25">
        <f t="shared" si="183"/>
        <v>-428.58356172222216</v>
      </c>
      <c r="AW49" s="25">
        <f t="shared" si="183"/>
        <v>-428.58356172222216</v>
      </c>
      <c r="AX49" s="25">
        <f t="shared" si="183"/>
        <v>-428.58356172222216</v>
      </c>
      <c r="AY49" s="25">
        <f t="shared" si="183"/>
        <v>-428.58356172222216</v>
      </c>
      <c r="AZ49" s="25">
        <f t="shared" si="183"/>
        <v>-428.58356172222216</v>
      </c>
      <c r="BA49" s="25">
        <f t="shared" si="183"/>
        <v>-428.58356172222216</v>
      </c>
      <c r="BB49" s="25">
        <f t="shared" si="183"/>
        <v>-428.58356172222216</v>
      </c>
      <c r="BC49" s="25">
        <f t="shared" si="183"/>
        <v>-428.58356172222216</v>
      </c>
      <c r="BD49" s="25">
        <f t="shared" si="199"/>
        <v>-428.58356172222216</v>
      </c>
      <c r="BE49" s="25">
        <f t="shared" si="199"/>
        <v>-428.58356172222216</v>
      </c>
      <c r="BF49" s="25">
        <f t="shared" si="199"/>
        <v>-428.58356172222216</v>
      </c>
      <c r="BG49" s="25">
        <f t="shared" si="199"/>
        <v>-428.58356172222216</v>
      </c>
      <c r="BH49" s="25">
        <f t="shared" si="199"/>
        <v>-428.58356172222216</v>
      </c>
      <c r="BI49" s="25">
        <f t="shared" si="199"/>
        <v>-428.58356172222216</v>
      </c>
      <c r="BJ49" s="25">
        <f t="shared" si="199"/>
        <v>-428.58356172222216</v>
      </c>
      <c r="BK49" s="25">
        <f t="shared" si="199"/>
        <v>-428.58356172222216</v>
      </c>
      <c r="BL49" s="25">
        <f t="shared" si="199"/>
        <v>-428.58356172222216</v>
      </c>
      <c r="BM49" s="25">
        <f t="shared" si="199"/>
        <v>-428.58356172222216</v>
      </c>
      <c r="BN49" s="25">
        <f t="shared" si="199"/>
        <v>-428.58356172222216</v>
      </c>
      <c r="BO49" s="25">
        <f t="shared" si="199"/>
        <v>-428.58356172222216</v>
      </c>
      <c r="BP49" s="25">
        <f t="shared" si="184"/>
        <v>-428.58356172222216</v>
      </c>
      <c r="BQ49" s="25">
        <f t="shared" si="184"/>
        <v>-428.58356172222216</v>
      </c>
      <c r="BR49" s="25">
        <f t="shared" si="185"/>
        <v>-428.58356172222216</v>
      </c>
      <c r="BS49" s="25">
        <f t="shared" si="185"/>
        <v>-428.58356172222216</v>
      </c>
      <c r="BT49" s="25">
        <f t="shared" si="185"/>
        <v>-428.58356172222216</v>
      </c>
      <c r="BU49" s="25">
        <f t="shared" si="185"/>
        <v>-428.58356172222216</v>
      </c>
      <c r="BV49" s="25">
        <f t="shared" si="185"/>
        <v>-428.58356172222216</v>
      </c>
      <c r="BW49" s="25">
        <f t="shared" si="185"/>
        <v>-428.58356172222216</v>
      </c>
      <c r="BX49" s="25">
        <f t="shared" si="185"/>
        <v>-428.58356172222216</v>
      </c>
      <c r="BY49" s="25">
        <f t="shared" si="185"/>
        <v>-428.58356172222216</v>
      </c>
      <c r="BZ49" s="25">
        <f t="shared" si="185"/>
        <v>-428.58356172222216</v>
      </c>
      <c r="CA49" s="25">
        <f t="shared" si="185"/>
        <v>-428.58356172222216</v>
      </c>
      <c r="CB49" s="25">
        <f t="shared" si="179"/>
        <v>-428.58356172222216</v>
      </c>
      <c r="CC49" s="25">
        <f t="shared" si="179"/>
        <v>-428.58356172222216</v>
      </c>
      <c r="CD49" s="25">
        <f t="shared" si="179"/>
        <v>-428.58356172222216</v>
      </c>
      <c r="CE49" s="25">
        <f t="shared" si="179"/>
        <v>-428.58356172222216</v>
      </c>
      <c r="CF49" s="25">
        <f t="shared" si="179"/>
        <v>-428.58356172222216</v>
      </c>
      <c r="CG49" s="25">
        <f t="shared" si="179"/>
        <v>-428.58356172222216</v>
      </c>
      <c r="CH49" s="25">
        <f t="shared" si="179"/>
        <v>-428.58356172222216</v>
      </c>
      <c r="CI49" s="25">
        <f t="shared" si="179"/>
        <v>-428.58356172222216</v>
      </c>
      <c r="CJ49" s="25">
        <f t="shared" si="179"/>
        <v>-428.58356172222216</v>
      </c>
      <c r="CK49" s="25">
        <f t="shared" si="179"/>
        <v>-428.58356172222216</v>
      </c>
      <c r="CL49" s="25">
        <f t="shared" si="186"/>
        <v>-428.58356172222216</v>
      </c>
      <c r="CM49" s="25">
        <f t="shared" si="186"/>
        <v>-428.58356172222216</v>
      </c>
      <c r="CN49" s="25">
        <f t="shared" si="186"/>
        <v>-428.58356172222216</v>
      </c>
      <c r="CO49" s="25">
        <f t="shared" si="186"/>
        <v>-428.58356172222216</v>
      </c>
      <c r="CP49" s="25">
        <f t="shared" si="186"/>
        <v>-428.58356172222216</v>
      </c>
      <c r="CQ49" s="25">
        <f t="shared" si="186"/>
        <v>-428.58356172222216</v>
      </c>
      <c r="CR49" s="25">
        <f t="shared" si="186"/>
        <v>-428.58356172222216</v>
      </c>
      <c r="CS49" s="25">
        <f t="shared" si="186"/>
        <v>-428.58356172222216</v>
      </c>
      <c r="CT49" s="25">
        <f t="shared" si="186"/>
        <v>-428.58356172222216</v>
      </c>
      <c r="CU49" s="25">
        <f t="shared" si="186"/>
        <v>-428.58356172222216</v>
      </c>
      <c r="CV49" s="25">
        <f t="shared" si="180"/>
        <v>-428.58356172222216</v>
      </c>
      <c r="CW49" s="25">
        <f t="shared" si="180"/>
        <v>-428.58356172222216</v>
      </c>
      <c r="CX49" s="25">
        <f t="shared" si="180"/>
        <v>-428.58356172222216</v>
      </c>
      <c r="CY49" s="25">
        <f t="shared" si="180"/>
        <v>-428.58356172222216</v>
      </c>
      <c r="CZ49" s="25">
        <f t="shared" si="180"/>
        <v>-428.58356172222216</v>
      </c>
      <c r="DA49" s="25">
        <f t="shared" si="180"/>
        <v>-428.58356172222216</v>
      </c>
      <c r="DB49" s="25">
        <f t="shared" si="180"/>
        <v>-428.58356172222216</v>
      </c>
      <c r="DC49" s="25">
        <f t="shared" si="180"/>
        <v>0</v>
      </c>
      <c r="DD49" s="25">
        <f t="shared" si="180"/>
        <v>0</v>
      </c>
      <c r="DE49" s="25">
        <f t="shared" si="180"/>
        <v>0</v>
      </c>
      <c r="DF49" s="25">
        <f t="shared" si="189"/>
        <v>0</v>
      </c>
      <c r="DG49" s="25">
        <f t="shared" si="189"/>
        <v>0</v>
      </c>
      <c r="DH49" s="25">
        <f t="shared" si="189"/>
        <v>0</v>
      </c>
      <c r="DI49" s="25">
        <f t="shared" si="189"/>
        <v>0</v>
      </c>
      <c r="DJ49" s="25">
        <f t="shared" si="189"/>
        <v>0</v>
      </c>
      <c r="DK49" s="25">
        <f t="shared" si="189"/>
        <v>0</v>
      </c>
      <c r="DL49" s="25">
        <f t="shared" si="189"/>
        <v>0</v>
      </c>
      <c r="DM49" s="25">
        <f t="shared" si="189"/>
        <v>0</v>
      </c>
      <c r="DN49" s="25">
        <f t="shared" si="189"/>
        <v>0</v>
      </c>
      <c r="DO49" s="25">
        <f t="shared" si="189"/>
        <v>0</v>
      </c>
      <c r="DP49" s="25">
        <f t="shared" si="193"/>
        <v>0</v>
      </c>
      <c r="DQ49" s="25">
        <f t="shared" si="193"/>
        <v>0</v>
      </c>
      <c r="DR49" s="25">
        <f t="shared" si="193"/>
        <v>0</v>
      </c>
      <c r="DS49" s="25">
        <f t="shared" si="193"/>
        <v>0</v>
      </c>
      <c r="DT49" s="25">
        <f t="shared" si="193"/>
        <v>0</v>
      </c>
      <c r="DU49" s="25">
        <f t="shared" si="193"/>
        <v>0</v>
      </c>
      <c r="DV49" s="25">
        <f t="shared" si="193"/>
        <v>0</v>
      </c>
      <c r="DW49" s="25">
        <f t="shared" si="193"/>
        <v>0</v>
      </c>
      <c r="DX49" s="25">
        <f t="shared" si="193"/>
        <v>0</v>
      </c>
      <c r="DY49" s="25">
        <f t="shared" si="193"/>
        <v>0</v>
      </c>
      <c r="DZ49" s="25">
        <f t="shared" ref="DZ49:GK52" si="201">IF(DZ$12&gt;$I49,0,IF($D49&lt;=DZ$12,$H49,0))</f>
        <v>0</v>
      </c>
      <c r="EA49" s="25">
        <f t="shared" si="201"/>
        <v>0</v>
      </c>
      <c r="EB49" s="25">
        <f t="shared" si="201"/>
        <v>0</v>
      </c>
      <c r="EC49" s="25">
        <f t="shared" si="201"/>
        <v>0</v>
      </c>
      <c r="ED49" s="25">
        <f t="shared" si="201"/>
        <v>0</v>
      </c>
      <c r="EE49" s="25">
        <f t="shared" si="201"/>
        <v>0</v>
      </c>
      <c r="EF49" s="25">
        <f t="shared" si="201"/>
        <v>0</v>
      </c>
      <c r="EG49" s="25">
        <f t="shared" si="201"/>
        <v>0</v>
      </c>
      <c r="EH49" s="25">
        <f t="shared" si="201"/>
        <v>0</v>
      </c>
      <c r="EI49" s="25">
        <f t="shared" si="201"/>
        <v>0</v>
      </c>
      <c r="EJ49" s="25">
        <f t="shared" si="201"/>
        <v>0</v>
      </c>
      <c r="EK49" s="25">
        <f t="shared" si="201"/>
        <v>0</v>
      </c>
      <c r="EL49" s="25">
        <f t="shared" si="201"/>
        <v>0</v>
      </c>
      <c r="EM49" s="25">
        <f t="shared" si="201"/>
        <v>0</v>
      </c>
      <c r="EN49" s="25">
        <f t="shared" si="201"/>
        <v>0</v>
      </c>
      <c r="EO49" s="25">
        <f t="shared" si="201"/>
        <v>0</v>
      </c>
      <c r="EP49" s="25">
        <f t="shared" si="201"/>
        <v>0</v>
      </c>
      <c r="EQ49" s="25">
        <f t="shared" si="201"/>
        <v>0</v>
      </c>
      <c r="ER49" s="25">
        <f t="shared" si="201"/>
        <v>0</v>
      </c>
      <c r="ES49" s="25">
        <f t="shared" si="201"/>
        <v>0</v>
      </c>
      <c r="ET49" s="25">
        <f t="shared" si="201"/>
        <v>0</v>
      </c>
      <c r="EU49" s="25">
        <f t="shared" si="201"/>
        <v>0</v>
      </c>
      <c r="EV49" s="25">
        <f t="shared" si="201"/>
        <v>0</v>
      </c>
      <c r="EW49" s="25">
        <f t="shared" si="201"/>
        <v>0</v>
      </c>
      <c r="EX49" s="25">
        <f t="shared" si="201"/>
        <v>0</v>
      </c>
      <c r="EY49" s="25">
        <f t="shared" si="201"/>
        <v>0</v>
      </c>
      <c r="EZ49" s="25">
        <f t="shared" si="201"/>
        <v>0</v>
      </c>
      <c r="FA49" s="25">
        <f t="shared" si="201"/>
        <v>0</v>
      </c>
      <c r="FB49" s="25">
        <f t="shared" si="201"/>
        <v>0</v>
      </c>
      <c r="FC49" s="25">
        <f t="shared" si="201"/>
        <v>0</v>
      </c>
      <c r="FD49" s="25">
        <f t="shared" si="201"/>
        <v>0</v>
      </c>
      <c r="FE49" s="25">
        <f t="shared" si="201"/>
        <v>0</v>
      </c>
      <c r="FF49" s="25">
        <f t="shared" si="201"/>
        <v>0</v>
      </c>
      <c r="FG49" s="25">
        <f t="shared" si="201"/>
        <v>0</v>
      </c>
      <c r="FH49" s="25">
        <f t="shared" si="201"/>
        <v>0</v>
      </c>
      <c r="FI49" s="25">
        <f t="shared" si="201"/>
        <v>0</v>
      </c>
      <c r="FJ49" s="25">
        <f t="shared" si="201"/>
        <v>0</v>
      </c>
      <c r="FK49" s="25">
        <f t="shared" si="201"/>
        <v>0</v>
      </c>
      <c r="FL49" s="25">
        <f t="shared" si="201"/>
        <v>0</v>
      </c>
      <c r="FM49" s="25">
        <f t="shared" si="201"/>
        <v>0</v>
      </c>
      <c r="FN49" s="25">
        <f t="shared" si="201"/>
        <v>0</v>
      </c>
      <c r="FO49" s="25">
        <f t="shared" si="201"/>
        <v>0</v>
      </c>
      <c r="FP49" s="25">
        <f t="shared" si="201"/>
        <v>0</v>
      </c>
      <c r="FQ49" s="25">
        <f t="shared" si="201"/>
        <v>0</v>
      </c>
      <c r="FR49" s="25">
        <f t="shared" si="201"/>
        <v>0</v>
      </c>
      <c r="FS49" s="25">
        <f t="shared" si="201"/>
        <v>0</v>
      </c>
      <c r="FT49" s="25">
        <f t="shared" si="201"/>
        <v>0</v>
      </c>
      <c r="FU49" s="25">
        <f t="shared" si="201"/>
        <v>0</v>
      </c>
      <c r="FV49" s="25">
        <f t="shared" si="201"/>
        <v>0</v>
      </c>
      <c r="FW49" s="25">
        <f t="shared" si="201"/>
        <v>0</v>
      </c>
      <c r="FX49" s="25">
        <f t="shared" si="201"/>
        <v>0</v>
      </c>
      <c r="FY49" s="25">
        <f t="shared" si="201"/>
        <v>0</v>
      </c>
      <c r="FZ49" s="25">
        <f t="shared" si="201"/>
        <v>0</v>
      </c>
      <c r="GA49" s="25">
        <f t="shared" si="201"/>
        <v>0</v>
      </c>
      <c r="GB49" s="25">
        <f t="shared" si="201"/>
        <v>0</v>
      </c>
      <c r="GC49" s="25">
        <f t="shared" si="201"/>
        <v>0</v>
      </c>
      <c r="GD49" s="25">
        <f t="shared" si="201"/>
        <v>0</v>
      </c>
      <c r="GE49" s="25">
        <f t="shared" si="201"/>
        <v>0</v>
      </c>
      <c r="GF49" s="25">
        <f t="shared" si="201"/>
        <v>0</v>
      </c>
      <c r="GG49" s="25">
        <f t="shared" si="201"/>
        <v>0</v>
      </c>
      <c r="GH49" s="25">
        <f t="shared" si="201"/>
        <v>0</v>
      </c>
      <c r="GI49" s="25">
        <f t="shared" si="201"/>
        <v>0</v>
      </c>
      <c r="GJ49" s="25">
        <f t="shared" si="201"/>
        <v>0</v>
      </c>
      <c r="GK49" s="25">
        <f t="shared" si="201"/>
        <v>0</v>
      </c>
      <c r="GL49" s="25">
        <f t="shared" si="200"/>
        <v>0</v>
      </c>
      <c r="GM49" s="246">
        <f t="shared" si="170"/>
        <v>0</v>
      </c>
    </row>
    <row r="50" spans="1:195" ht="19.5" customHeight="1">
      <c r="A50" s="130">
        <f t="shared" si="190"/>
        <v>0</v>
      </c>
      <c r="B50" s="25" t="s">
        <v>95</v>
      </c>
      <c r="C50" s="25" t="s">
        <v>44</v>
      </c>
      <c r="D50" s="64">
        <v>42036</v>
      </c>
      <c r="E50" s="25">
        <f>(SUMIF(GASTOS!$I$5:$CB$5,D50,GASTOS!$I$12:$CB$12)+SUMIF(RRHH!$T$18:$CM$18,D50,RRHH!$T$19:$CM$19))*-1</f>
        <v>25715.01370333333</v>
      </c>
      <c r="F50" s="65">
        <f t="shared" si="157"/>
        <v>2015</v>
      </c>
      <c r="G50" s="25">
        <v>60</v>
      </c>
      <c r="H50" s="25">
        <f t="shared" si="158"/>
        <v>-428.58356172222216</v>
      </c>
      <c r="I50" s="64">
        <f t="shared" si="159"/>
        <v>43860</v>
      </c>
      <c r="J50" s="141">
        <f t="shared" si="181"/>
        <v>0</v>
      </c>
      <c r="K50" s="25">
        <f t="shared" si="181"/>
        <v>0</v>
      </c>
      <c r="L50" s="25">
        <f t="shared" si="181"/>
        <v>0</v>
      </c>
      <c r="M50" s="25">
        <f t="shared" si="181"/>
        <v>0</v>
      </c>
      <c r="N50" s="25">
        <f t="shared" si="181"/>
        <v>0</v>
      </c>
      <c r="O50" s="25">
        <f t="shared" si="181"/>
        <v>0</v>
      </c>
      <c r="P50" s="25">
        <f t="shared" si="181"/>
        <v>0</v>
      </c>
      <c r="Q50" s="25">
        <f t="shared" si="181"/>
        <v>0</v>
      </c>
      <c r="R50" s="25">
        <f t="shared" si="181"/>
        <v>0</v>
      </c>
      <c r="S50" s="25">
        <f t="shared" si="181"/>
        <v>0</v>
      </c>
      <c r="T50" s="25">
        <f t="shared" si="181"/>
        <v>0</v>
      </c>
      <c r="U50" s="25">
        <f t="shared" si="181"/>
        <v>0</v>
      </c>
      <c r="V50" s="25">
        <f t="shared" si="181"/>
        <v>0</v>
      </c>
      <c r="W50" s="25">
        <f t="shared" si="181"/>
        <v>0</v>
      </c>
      <c r="X50" s="25">
        <f t="shared" si="181"/>
        <v>0</v>
      </c>
      <c r="Y50" s="25">
        <f t="shared" si="181"/>
        <v>0</v>
      </c>
      <c r="Z50" s="25">
        <f t="shared" si="198"/>
        <v>0</v>
      </c>
      <c r="AA50" s="25">
        <f t="shared" si="198"/>
        <v>0</v>
      </c>
      <c r="AB50" s="25">
        <f t="shared" si="198"/>
        <v>0</v>
      </c>
      <c r="AC50" s="25">
        <f t="shared" si="198"/>
        <v>0</v>
      </c>
      <c r="AD50" s="25">
        <f t="shared" si="198"/>
        <v>0</v>
      </c>
      <c r="AE50" s="25">
        <f t="shared" si="198"/>
        <v>0</v>
      </c>
      <c r="AF50" s="25">
        <f t="shared" si="198"/>
        <v>0</v>
      </c>
      <c r="AG50" s="25">
        <f t="shared" si="198"/>
        <v>0</v>
      </c>
      <c r="AH50" s="25">
        <f t="shared" si="198"/>
        <v>0</v>
      </c>
      <c r="AI50" s="25">
        <f t="shared" si="198"/>
        <v>0</v>
      </c>
      <c r="AJ50" s="25">
        <f t="shared" si="198"/>
        <v>0</v>
      </c>
      <c r="AK50" s="25">
        <f t="shared" si="198"/>
        <v>0</v>
      </c>
      <c r="AL50" s="25">
        <f t="shared" si="198"/>
        <v>0</v>
      </c>
      <c r="AM50" s="25">
        <f t="shared" si="198"/>
        <v>0</v>
      </c>
      <c r="AN50" s="25">
        <f t="shared" si="183"/>
        <v>0</v>
      </c>
      <c r="AO50" s="25">
        <f t="shared" si="183"/>
        <v>0</v>
      </c>
      <c r="AP50" s="25">
        <f t="shared" si="183"/>
        <v>0</v>
      </c>
      <c r="AQ50" s="25">
        <f t="shared" si="183"/>
        <v>0</v>
      </c>
      <c r="AR50" s="25">
        <f t="shared" si="183"/>
        <v>0</v>
      </c>
      <c r="AS50" s="25">
        <f t="shared" si="183"/>
        <v>0</v>
      </c>
      <c r="AT50" s="25">
        <f t="shared" si="183"/>
        <v>0</v>
      </c>
      <c r="AU50" s="25">
        <f t="shared" si="183"/>
        <v>0</v>
      </c>
      <c r="AV50" s="25">
        <f t="shared" si="183"/>
        <v>-428.58356172222216</v>
      </c>
      <c r="AW50" s="25">
        <f t="shared" si="183"/>
        <v>-428.58356172222216</v>
      </c>
      <c r="AX50" s="25">
        <f t="shared" si="183"/>
        <v>-428.58356172222216</v>
      </c>
      <c r="AY50" s="25">
        <f t="shared" si="183"/>
        <v>-428.58356172222216</v>
      </c>
      <c r="AZ50" s="25">
        <f t="shared" si="183"/>
        <v>-428.58356172222216</v>
      </c>
      <c r="BA50" s="25">
        <f t="shared" si="183"/>
        <v>-428.58356172222216</v>
      </c>
      <c r="BB50" s="25">
        <f t="shared" si="183"/>
        <v>-428.58356172222216</v>
      </c>
      <c r="BC50" s="25">
        <f t="shared" si="183"/>
        <v>-428.58356172222216</v>
      </c>
      <c r="BD50" s="25">
        <f t="shared" si="199"/>
        <v>-428.58356172222216</v>
      </c>
      <c r="BE50" s="25">
        <f t="shared" si="199"/>
        <v>-428.58356172222216</v>
      </c>
      <c r="BF50" s="25">
        <f t="shared" si="199"/>
        <v>-428.58356172222216</v>
      </c>
      <c r="BG50" s="25">
        <f t="shared" si="199"/>
        <v>-428.58356172222216</v>
      </c>
      <c r="BH50" s="25">
        <f t="shared" si="199"/>
        <v>-428.58356172222216</v>
      </c>
      <c r="BI50" s="25">
        <f t="shared" si="199"/>
        <v>-428.58356172222216</v>
      </c>
      <c r="BJ50" s="25">
        <f t="shared" si="199"/>
        <v>-428.58356172222216</v>
      </c>
      <c r="BK50" s="25">
        <f t="shared" si="199"/>
        <v>-428.58356172222216</v>
      </c>
      <c r="BL50" s="25">
        <f t="shared" si="199"/>
        <v>-428.58356172222216</v>
      </c>
      <c r="BM50" s="25">
        <f t="shared" si="199"/>
        <v>-428.58356172222216</v>
      </c>
      <c r="BN50" s="25">
        <f t="shared" si="199"/>
        <v>-428.58356172222216</v>
      </c>
      <c r="BO50" s="25">
        <f t="shared" si="199"/>
        <v>-428.58356172222216</v>
      </c>
      <c r="BP50" s="25">
        <f t="shared" si="184"/>
        <v>-428.58356172222216</v>
      </c>
      <c r="BQ50" s="25">
        <f t="shared" si="184"/>
        <v>-428.58356172222216</v>
      </c>
      <c r="BR50" s="25">
        <f t="shared" si="185"/>
        <v>-428.58356172222216</v>
      </c>
      <c r="BS50" s="25">
        <f t="shared" si="185"/>
        <v>-428.58356172222216</v>
      </c>
      <c r="BT50" s="25">
        <f t="shared" si="185"/>
        <v>-428.58356172222216</v>
      </c>
      <c r="BU50" s="25">
        <f t="shared" si="185"/>
        <v>-428.58356172222216</v>
      </c>
      <c r="BV50" s="25">
        <f t="shared" si="185"/>
        <v>-428.58356172222216</v>
      </c>
      <c r="BW50" s="25">
        <f t="shared" si="185"/>
        <v>-428.58356172222216</v>
      </c>
      <c r="BX50" s="25">
        <f t="shared" si="185"/>
        <v>-428.58356172222216</v>
      </c>
      <c r="BY50" s="25">
        <f t="shared" si="185"/>
        <v>-428.58356172222216</v>
      </c>
      <c r="BZ50" s="25">
        <f t="shared" si="185"/>
        <v>-428.58356172222216</v>
      </c>
      <c r="CA50" s="25">
        <f t="shared" si="185"/>
        <v>-428.58356172222216</v>
      </c>
      <c r="CB50" s="25">
        <f t="shared" si="179"/>
        <v>-428.58356172222216</v>
      </c>
      <c r="CC50" s="25">
        <f t="shared" si="179"/>
        <v>-428.58356172222216</v>
      </c>
      <c r="CD50" s="25">
        <f t="shared" si="179"/>
        <v>-428.58356172222216</v>
      </c>
      <c r="CE50" s="25">
        <f t="shared" si="179"/>
        <v>-428.58356172222216</v>
      </c>
      <c r="CF50" s="25">
        <f t="shared" si="179"/>
        <v>-428.58356172222216</v>
      </c>
      <c r="CG50" s="25">
        <f t="shared" si="179"/>
        <v>-428.58356172222216</v>
      </c>
      <c r="CH50" s="25">
        <f t="shared" si="179"/>
        <v>-428.58356172222216</v>
      </c>
      <c r="CI50" s="25">
        <f t="shared" si="179"/>
        <v>-428.58356172222216</v>
      </c>
      <c r="CJ50" s="25">
        <f t="shared" si="179"/>
        <v>-428.58356172222216</v>
      </c>
      <c r="CK50" s="25">
        <f t="shared" si="179"/>
        <v>-428.58356172222216</v>
      </c>
      <c r="CL50" s="25">
        <f t="shared" si="186"/>
        <v>-428.58356172222216</v>
      </c>
      <c r="CM50" s="25">
        <f t="shared" si="186"/>
        <v>-428.58356172222216</v>
      </c>
      <c r="CN50" s="25">
        <f t="shared" si="186"/>
        <v>-428.58356172222216</v>
      </c>
      <c r="CO50" s="25">
        <f t="shared" si="186"/>
        <v>-428.58356172222216</v>
      </c>
      <c r="CP50" s="25">
        <f t="shared" si="186"/>
        <v>-428.58356172222216</v>
      </c>
      <c r="CQ50" s="25">
        <f t="shared" si="186"/>
        <v>-428.58356172222216</v>
      </c>
      <c r="CR50" s="25">
        <f t="shared" si="186"/>
        <v>-428.58356172222216</v>
      </c>
      <c r="CS50" s="25">
        <f t="shared" si="186"/>
        <v>-428.58356172222216</v>
      </c>
      <c r="CT50" s="25">
        <f t="shared" si="186"/>
        <v>-428.58356172222216</v>
      </c>
      <c r="CU50" s="25">
        <f t="shared" si="186"/>
        <v>-428.58356172222216</v>
      </c>
      <c r="CV50" s="25">
        <f t="shared" si="180"/>
        <v>-428.58356172222216</v>
      </c>
      <c r="CW50" s="25">
        <f t="shared" si="180"/>
        <v>-428.58356172222216</v>
      </c>
      <c r="CX50" s="25">
        <f t="shared" si="180"/>
        <v>-428.58356172222216</v>
      </c>
      <c r="CY50" s="25">
        <f t="shared" si="180"/>
        <v>-428.58356172222216</v>
      </c>
      <c r="CZ50" s="25">
        <f t="shared" si="180"/>
        <v>-428.58356172222216</v>
      </c>
      <c r="DA50" s="25">
        <f t="shared" si="180"/>
        <v>-428.58356172222216</v>
      </c>
      <c r="DB50" s="25">
        <f t="shared" si="180"/>
        <v>-428.58356172222216</v>
      </c>
      <c r="DC50" s="25">
        <f t="shared" si="180"/>
        <v>-428.58356172222216</v>
      </c>
      <c r="DD50" s="25">
        <f t="shared" si="180"/>
        <v>0</v>
      </c>
      <c r="DE50" s="25">
        <f t="shared" si="180"/>
        <v>0</v>
      </c>
      <c r="DF50" s="25">
        <f t="shared" si="189"/>
        <v>0</v>
      </c>
      <c r="DG50" s="25">
        <f t="shared" si="189"/>
        <v>0</v>
      </c>
      <c r="DH50" s="25">
        <f t="shared" si="189"/>
        <v>0</v>
      </c>
      <c r="DI50" s="25">
        <f t="shared" si="189"/>
        <v>0</v>
      </c>
      <c r="DJ50" s="25">
        <f t="shared" si="189"/>
        <v>0</v>
      </c>
      <c r="DK50" s="25">
        <f t="shared" si="189"/>
        <v>0</v>
      </c>
      <c r="DL50" s="25">
        <f t="shared" si="189"/>
        <v>0</v>
      </c>
      <c r="DM50" s="25">
        <f t="shared" si="189"/>
        <v>0</v>
      </c>
      <c r="DN50" s="25">
        <f t="shared" si="189"/>
        <v>0</v>
      </c>
      <c r="DO50" s="25">
        <f t="shared" si="189"/>
        <v>0</v>
      </c>
      <c r="DP50" s="25">
        <f t="shared" si="193"/>
        <v>0</v>
      </c>
      <c r="DQ50" s="25">
        <f t="shared" si="193"/>
        <v>0</v>
      </c>
      <c r="DR50" s="25">
        <f t="shared" si="193"/>
        <v>0</v>
      </c>
      <c r="DS50" s="25">
        <f t="shared" si="193"/>
        <v>0</v>
      </c>
      <c r="DT50" s="25">
        <f t="shared" si="193"/>
        <v>0</v>
      </c>
      <c r="DU50" s="25">
        <f t="shared" si="193"/>
        <v>0</v>
      </c>
      <c r="DV50" s="25">
        <f t="shared" si="193"/>
        <v>0</v>
      </c>
      <c r="DW50" s="25">
        <f t="shared" si="193"/>
        <v>0</v>
      </c>
      <c r="DX50" s="25">
        <f t="shared" si="193"/>
        <v>0</v>
      </c>
      <c r="DY50" s="25">
        <f t="shared" si="193"/>
        <v>0</v>
      </c>
      <c r="DZ50" s="25">
        <f t="shared" si="201"/>
        <v>0</v>
      </c>
      <c r="EA50" s="25">
        <f t="shared" si="201"/>
        <v>0</v>
      </c>
      <c r="EB50" s="25">
        <f t="shared" si="201"/>
        <v>0</v>
      </c>
      <c r="EC50" s="25">
        <f t="shared" si="201"/>
        <v>0</v>
      </c>
      <c r="ED50" s="25">
        <f t="shared" si="201"/>
        <v>0</v>
      </c>
      <c r="EE50" s="25">
        <f t="shared" si="201"/>
        <v>0</v>
      </c>
      <c r="EF50" s="25">
        <f t="shared" si="201"/>
        <v>0</v>
      </c>
      <c r="EG50" s="25">
        <f t="shared" si="201"/>
        <v>0</v>
      </c>
      <c r="EH50" s="25">
        <f t="shared" si="201"/>
        <v>0</v>
      </c>
      <c r="EI50" s="25">
        <f t="shared" si="201"/>
        <v>0</v>
      </c>
      <c r="EJ50" s="25">
        <f t="shared" si="201"/>
        <v>0</v>
      </c>
      <c r="EK50" s="25">
        <f t="shared" si="201"/>
        <v>0</v>
      </c>
      <c r="EL50" s="25">
        <f t="shared" si="201"/>
        <v>0</v>
      </c>
      <c r="EM50" s="25">
        <f t="shared" si="201"/>
        <v>0</v>
      </c>
      <c r="EN50" s="25">
        <f t="shared" si="201"/>
        <v>0</v>
      </c>
      <c r="EO50" s="25">
        <f t="shared" si="201"/>
        <v>0</v>
      </c>
      <c r="EP50" s="25">
        <f t="shared" si="201"/>
        <v>0</v>
      </c>
      <c r="EQ50" s="25">
        <f t="shared" si="201"/>
        <v>0</v>
      </c>
      <c r="ER50" s="25">
        <f t="shared" si="201"/>
        <v>0</v>
      </c>
      <c r="ES50" s="25">
        <f t="shared" si="201"/>
        <v>0</v>
      </c>
      <c r="ET50" s="25">
        <f t="shared" si="201"/>
        <v>0</v>
      </c>
      <c r="EU50" s="25">
        <f t="shared" si="201"/>
        <v>0</v>
      </c>
      <c r="EV50" s="25">
        <f t="shared" si="201"/>
        <v>0</v>
      </c>
      <c r="EW50" s="25">
        <f t="shared" si="201"/>
        <v>0</v>
      </c>
      <c r="EX50" s="25">
        <f t="shared" si="201"/>
        <v>0</v>
      </c>
      <c r="EY50" s="25">
        <f t="shared" si="201"/>
        <v>0</v>
      </c>
      <c r="EZ50" s="25">
        <f t="shared" si="201"/>
        <v>0</v>
      </c>
      <c r="FA50" s="25">
        <f t="shared" si="201"/>
        <v>0</v>
      </c>
      <c r="FB50" s="25">
        <f t="shared" si="201"/>
        <v>0</v>
      </c>
      <c r="FC50" s="25">
        <f t="shared" si="201"/>
        <v>0</v>
      </c>
      <c r="FD50" s="25">
        <f t="shared" si="201"/>
        <v>0</v>
      </c>
      <c r="FE50" s="25">
        <f t="shared" si="201"/>
        <v>0</v>
      </c>
      <c r="FF50" s="25">
        <f t="shared" si="201"/>
        <v>0</v>
      </c>
      <c r="FG50" s="25">
        <f t="shared" si="201"/>
        <v>0</v>
      </c>
      <c r="FH50" s="25">
        <f t="shared" si="201"/>
        <v>0</v>
      </c>
      <c r="FI50" s="25">
        <f t="shared" si="201"/>
        <v>0</v>
      </c>
      <c r="FJ50" s="25">
        <f t="shared" si="201"/>
        <v>0</v>
      </c>
      <c r="FK50" s="25">
        <f t="shared" si="201"/>
        <v>0</v>
      </c>
      <c r="FL50" s="25">
        <f t="shared" si="201"/>
        <v>0</v>
      </c>
      <c r="FM50" s="25">
        <f t="shared" si="201"/>
        <v>0</v>
      </c>
      <c r="FN50" s="25">
        <f t="shared" si="201"/>
        <v>0</v>
      </c>
      <c r="FO50" s="25">
        <f t="shared" si="201"/>
        <v>0</v>
      </c>
      <c r="FP50" s="25">
        <f t="shared" si="201"/>
        <v>0</v>
      </c>
      <c r="FQ50" s="25">
        <f t="shared" si="201"/>
        <v>0</v>
      </c>
      <c r="FR50" s="25">
        <f t="shared" si="201"/>
        <v>0</v>
      </c>
      <c r="FS50" s="25">
        <f t="shared" si="201"/>
        <v>0</v>
      </c>
      <c r="FT50" s="25">
        <f t="shared" si="201"/>
        <v>0</v>
      </c>
      <c r="FU50" s="25">
        <f t="shared" si="201"/>
        <v>0</v>
      </c>
      <c r="FV50" s="25">
        <f t="shared" si="201"/>
        <v>0</v>
      </c>
      <c r="FW50" s="25">
        <f t="shared" si="201"/>
        <v>0</v>
      </c>
      <c r="FX50" s="25">
        <f t="shared" si="201"/>
        <v>0</v>
      </c>
      <c r="FY50" s="25">
        <f t="shared" si="201"/>
        <v>0</v>
      </c>
      <c r="FZ50" s="25">
        <f t="shared" si="201"/>
        <v>0</v>
      </c>
      <c r="GA50" s="25">
        <f t="shared" si="201"/>
        <v>0</v>
      </c>
      <c r="GB50" s="25">
        <f t="shared" si="201"/>
        <v>0</v>
      </c>
      <c r="GC50" s="25">
        <f t="shared" si="201"/>
        <v>0</v>
      </c>
      <c r="GD50" s="25">
        <f t="shared" si="201"/>
        <v>0</v>
      </c>
      <c r="GE50" s="25">
        <f t="shared" si="201"/>
        <v>0</v>
      </c>
      <c r="GF50" s="25">
        <f t="shared" si="201"/>
        <v>0</v>
      </c>
      <c r="GG50" s="25">
        <f t="shared" si="201"/>
        <v>0</v>
      </c>
      <c r="GH50" s="25">
        <f t="shared" si="201"/>
        <v>0</v>
      </c>
      <c r="GI50" s="25">
        <f t="shared" si="201"/>
        <v>0</v>
      </c>
      <c r="GJ50" s="25">
        <f t="shared" si="201"/>
        <v>0</v>
      </c>
      <c r="GK50" s="25">
        <f t="shared" si="201"/>
        <v>0</v>
      </c>
      <c r="GL50" s="25">
        <f t="shared" si="200"/>
        <v>0</v>
      </c>
      <c r="GM50" s="246">
        <f t="shared" si="170"/>
        <v>0</v>
      </c>
    </row>
    <row r="51" spans="1:195" ht="19.5" customHeight="1">
      <c r="A51" s="130">
        <f t="shared" si="190"/>
        <v>0</v>
      </c>
      <c r="B51" s="25" t="s">
        <v>95</v>
      </c>
      <c r="C51" s="25" t="s">
        <v>44</v>
      </c>
      <c r="D51" s="64">
        <v>42064</v>
      </c>
      <c r="E51" s="25">
        <f>(SUMIF(GASTOS!$I$5:$CB$5,D51,GASTOS!$I$12:$CB$12)+SUMIF(RRHH!$T$18:$CM$18,D51,RRHH!$T$19:$CM$19))*-1</f>
        <v>25715.01370333333</v>
      </c>
      <c r="F51" s="65">
        <f t="shared" si="157"/>
        <v>2015</v>
      </c>
      <c r="G51" s="25">
        <v>60</v>
      </c>
      <c r="H51" s="25">
        <f t="shared" si="158"/>
        <v>-428.58356172222216</v>
      </c>
      <c r="I51" s="64">
        <f t="shared" si="159"/>
        <v>43888</v>
      </c>
      <c r="J51" s="141">
        <f t="shared" si="181"/>
        <v>0</v>
      </c>
      <c r="K51" s="25">
        <f t="shared" si="181"/>
        <v>0</v>
      </c>
      <c r="L51" s="25">
        <f t="shared" si="181"/>
        <v>0</v>
      </c>
      <c r="M51" s="25">
        <f t="shared" si="181"/>
        <v>0</v>
      </c>
      <c r="N51" s="25">
        <f t="shared" si="181"/>
        <v>0</v>
      </c>
      <c r="O51" s="25">
        <f t="shared" si="181"/>
        <v>0</v>
      </c>
      <c r="P51" s="25">
        <f t="shared" si="181"/>
        <v>0</v>
      </c>
      <c r="Q51" s="25">
        <f t="shared" si="181"/>
        <v>0</v>
      </c>
      <c r="R51" s="25">
        <f t="shared" si="181"/>
        <v>0</v>
      </c>
      <c r="S51" s="25">
        <f t="shared" si="181"/>
        <v>0</v>
      </c>
      <c r="T51" s="25">
        <f t="shared" si="181"/>
        <v>0</v>
      </c>
      <c r="U51" s="25">
        <f t="shared" si="181"/>
        <v>0</v>
      </c>
      <c r="V51" s="25">
        <f t="shared" si="181"/>
        <v>0</v>
      </c>
      <c r="W51" s="25">
        <f t="shared" si="181"/>
        <v>0</v>
      </c>
      <c r="X51" s="25">
        <f t="shared" si="181"/>
        <v>0</v>
      </c>
      <c r="Y51" s="25">
        <f t="shared" si="181"/>
        <v>0</v>
      </c>
      <c r="Z51" s="25">
        <f t="shared" si="198"/>
        <v>0</v>
      </c>
      <c r="AA51" s="25">
        <f t="shared" si="198"/>
        <v>0</v>
      </c>
      <c r="AB51" s="25">
        <f t="shared" si="198"/>
        <v>0</v>
      </c>
      <c r="AC51" s="25">
        <f t="shared" si="198"/>
        <v>0</v>
      </c>
      <c r="AD51" s="25">
        <f t="shared" si="198"/>
        <v>0</v>
      </c>
      <c r="AE51" s="25">
        <f t="shared" si="198"/>
        <v>0</v>
      </c>
      <c r="AF51" s="25">
        <f t="shared" si="198"/>
        <v>0</v>
      </c>
      <c r="AG51" s="25">
        <f t="shared" si="198"/>
        <v>0</v>
      </c>
      <c r="AH51" s="25">
        <f t="shared" si="198"/>
        <v>0</v>
      </c>
      <c r="AI51" s="25">
        <f t="shared" si="198"/>
        <v>0</v>
      </c>
      <c r="AJ51" s="25">
        <f t="shared" si="198"/>
        <v>0</v>
      </c>
      <c r="AK51" s="25">
        <f t="shared" si="198"/>
        <v>0</v>
      </c>
      <c r="AL51" s="25">
        <f t="shared" si="198"/>
        <v>0</v>
      </c>
      <c r="AM51" s="25">
        <f t="shared" si="198"/>
        <v>0</v>
      </c>
      <c r="AN51" s="25">
        <f t="shared" si="183"/>
        <v>0</v>
      </c>
      <c r="AO51" s="25">
        <f t="shared" si="183"/>
        <v>0</v>
      </c>
      <c r="AP51" s="25">
        <f t="shared" si="183"/>
        <v>0</v>
      </c>
      <c r="AQ51" s="25">
        <f t="shared" si="183"/>
        <v>0</v>
      </c>
      <c r="AR51" s="25">
        <f t="shared" si="183"/>
        <v>0</v>
      </c>
      <c r="AS51" s="25">
        <f t="shared" si="183"/>
        <v>0</v>
      </c>
      <c r="AT51" s="25">
        <f t="shared" si="183"/>
        <v>0</v>
      </c>
      <c r="AU51" s="25">
        <f t="shared" si="183"/>
        <v>0</v>
      </c>
      <c r="AV51" s="25">
        <f t="shared" si="183"/>
        <v>0</v>
      </c>
      <c r="AW51" s="25">
        <f t="shared" si="183"/>
        <v>-428.58356172222216</v>
      </c>
      <c r="AX51" s="25">
        <f t="shared" si="183"/>
        <v>-428.58356172222216</v>
      </c>
      <c r="AY51" s="25">
        <f t="shared" si="183"/>
        <v>-428.58356172222216</v>
      </c>
      <c r="AZ51" s="25">
        <f t="shared" si="183"/>
        <v>-428.58356172222216</v>
      </c>
      <c r="BA51" s="25">
        <f t="shared" si="183"/>
        <v>-428.58356172222216</v>
      </c>
      <c r="BB51" s="25">
        <f t="shared" si="183"/>
        <v>-428.58356172222216</v>
      </c>
      <c r="BC51" s="25">
        <f t="shared" si="183"/>
        <v>-428.58356172222216</v>
      </c>
      <c r="BD51" s="25">
        <f t="shared" si="199"/>
        <v>-428.58356172222216</v>
      </c>
      <c r="BE51" s="25">
        <f t="shared" si="199"/>
        <v>-428.58356172222216</v>
      </c>
      <c r="BF51" s="25">
        <f t="shared" si="199"/>
        <v>-428.58356172222216</v>
      </c>
      <c r="BG51" s="25">
        <f t="shared" si="199"/>
        <v>-428.58356172222216</v>
      </c>
      <c r="BH51" s="25">
        <f t="shared" si="199"/>
        <v>-428.58356172222216</v>
      </c>
      <c r="BI51" s="25">
        <f t="shared" si="199"/>
        <v>-428.58356172222216</v>
      </c>
      <c r="BJ51" s="25">
        <f t="shared" si="199"/>
        <v>-428.58356172222216</v>
      </c>
      <c r="BK51" s="25">
        <f t="shared" si="199"/>
        <v>-428.58356172222216</v>
      </c>
      <c r="BL51" s="25">
        <f t="shared" si="199"/>
        <v>-428.58356172222216</v>
      </c>
      <c r="BM51" s="25">
        <f t="shared" si="199"/>
        <v>-428.58356172222216</v>
      </c>
      <c r="BN51" s="25">
        <f t="shared" si="199"/>
        <v>-428.58356172222216</v>
      </c>
      <c r="BO51" s="25">
        <f t="shared" si="199"/>
        <v>-428.58356172222216</v>
      </c>
      <c r="BP51" s="25">
        <f t="shared" si="184"/>
        <v>-428.58356172222216</v>
      </c>
      <c r="BQ51" s="25">
        <f t="shared" si="184"/>
        <v>-428.58356172222216</v>
      </c>
      <c r="BR51" s="25">
        <f t="shared" si="185"/>
        <v>-428.58356172222216</v>
      </c>
      <c r="BS51" s="25">
        <f t="shared" si="185"/>
        <v>-428.58356172222216</v>
      </c>
      <c r="BT51" s="25">
        <f t="shared" si="185"/>
        <v>-428.58356172222216</v>
      </c>
      <c r="BU51" s="25">
        <f t="shared" si="185"/>
        <v>-428.58356172222216</v>
      </c>
      <c r="BV51" s="25">
        <f t="shared" si="185"/>
        <v>-428.58356172222216</v>
      </c>
      <c r="BW51" s="25">
        <f t="shared" si="185"/>
        <v>-428.58356172222216</v>
      </c>
      <c r="BX51" s="25">
        <f t="shared" si="185"/>
        <v>-428.58356172222216</v>
      </c>
      <c r="BY51" s="25">
        <f t="shared" si="185"/>
        <v>-428.58356172222216</v>
      </c>
      <c r="BZ51" s="25">
        <f t="shared" si="185"/>
        <v>-428.58356172222216</v>
      </c>
      <c r="CA51" s="25">
        <f t="shared" si="185"/>
        <v>-428.58356172222216</v>
      </c>
      <c r="CB51" s="25">
        <f t="shared" si="179"/>
        <v>-428.58356172222216</v>
      </c>
      <c r="CC51" s="25">
        <f t="shared" si="179"/>
        <v>-428.58356172222216</v>
      </c>
      <c r="CD51" s="25">
        <f t="shared" si="179"/>
        <v>-428.58356172222216</v>
      </c>
      <c r="CE51" s="25">
        <f t="shared" si="179"/>
        <v>-428.58356172222216</v>
      </c>
      <c r="CF51" s="25">
        <f t="shared" si="179"/>
        <v>-428.58356172222216</v>
      </c>
      <c r="CG51" s="25">
        <f t="shared" si="179"/>
        <v>-428.58356172222216</v>
      </c>
      <c r="CH51" s="25">
        <f t="shared" si="179"/>
        <v>-428.58356172222216</v>
      </c>
      <c r="CI51" s="25">
        <f t="shared" si="179"/>
        <v>-428.58356172222216</v>
      </c>
      <c r="CJ51" s="25">
        <f t="shared" si="179"/>
        <v>-428.58356172222216</v>
      </c>
      <c r="CK51" s="25">
        <f t="shared" si="179"/>
        <v>-428.58356172222216</v>
      </c>
      <c r="CL51" s="25">
        <f t="shared" si="186"/>
        <v>-428.58356172222216</v>
      </c>
      <c r="CM51" s="25">
        <f t="shared" si="186"/>
        <v>-428.58356172222216</v>
      </c>
      <c r="CN51" s="25">
        <f t="shared" si="186"/>
        <v>-428.58356172222216</v>
      </c>
      <c r="CO51" s="25">
        <f t="shared" si="186"/>
        <v>-428.58356172222216</v>
      </c>
      <c r="CP51" s="25">
        <f t="shared" si="186"/>
        <v>-428.58356172222216</v>
      </c>
      <c r="CQ51" s="25">
        <f t="shared" si="186"/>
        <v>-428.58356172222216</v>
      </c>
      <c r="CR51" s="25">
        <f t="shared" si="186"/>
        <v>-428.58356172222216</v>
      </c>
      <c r="CS51" s="25">
        <f t="shared" si="186"/>
        <v>-428.58356172222216</v>
      </c>
      <c r="CT51" s="25">
        <f t="shared" si="186"/>
        <v>-428.58356172222216</v>
      </c>
      <c r="CU51" s="25">
        <f t="shared" si="186"/>
        <v>-428.58356172222216</v>
      </c>
      <c r="CV51" s="25">
        <f t="shared" si="180"/>
        <v>-428.58356172222216</v>
      </c>
      <c r="CW51" s="25">
        <f t="shared" si="180"/>
        <v>-428.58356172222216</v>
      </c>
      <c r="CX51" s="25">
        <f t="shared" si="180"/>
        <v>-428.58356172222216</v>
      </c>
      <c r="CY51" s="25">
        <f t="shared" si="180"/>
        <v>-428.58356172222216</v>
      </c>
      <c r="CZ51" s="25">
        <f t="shared" si="180"/>
        <v>-428.58356172222216</v>
      </c>
      <c r="DA51" s="25">
        <f t="shared" si="180"/>
        <v>-428.58356172222216</v>
      </c>
      <c r="DB51" s="25">
        <f t="shared" si="180"/>
        <v>-428.58356172222216</v>
      </c>
      <c r="DC51" s="25">
        <f t="shared" si="180"/>
        <v>-428.58356172222216</v>
      </c>
      <c r="DD51" s="25">
        <f t="shared" si="180"/>
        <v>-428.58356172222216</v>
      </c>
      <c r="DE51" s="25">
        <f t="shared" si="180"/>
        <v>0</v>
      </c>
      <c r="DF51" s="25">
        <f t="shared" si="189"/>
        <v>0</v>
      </c>
      <c r="DG51" s="25">
        <f t="shared" si="189"/>
        <v>0</v>
      </c>
      <c r="DH51" s="25">
        <f t="shared" si="189"/>
        <v>0</v>
      </c>
      <c r="DI51" s="25">
        <f t="shared" si="189"/>
        <v>0</v>
      </c>
      <c r="DJ51" s="25">
        <f t="shared" si="189"/>
        <v>0</v>
      </c>
      <c r="DK51" s="25">
        <f t="shared" si="189"/>
        <v>0</v>
      </c>
      <c r="DL51" s="25">
        <f t="shared" si="189"/>
        <v>0</v>
      </c>
      <c r="DM51" s="25">
        <f t="shared" si="189"/>
        <v>0</v>
      </c>
      <c r="DN51" s="25">
        <f t="shared" si="189"/>
        <v>0</v>
      </c>
      <c r="DO51" s="25">
        <f t="shared" si="189"/>
        <v>0</v>
      </c>
      <c r="DP51" s="25">
        <f t="shared" si="193"/>
        <v>0</v>
      </c>
      <c r="DQ51" s="25">
        <f t="shared" si="193"/>
        <v>0</v>
      </c>
      <c r="DR51" s="25">
        <f t="shared" si="193"/>
        <v>0</v>
      </c>
      <c r="DS51" s="25">
        <f t="shared" si="193"/>
        <v>0</v>
      </c>
      <c r="DT51" s="25">
        <f t="shared" si="193"/>
        <v>0</v>
      </c>
      <c r="DU51" s="25">
        <f t="shared" si="193"/>
        <v>0</v>
      </c>
      <c r="DV51" s="25">
        <f t="shared" si="193"/>
        <v>0</v>
      </c>
      <c r="DW51" s="25">
        <f t="shared" si="193"/>
        <v>0</v>
      </c>
      <c r="DX51" s="25">
        <f t="shared" si="193"/>
        <v>0</v>
      </c>
      <c r="DY51" s="25">
        <f t="shared" si="193"/>
        <v>0</v>
      </c>
      <c r="DZ51" s="25">
        <f t="shared" si="201"/>
        <v>0</v>
      </c>
      <c r="EA51" s="25">
        <f t="shared" si="201"/>
        <v>0</v>
      </c>
      <c r="EB51" s="25">
        <f t="shared" si="201"/>
        <v>0</v>
      </c>
      <c r="EC51" s="25">
        <f t="shared" si="201"/>
        <v>0</v>
      </c>
      <c r="ED51" s="25">
        <f t="shared" si="201"/>
        <v>0</v>
      </c>
      <c r="EE51" s="25">
        <f t="shared" si="201"/>
        <v>0</v>
      </c>
      <c r="EF51" s="25">
        <f t="shared" si="201"/>
        <v>0</v>
      </c>
      <c r="EG51" s="25">
        <f t="shared" si="201"/>
        <v>0</v>
      </c>
      <c r="EH51" s="25">
        <f t="shared" si="201"/>
        <v>0</v>
      </c>
      <c r="EI51" s="25">
        <f t="shared" si="201"/>
        <v>0</v>
      </c>
      <c r="EJ51" s="25">
        <f t="shared" si="201"/>
        <v>0</v>
      </c>
      <c r="EK51" s="25">
        <f t="shared" si="201"/>
        <v>0</v>
      </c>
      <c r="EL51" s="25">
        <f t="shared" si="201"/>
        <v>0</v>
      </c>
      <c r="EM51" s="25">
        <f t="shared" si="201"/>
        <v>0</v>
      </c>
      <c r="EN51" s="25">
        <f t="shared" si="201"/>
        <v>0</v>
      </c>
      <c r="EO51" s="25">
        <f t="shared" si="201"/>
        <v>0</v>
      </c>
      <c r="EP51" s="25">
        <f t="shared" si="201"/>
        <v>0</v>
      </c>
      <c r="EQ51" s="25">
        <f t="shared" si="201"/>
        <v>0</v>
      </c>
      <c r="ER51" s="25">
        <f t="shared" si="201"/>
        <v>0</v>
      </c>
      <c r="ES51" s="25">
        <f t="shared" si="201"/>
        <v>0</v>
      </c>
      <c r="ET51" s="25">
        <f t="shared" si="201"/>
        <v>0</v>
      </c>
      <c r="EU51" s="25">
        <f t="shared" si="201"/>
        <v>0</v>
      </c>
      <c r="EV51" s="25">
        <f t="shared" si="201"/>
        <v>0</v>
      </c>
      <c r="EW51" s="25">
        <f t="shared" si="201"/>
        <v>0</v>
      </c>
      <c r="EX51" s="25">
        <f t="shared" si="201"/>
        <v>0</v>
      </c>
      <c r="EY51" s="25">
        <f t="shared" si="201"/>
        <v>0</v>
      </c>
      <c r="EZ51" s="25">
        <f t="shared" si="201"/>
        <v>0</v>
      </c>
      <c r="FA51" s="25">
        <f t="shared" si="201"/>
        <v>0</v>
      </c>
      <c r="FB51" s="25">
        <f t="shared" si="201"/>
        <v>0</v>
      </c>
      <c r="FC51" s="25">
        <f t="shared" si="201"/>
        <v>0</v>
      </c>
      <c r="FD51" s="25">
        <f t="shared" si="201"/>
        <v>0</v>
      </c>
      <c r="FE51" s="25">
        <f t="shared" si="201"/>
        <v>0</v>
      </c>
      <c r="FF51" s="25">
        <f t="shared" si="201"/>
        <v>0</v>
      </c>
      <c r="FG51" s="25">
        <f t="shared" si="201"/>
        <v>0</v>
      </c>
      <c r="FH51" s="25">
        <f t="shared" si="201"/>
        <v>0</v>
      </c>
      <c r="FI51" s="25">
        <f t="shared" si="201"/>
        <v>0</v>
      </c>
      <c r="FJ51" s="25">
        <f t="shared" si="201"/>
        <v>0</v>
      </c>
      <c r="FK51" s="25">
        <f t="shared" si="201"/>
        <v>0</v>
      </c>
      <c r="FL51" s="25">
        <f t="shared" si="201"/>
        <v>0</v>
      </c>
      <c r="FM51" s="25">
        <f t="shared" si="201"/>
        <v>0</v>
      </c>
      <c r="FN51" s="25">
        <f t="shared" si="201"/>
        <v>0</v>
      </c>
      <c r="FO51" s="25">
        <f t="shared" si="201"/>
        <v>0</v>
      </c>
      <c r="FP51" s="25">
        <f t="shared" si="201"/>
        <v>0</v>
      </c>
      <c r="FQ51" s="25">
        <f t="shared" si="201"/>
        <v>0</v>
      </c>
      <c r="FR51" s="25">
        <f t="shared" si="201"/>
        <v>0</v>
      </c>
      <c r="FS51" s="25">
        <f t="shared" si="201"/>
        <v>0</v>
      </c>
      <c r="FT51" s="25">
        <f t="shared" si="201"/>
        <v>0</v>
      </c>
      <c r="FU51" s="25">
        <f t="shared" si="201"/>
        <v>0</v>
      </c>
      <c r="FV51" s="25">
        <f t="shared" si="201"/>
        <v>0</v>
      </c>
      <c r="FW51" s="25">
        <f t="shared" si="201"/>
        <v>0</v>
      </c>
      <c r="FX51" s="25">
        <f t="shared" si="201"/>
        <v>0</v>
      </c>
      <c r="FY51" s="25">
        <f t="shared" si="201"/>
        <v>0</v>
      </c>
      <c r="FZ51" s="25">
        <f t="shared" si="201"/>
        <v>0</v>
      </c>
      <c r="GA51" s="25">
        <f t="shared" si="201"/>
        <v>0</v>
      </c>
      <c r="GB51" s="25">
        <f t="shared" si="201"/>
        <v>0</v>
      </c>
      <c r="GC51" s="25">
        <f t="shared" si="201"/>
        <v>0</v>
      </c>
      <c r="GD51" s="25">
        <f t="shared" si="201"/>
        <v>0</v>
      </c>
      <c r="GE51" s="25">
        <f t="shared" si="201"/>
        <v>0</v>
      </c>
      <c r="GF51" s="25">
        <f t="shared" si="201"/>
        <v>0</v>
      </c>
      <c r="GG51" s="25">
        <f t="shared" si="201"/>
        <v>0</v>
      </c>
      <c r="GH51" s="25">
        <f t="shared" si="201"/>
        <v>0</v>
      </c>
      <c r="GI51" s="25">
        <f t="shared" si="201"/>
        <v>0</v>
      </c>
      <c r="GJ51" s="25">
        <f t="shared" si="201"/>
        <v>0</v>
      </c>
      <c r="GK51" s="25">
        <f t="shared" si="201"/>
        <v>0</v>
      </c>
      <c r="GL51" s="25">
        <f t="shared" si="200"/>
        <v>0</v>
      </c>
      <c r="GM51" s="246">
        <f t="shared" si="170"/>
        <v>0</v>
      </c>
    </row>
    <row r="52" spans="1:195" ht="19.5" customHeight="1">
      <c r="A52" s="130">
        <f t="shared" si="190"/>
        <v>0</v>
      </c>
      <c r="B52" s="25" t="s">
        <v>95</v>
      </c>
      <c r="C52" s="25" t="s">
        <v>44</v>
      </c>
      <c r="D52" s="64">
        <v>42095</v>
      </c>
      <c r="E52" s="25">
        <f>(SUMIF(GASTOS!$I$5:$CB$5,D52,GASTOS!$I$12:$CB$12)+SUMIF(RRHH!$T$18:$CM$18,D52,RRHH!$T$19:$CM$19))*-1</f>
        <v>25715.01370333333</v>
      </c>
      <c r="F52" s="65">
        <f t="shared" si="157"/>
        <v>2015</v>
      </c>
      <c r="G52" s="25">
        <v>60</v>
      </c>
      <c r="H52" s="25">
        <f t="shared" si="158"/>
        <v>-428.58356172222216</v>
      </c>
      <c r="I52" s="64">
        <f t="shared" si="159"/>
        <v>43919</v>
      </c>
      <c r="J52" s="141">
        <f t="shared" si="181"/>
        <v>0</v>
      </c>
      <c r="K52" s="25">
        <f t="shared" si="181"/>
        <v>0</v>
      </c>
      <c r="L52" s="25">
        <f t="shared" si="181"/>
        <v>0</v>
      </c>
      <c r="M52" s="25">
        <f t="shared" si="181"/>
        <v>0</v>
      </c>
      <c r="N52" s="25">
        <f t="shared" si="181"/>
        <v>0</v>
      </c>
      <c r="O52" s="25">
        <f t="shared" si="181"/>
        <v>0</v>
      </c>
      <c r="P52" s="25">
        <f t="shared" si="181"/>
        <v>0</v>
      </c>
      <c r="Q52" s="25">
        <f t="shared" si="181"/>
        <v>0</v>
      </c>
      <c r="R52" s="25">
        <f t="shared" si="181"/>
        <v>0</v>
      </c>
      <c r="S52" s="25">
        <f t="shared" si="181"/>
        <v>0</v>
      </c>
      <c r="T52" s="25">
        <f t="shared" si="181"/>
        <v>0</v>
      </c>
      <c r="U52" s="25">
        <f t="shared" si="181"/>
        <v>0</v>
      </c>
      <c r="V52" s="25">
        <f t="shared" si="181"/>
        <v>0</v>
      </c>
      <c r="W52" s="25">
        <f t="shared" si="181"/>
        <v>0</v>
      </c>
      <c r="X52" s="25">
        <f t="shared" si="181"/>
        <v>0</v>
      </c>
      <c r="Y52" s="25">
        <f t="shared" si="181"/>
        <v>0</v>
      </c>
      <c r="Z52" s="25">
        <f t="shared" si="198"/>
        <v>0</v>
      </c>
      <c r="AA52" s="25">
        <f t="shared" si="198"/>
        <v>0</v>
      </c>
      <c r="AB52" s="25">
        <f t="shared" si="198"/>
        <v>0</v>
      </c>
      <c r="AC52" s="25">
        <f t="shared" si="198"/>
        <v>0</v>
      </c>
      <c r="AD52" s="25">
        <f t="shared" si="198"/>
        <v>0</v>
      </c>
      <c r="AE52" s="25">
        <f t="shared" si="198"/>
        <v>0</v>
      </c>
      <c r="AF52" s="25">
        <f t="shared" si="198"/>
        <v>0</v>
      </c>
      <c r="AG52" s="25">
        <f t="shared" si="198"/>
        <v>0</v>
      </c>
      <c r="AH52" s="25">
        <f t="shared" si="198"/>
        <v>0</v>
      </c>
      <c r="AI52" s="25">
        <f t="shared" si="198"/>
        <v>0</v>
      </c>
      <c r="AJ52" s="25">
        <f t="shared" si="198"/>
        <v>0</v>
      </c>
      <c r="AK52" s="25">
        <f t="shared" si="198"/>
        <v>0</v>
      </c>
      <c r="AL52" s="25">
        <f t="shared" si="198"/>
        <v>0</v>
      </c>
      <c r="AM52" s="25">
        <f t="shared" si="198"/>
        <v>0</v>
      </c>
      <c r="AN52" s="25">
        <f t="shared" si="183"/>
        <v>0</v>
      </c>
      <c r="AO52" s="25">
        <f t="shared" si="183"/>
        <v>0</v>
      </c>
      <c r="AP52" s="25">
        <f t="shared" si="183"/>
        <v>0</v>
      </c>
      <c r="AQ52" s="25">
        <f t="shared" si="183"/>
        <v>0</v>
      </c>
      <c r="AR52" s="25">
        <f t="shared" si="183"/>
        <v>0</v>
      </c>
      <c r="AS52" s="25">
        <f t="shared" si="183"/>
        <v>0</v>
      </c>
      <c r="AT52" s="25">
        <f t="shared" si="183"/>
        <v>0</v>
      </c>
      <c r="AU52" s="25">
        <f t="shared" si="183"/>
        <v>0</v>
      </c>
      <c r="AV52" s="25">
        <f t="shared" si="183"/>
        <v>0</v>
      </c>
      <c r="AW52" s="25">
        <f t="shared" si="183"/>
        <v>0</v>
      </c>
      <c r="AX52" s="25">
        <f t="shared" si="183"/>
        <v>-428.58356172222216</v>
      </c>
      <c r="AY52" s="25">
        <f t="shared" si="183"/>
        <v>-428.58356172222216</v>
      </c>
      <c r="AZ52" s="25">
        <f t="shared" si="183"/>
        <v>-428.58356172222216</v>
      </c>
      <c r="BA52" s="25">
        <f t="shared" si="183"/>
        <v>-428.58356172222216</v>
      </c>
      <c r="BB52" s="25">
        <f t="shared" si="183"/>
        <v>-428.58356172222216</v>
      </c>
      <c r="BC52" s="25">
        <f t="shared" si="183"/>
        <v>-428.58356172222216</v>
      </c>
      <c r="BD52" s="25">
        <f t="shared" si="199"/>
        <v>-428.58356172222216</v>
      </c>
      <c r="BE52" s="25">
        <f t="shared" si="199"/>
        <v>-428.58356172222216</v>
      </c>
      <c r="BF52" s="25">
        <f t="shared" si="199"/>
        <v>-428.58356172222216</v>
      </c>
      <c r="BG52" s="25">
        <f t="shared" si="199"/>
        <v>-428.58356172222216</v>
      </c>
      <c r="BH52" s="25">
        <f t="shared" si="199"/>
        <v>-428.58356172222216</v>
      </c>
      <c r="BI52" s="25">
        <f t="shared" si="199"/>
        <v>-428.58356172222216</v>
      </c>
      <c r="BJ52" s="25">
        <f t="shared" si="199"/>
        <v>-428.58356172222216</v>
      </c>
      <c r="BK52" s="25">
        <f t="shared" si="199"/>
        <v>-428.58356172222216</v>
      </c>
      <c r="BL52" s="25">
        <f t="shared" si="199"/>
        <v>-428.58356172222216</v>
      </c>
      <c r="BM52" s="25">
        <f t="shared" si="199"/>
        <v>-428.58356172222216</v>
      </c>
      <c r="BN52" s="25">
        <f t="shared" si="199"/>
        <v>-428.58356172222216</v>
      </c>
      <c r="BO52" s="25">
        <f t="shared" si="199"/>
        <v>-428.58356172222216</v>
      </c>
      <c r="BP52" s="25">
        <f t="shared" si="184"/>
        <v>-428.58356172222216</v>
      </c>
      <c r="BQ52" s="25">
        <f t="shared" si="184"/>
        <v>-428.58356172222216</v>
      </c>
      <c r="BR52" s="25">
        <f t="shared" si="185"/>
        <v>-428.58356172222216</v>
      </c>
      <c r="BS52" s="25">
        <f t="shared" si="185"/>
        <v>-428.58356172222216</v>
      </c>
      <c r="BT52" s="25">
        <f t="shared" si="185"/>
        <v>-428.58356172222216</v>
      </c>
      <c r="BU52" s="25">
        <f t="shared" si="185"/>
        <v>-428.58356172222216</v>
      </c>
      <c r="BV52" s="25">
        <f t="shared" si="185"/>
        <v>-428.58356172222216</v>
      </c>
      <c r="BW52" s="25">
        <f t="shared" si="185"/>
        <v>-428.58356172222216</v>
      </c>
      <c r="BX52" s="25">
        <f t="shared" si="185"/>
        <v>-428.58356172222216</v>
      </c>
      <c r="BY52" s="25">
        <f t="shared" si="185"/>
        <v>-428.58356172222216</v>
      </c>
      <c r="BZ52" s="25">
        <f t="shared" si="185"/>
        <v>-428.58356172222216</v>
      </c>
      <c r="CA52" s="25">
        <f t="shared" si="185"/>
        <v>-428.58356172222216</v>
      </c>
      <c r="CB52" s="25">
        <f t="shared" si="179"/>
        <v>-428.58356172222216</v>
      </c>
      <c r="CC52" s="25">
        <f t="shared" si="179"/>
        <v>-428.58356172222216</v>
      </c>
      <c r="CD52" s="25">
        <f t="shared" si="179"/>
        <v>-428.58356172222216</v>
      </c>
      <c r="CE52" s="25">
        <f t="shared" si="179"/>
        <v>-428.58356172222216</v>
      </c>
      <c r="CF52" s="25">
        <f t="shared" si="179"/>
        <v>-428.58356172222216</v>
      </c>
      <c r="CG52" s="25">
        <f t="shared" si="179"/>
        <v>-428.58356172222216</v>
      </c>
      <c r="CH52" s="25">
        <f t="shared" si="179"/>
        <v>-428.58356172222216</v>
      </c>
      <c r="CI52" s="25">
        <f t="shared" si="179"/>
        <v>-428.58356172222216</v>
      </c>
      <c r="CJ52" s="25">
        <f t="shared" si="179"/>
        <v>-428.58356172222216</v>
      </c>
      <c r="CK52" s="25">
        <f t="shared" si="179"/>
        <v>-428.58356172222216</v>
      </c>
      <c r="CL52" s="25">
        <f t="shared" si="186"/>
        <v>-428.58356172222216</v>
      </c>
      <c r="CM52" s="25">
        <f t="shared" si="186"/>
        <v>-428.58356172222216</v>
      </c>
      <c r="CN52" s="25">
        <f t="shared" si="186"/>
        <v>-428.58356172222216</v>
      </c>
      <c r="CO52" s="25">
        <f t="shared" si="186"/>
        <v>-428.58356172222216</v>
      </c>
      <c r="CP52" s="25">
        <f t="shared" si="186"/>
        <v>-428.58356172222216</v>
      </c>
      <c r="CQ52" s="25">
        <f t="shared" si="186"/>
        <v>-428.58356172222216</v>
      </c>
      <c r="CR52" s="25">
        <f t="shared" si="186"/>
        <v>-428.58356172222216</v>
      </c>
      <c r="CS52" s="25">
        <f t="shared" si="186"/>
        <v>-428.58356172222216</v>
      </c>
      <c r="CT52" s="25">
        <f t="shared" si="186"/>
        <v>-428.58356172222216</v>
      </c>
      <c r="CU52" s="25">
        <f t="shared" si="186"/>
        <v>-428.58356172222216</v>
      </c>
      <c r="CV52" s="25">
        <f t="shared" si="180"/>
        <v>-428.58356172222216</v>
      </c>
      <c r="CW52" s="25">
        <f t="shared" si="180"/>
        <v>-428.58356172222216</v>
      </c>
      <c r="CX52" s="25">
        <f t="shared" si="180"/>
        <v>-428.58356172222216</v>
      </c>
      <c r="CY52" s="25">
        <f t="shared" si="180"/>
        <v>-428.58356172222216</v>
      </c>
      <c r="CZ52" s="25">
        <f t="shared" si="180"/>
        <v>-428.58356172222216</v>
      </c>
      <c r="DA52" s="25">
        <f t="shared" si="180"/>
        <v>-428.58356172222216</v>
      </c>
      <c r="DB52" s="25">
        <f t="shared" si="180"/>
        <v>-428.58356172222216</v>
      </c>
      <c r="DC52" s="25">
        <f t="shared" si="180"/>
        <v>-428.58356172222216</v>
      </c>
      <c r="DD52" s="25">
        <f t="shared" si="180"/>
        <v>-428.58356172222216</v>
      </c>
      <c r="DE52" s="25">
        <f t="shared" si="180"/>
        <v>-428.58356172222216</v>
      </c>
      <c r="DF52" s="25">
        <f t="shared" si="189"/>
        <v>0</v>
      </c>
      <c r="DG52" s="25">
        <f t="shared" si="189"/>
        <v>0</v>
      </c>
      <c r="DH52" s="25">
        <f t="shared" si="189"/>
        <v>0</v>
      </c>
      <c r="DI52" s="25">
        <f t="shared" si="189"/>
        <v>0</v>
      </c>
      <c r="DJ52" s="25">
        <f t="shared" si="189"/>
        <v>0</v>
      </c>
      <c r="DK52" s="25">
        <f t="shared" si="189"/>
        <v>0</v>
      </c>
      <c r="DL52" s="25">
        <f t="shared" si="189"/>
        <v>0</v>
      </c>
      <c r="DM52" s="25">
        <f t="shared" si="189"/>
        <v>0</v>
      </c>
      <c r="DN52" s="25">
        <f t="shared" si="189"/>
        <v>0</v>
      </c>
      <c r="DO52" s="25">
        <f t="shared" si="189"/>
        <v>0</v>
      </c>
      <c r="DP52" s="25">
        <f t="shared" si="193"/>
        <v>0</v>
      </c>
      <c r="DQ52" s="25">
        <f t="shared" si="193"/>
        <v>0</v>
      </c>
      <c r="DR52" s="25">
        <f t="shared" si="193"/>
        <v>0</v>
      </c>
      <c r="DS52" s="25">
        <f t="shared" si="193"/>
        <v>0</v>
      </c>
      <c r="DT52" s="25">
        <f t="shared" si="193"/>
        <v>0</v>
      </c>
      <c r="DU52" s="25">
        <f t="shared" si="193"/>
        <v>0</v>
      </c>
      <c r="DV52" s="25">
        <f t="shared" si="193"/>
        <v>0</v>
      </c>
      <c r="DW52" s="25">
        <f t="shared" si="193"/>
        <v>0</v>
      </c>
      <c r="DX52" s="25">
        <f t="shared" si="193"/>
        <v>0</v>
      </c>
      <c r="DY52" s="25">
        <f t="shared" si="193"/>
        <v>0</v>
      </c>
      <c r="DZ52" s="25">
        <f t="shared" si="201"/>
        <v>0</v>
      </c>
      <c r="EA52" s="25">
        <f t="shared" si="201"/>
        <v>0</v>
      </c>
      <c r="EB52" s="25">
        <f t="shared" si="201"/>
        <v>0</v>
      </c>
      <c r="EC52" s="25">
        <f t="shared" si="201"/>
        <v>0</v>
      </c>
      <c r="ED52" s="25">
        <f t="shared" si="201"/>
        <v>0</v>
      </c>
      <c r="EE52" s="25">
        <f t="shared" si="201"/>
        <v>0</v>
      </c>
      <c r="EF52" s="25">
        <f t="shared" si="201"/>
        <v>0</v>
      </c>
      <c r="EG52" s="25">
        <f t="shared" si="201"/>
        <v>0</v>
      </c>
      <c r="EH52" s="25">
        <f t="shared" si="201"/>
        <v>0</v>
      </c>
      <c r="EI52" s="25">
        <f t="shared" si="201"/>
        <v>0</v>
      </c>
      <c r="EJ52" s="25">
        <f t="shared" si="201"/>
        <v>0</v>
      </c>
      <c r="EK52" s="25">
        <f t="shared" si="201"/>
        <v>0</v>
      </c>
      <c r="EL52" s="25">
        <f t="shared" si="201"/>
        <v>0</v>
      </c>
      <c r="EM52" s="25">
        <f t="shared" si="201"/>
        <v>0</v>
      </c>
      <c r="EN52" s="25">
        <f t="shared" si="201"/>
        <v>0</v>
      </c>
      <c r="EO52" s="25">
        <f t="shared" si="201"/>
        <v>0</v>
      </c>
      <c r="EP52" s="25">
        <f t="shared" si="201"/>
        <v>0</v>
      </c>
      <c r="EQ52" s="25">
        <f t="shared" si="201"/>
        <v>0</v>
      </c>
      <c r="ER52" s="25">
        <f t="shared" si="201"/>
        <v>0</v>
      </c>
      <c r="ES52" s="25">
        <f t="shared" si="201"/>
        <v>0</v>
      </c>
      <c r="ET52" s="25">
        <f t="shared" si="201"/>
        <v>0</v>
      </c>
      <c r="EU52" s="25">
        <f t="shared" si="201"/>
        <v>0</v>
      </c>
      <c r="EV52" s="25">
        <f t="shared" si="201"/>
        <v>0</v>
      </c>
      <c r="EW52" s="25">
        <f t="shared" si="201"/>
        <v>0</v>
      </c>
      <c r="EX52" s="25">
        <f t="shared" si="201"/>
        <v>0</v>
      </c>
      <c r="EY52" s="25">
        <f t="shared" si="201"/>
        <v>0</v>
      </c>
      <c r="EZ52" s="25">
        <f t="shared" si="201"/>
        <v>0</v>
      </c>
      <c r="FA52" s="25">
        <f t="shared" si="201"/>
        <v>0</v>
      </c>
      <c r="FB52" s="25">
        <f t="shared" si="201"/>
        <v>0</v>
      </c>
      <c r="FC52" s="25">
        <f t="shared" si="201"/>
        <v>0</v>
      </c>
      <c r="FD52" s="25">
        <f t="shared" si="201"/>
        <v>0</v>
      </c>
      <c r="FE52" s="25">
        <f t="shared" si="201"/>
        <v>0</v>
      </c>
      <c r="FF52" s="25">
        <f t="shared" si="201"/>
        <v>0</v>
      </c>
      <c r="FG52" s="25">
        <f t="shared" si="201"/>
        <v>0</v>
      </c>
      <c r="FH52" s="25">
        <f t="shared" si="201"/>
        <v>0</v>
      </c>
      <c r="FI52" s="25">
        <f t="shared" si="201"/>
        <v>0</v>
      </c>
      <c r="FJ52" s="25">
        <f t="shared" si="201"/>
        <v>0</v>
      </c>
      <c r="FK52" s="25">
        <f t="shared" si="201"/>
        <v>0</v>
      </c>
      <c r="FL52" s="25">
        <f t="shared" si="201"/>
        <v>0</v>
      </c>
      <c r="FM52" s="25">
        <f t="shared" si="201"/>
        <v>0</v>
      </c>
      <c r="FN52" s="25">
        <f t="shared" si="201"/>
        <v>0</v>
      </c>
      <c r="FO52" s="25">
        <f t="shared" si="201"/>
        <v>0</v>
      </c>
      <c r="FP52" s="25">
        <f t="shared" si="201"/>
        <v>0</v>
      </c>
      <c r="FQ52" s="25">
        <f t="shared" si="201"/>
        <v>0</v>
      </c>
      <c r="FR52" s="25">
        <f t="shared" si="201"/>
        <v>0</v>
      </c>
      <c r="FS52" s="25">
        <f t="shared" si="201"/>
        <v>0</v>
      </c>
      <c r="FT52" s="25">
        <f t="shared" si="201"/>
        <v>0</v>
      </c>
      <c r="FU52" s="25">
        <f t="shared" si="201"/>
        <v>0</v>
      </c>
      <c r="FV52" s="25">
        <f t="shared" si="201"/>
        <v>0</v>
      </c>
      <c r="FW52" s="25">
        <f t="shared" si="201"/>
        <v>0</v>
      </c>
      <c r="FX52" s="25">
        <f t="shared" si="201"/>
        <v>0</v>
      </c>
      <c r="FY52" s="25">
        <f t="shared" si="201"/>
        <v>0</v>
      </c>
      <c r="FZ52" s="25">
        <f t="shared" si="201"/>
        <v>0</v>
      </c>
      <c r="GA52" s="25">
        <f t="shared" si="201"/>
        <v>0</v>
      </c>
      <c r="GB52" s="25">
        <f t="shared" si="201"/>
        <v>0</v>
      </c>
      <c r="GC52" s="25">
        <f t="shared" si="201"/>
        <v>0</v>
      </c>
      <c r="GD52" s="25">
        <f t="shared" si="201"/>
        <v>0</v>
      </c>
      <c r="GE52" s="25">
        <f t="shared" si="201"/>
        <v>0</v>
      </c>
      <c r="GF52" s="25">
        <f t="shared" si="201"/>
        <v>0</v>
      </c>
      <c r="GG52" s="25">
        <f t="shared" si="201"/>
        <v>0</v>
      </c>
      <c r="GH52" s="25">
        <f t="shared" si="201"/>
        <v>0</v>
      </c>
      <c r="GI52" s="25">
        <f t="shared" si="201"/>
        <v>0</v>
      </c>
      <c r="GJ52" s="25">
        <f t="shared" si="201"/>
        <v>0</v>
      </c>
      <c r="GK52" s="25">
        <f t="shared" ref="GK52:GL55" si="202">IF(GK$12&gt;$I52,0,IF($D52&lt;=GK$12,$H52,0))</f>
        <v>0</v>
      </c>
      <c r="GL52" s="25">
        <f t="shared" si="202"/>
        <v>0</v>
      </c>
      <c r="GM52" s="246">
        <f t="shared" si="170"/>
        <v>0</v>
      </c>
    </row>
    <row r="53" spans="1:195" ht="19.5" customHeight="1">
      <c r="A53" s="130">
        <f t="shared" si="190"/>
        <v>0</v>
      </c>
      <c r="B53" s="25" t="s">
        <v>95</v>
      </c>
      <c r="C53" s="25" t="s">
        <v>44</v>
      </c>
      <c r="D53" s="64">
        <v>42125</v>
      </c>
      <c r="E53" s="25">
        <f>(SUMIF(GASTOS!$I$5:$CB$5,D53,GASTOS!$I$12:$CB$12)+SUMIF(RRHH!$T$18:$CM$18,D53,RRHH!$T$19:$CM$19))*-1</f>
        <v>25715.01370333333</v>
      </c>
      <c r="F53" s="65">
        <f t="shared" si="157"/>
        <v>2015</v>
      </c>
      <c r="G53" s="25">
        <v>60</v>
      </c>
      <c r="H53" s="25">
        <f t="shared" si="158"/>
        <v>-428.58356172222216</v>
      </c>
      <c r="I53" s="64">
        <f t="shared" si="159"/>
        <v>43949</v>
      </c>
      <c r="J53" s="141">
        <f t="shared" si="181"/>
        <v>0</v>
      </c>
      <c r="K53" s="25">
        <f t="shared" si="181"/>
        <v>0</v>
      </c>
      <c r="L53" s="25">
        <f t="shared" si="181"/>
        <v>0</v>
      </c>
      <c r="M53" s="25">
        <f t="shared" si="181"/>
        <v>0</v>
      </c>
      <c r="N53" s="25">
        <f t="shared" si="181"/>
        <v>0</v>
      </c>
      <c r="O53" s="25">
        <f t="shared" si="181"/>
        <v>0</v>
      </c>
      <c r="P53" s="25">
        <f t="shared" si="181"/>
        <v>0</v>
      </c>
      <c r="Q53" s="25">
        <f t="shared" si="181"/>
        <v>0</v>
      </c>
      <c r="R53" s="25">
        <f t="shared" si="181"/>
        <v>0</v>
      </c>
      <c r="S53" s="25">
        <f t="shared" si="181"/>
        <v>0</v>
      </c>
      <c r="T53" s="25">
        <f t="shared" si="181"/>
        <v>0</v>
      </c>
      <c r="U53" s="25">
        <f t="shared" si="181"/>
        <v>0</v>
      </c>
      <c r="V53" s="25">
        <f t="shared" si="181"/>
        <v>0</v>
      </c>
      <c r="W53" s="25">
        <f t="shared" si="181"/>
        <v>0</v>
      </c>
      <c r="X53" s="25">
        <f t="shared" si="181"/>
        <v>0</v>
      </c>
      <c r="Y53" s="25">
        <f t="shared" ref="T53:AC78" si="203">IF(Y$12&gt;$I53,0,IF($D53&lt;=Y$12,$H53,0))</f>
        <v>0</v>
      </c>
      <c r="Z53" s="25">
        <f t="shared" si="203"/>
        <v>0</v>
      </c>
      <c r="AA53" s="25">
        <f t="shared" si="203"/>
        <v>0</v>
      </c>
      <c r="AB53" s="25">
        <f t="shared" si="203"/>
        <v>0</v>
      </c>
      <c r="AC53" s="25">
        <f t="shared" si="203"/>
        <v>0</v>
      </c>
      <c r="AD53" s="25">
        <f t="shared" si="198"/>
        <v>0</v>
      </c>
      <c r="AE53" s="25">
        <f t="shared" si="198"/>
        <v>0</v>
      </c>
      <c r="AF53" s="25">
        <f t="shared" si="198"/>
        <v>0</v>
      </c>
      <c r="AG53" s="25">
        <f t="shared" si="198"/>
        <v>0</v>
      </c>
      <c r="AH53" s="25">
        <f t="shared" si="198"/>
        <v>0</v>
      </c>
      <c r="AI53" s="25">
        <f t="shared" si="198"/>
        <v>0</v>
      </c>
      <c r="AJ53" s="25">
        <f t="shared" si="198"/>
        <v>0</v>
      </c>
      <c r="AK53" s="25">
        <f t="shared" si="198"/>
        <v>0</v>
      </c>
      <c r="AL53" s="25">
        <f t="shared" si="198"/>
        <v>0</v>
      </c>
      <c r="AM53" s="25">
        <f t="shared" si="198"/>
        <v>0</v>
      </c>
      <c r="AN53" s="25">
        <f t="shared" si="183"/>
        <v>0</v>
      </c>
      <c r="AO53" s="25">
        <f t="shared" si="183"/>
        <v>0</v>
      </c>
      <c r="AP53" s="25">
        <f t="shared" si="183"/>
        <v>0</v>
      </c>
      <c r="AQ53" s="25">
        <f t="shared" si="183"/>
        <v>0</v>
      </c>
      <c r="AR53" s="25">
        <f t="shared" si="183"/>
        <v>0</v>
      </c>
      <c r="AS53" s="25">
        <f t="shared" si="183"/>
        <v>0</v>
      </c>
      <c r="AT53" s="25">
        <f t="shared" si="183"/>
        <v>0</v>
      </c>
      <c r="AU53" s="25">
        <f t="shared" si="183"/>
        <v>0</v>
      </c>
      <c r="AV53" s="25">
        <f t="shared" si="183"/>
        <v>0</v>
      </c>
      <c r="AW53" s="25">
        <f t="shared" si="183"/>
        <v>0</v>
      </c>
      <c r="AX53" s="25">
        <f t="shared" si="183"/>
        <v>0</v>
      </c>
      <c r="AY53" s="25">
        <f t="shared" si="183"/>
        <v>-428.58356172222216</v>
      </c>
      <c r="AZ53" s="25">
        <f t="shared" si="183"/>
        <v>-428.58356172222216</v>
      </c>
      <c r="BA53" s="25">
        <f t="shared" si="183"/>
        <v>-428.58356172222216</v>
      </c>
      <c r="BB53" s="25">
        <f t="shared" si="183"/>
        <v>-428.58356172222216</v>
      </c>
      <c r="BC53" s="25">
        <f t="shared" si="183"/>
        <v>-428.58356172222216</v>
      </c>
      <c r="BD53" s="25">
        <f t="shared" si="199"/>
        <v>-428.58356172222216</v>
      </c>
      <c r="BE53" s="25">
        <f t="shared" si="199"/>
        <v>-428.58356172222216</v>
      </c>
      <c r="BF53" s="25">
        <f t="shared" si="199"/>
        <v>-428.58356172222216</v>
      </c>
      <c r="BG53" s="25">
        <f t="shared" si="199"/>
        <v>-428.58356172222216</v>
      </c>
      <c r="BH53" s="25">
        <f t="shared" si="199"/>
        <v>-428.58356172222216</v>
      </c>
      <c r="BI53" s="25">
        <f t="shared" si="199"/>
        <v>-428.58356172222216</v>
      </c>
      <c r="BJ53" s="25">
        <f t="shared" si="199"/>
        <v>-428.58356172222216</v>
      </c>
      <c r="BK53" s="25">
        <f t="shared" si="199"/>
        <v>-428.58356172222216</v>
      </c>
      <c r="BL53" s="25">
        <f t="shared" si="199"/>
        <v>-428.58356172222216</v>
      </c>
      <c r="BM53" s="25">
        <f t="shared" si="199"/>
        <v>-428.58356172222216</v>
      </c>
      <c r="BN53" s="25">
        <f t="shared" si="199"/>
        <v>-428.58356172222216</v>
      </c>
      <c r="BO53" s="25">
        <f t="shared" si="199"/>
        <v>-428.58356172222216</v>
      </c>
      <c r="BP53" s="25">
        <f t="shared" si="184"/>
        <v>-428.58356172222216</v>
      </c>
      <c r="BQ53" s="25">
        <f t="shared" si="184"/>
        <v>-428.58356172222216</v>
      </c>
      <c r="BR53" s="25">
        <f t="shared" si="185"/>
        <v>-428.58356172222216</v>
      </c>
      <c r="BS53" s="25">
        <f t="shared" si="185"/>
        <v>-428.58356172222216</v>
      </c>
      <c r="BT53" s="25">
        <f t="shared" si="185"/>
        <v>-428.58356172222216</v>
      </c>
      <c r="BU53" s="25">
        <f t="shared" si="185"/>
        <v>-428.58356172222216</v>
      </c>
      <c r="BV53" s="25">
        <f t="shared" si="185"/>
        <v>-428.58356172222216</v>
      </c>
      <c r="BW53" s="25">
        <f t="shared" si="185"/>
        <v>-428.58356172222216</v>
      </c>
      <c r="BX53" s="25">
        <f t="shared" si="185"/>
        <v>-428.58356172222216</v>
      </c>
      <c r="BY53" s="25">
        <f t="shared" si="185"/>
        <v>-428.58356172222216</v>
      </c>
      <c r="BZ53" s="25">
        <f t="shared" si="185"/>
        <v>-428.58356172222216</v>
      </c>
      <c r="CA53" s="25">
        <f t="shared" si="185"/>
        <v>-428.58356172222216</v>
      </c>
      <c r="CB53" s="25">
        <f t="shared" si="179"/>
        <v>-428.58356172222216</v>
      </c>
      <c r="CC53" s="25">
        <f t="shared" si="179"/>
        <v>-428.58356172222216</v>
      </c>
      <c r="CD53" s="25">
        <f t="shared" si="179"/>
        <v>-428.58356172222216</v>
      </c>
      <c r="CE53" s="25">
        <f t="shared" si="179"/>
        <v>-428.58356172222216</v>
      </c>
      <c r="CF53" s="25">
        <f t="shared" si="179"/>
        <v>-428.58356172222216</v>
      </c>
      <c r="CG53" s="25">
        <f t="shared" si="179"/>
        <v>-428.58356172222216</v>
      </c>
      <c r="CH53" s="25">
        <f t="shared" si="179"/>
        <v>-428.58356172222216</v>
      </c>
      <c r="CI53" s="25">
        <f t="shared" si="179"/>
        <v>-428.58356172222216</v>
      </c>
      <c r="CJ53" s="25">
        <f t="shared" si="179"/>
        <v>-428.58356172222216</v>
      </c>
      <c r="CK53" s="25">
        <f t="shared" si="179"/>
        <v>-428.58356172222216</v>
      </c>
      <c r="CL53" s="25">
        <f t="shared" si="186"/>
        <v>-428.58356172222216</v>
      </c>
      <c r="CM53" s="25">
        <f t="shared" si="186"/>
        <v>-428.58356172222216</v>
      </c>
      <c r="CN53" s="25">
        <f t="shared" si="186"/>
        <v>-428.58356172222216</v>
      </c>
      <c r="CO53" s="25">
        <f t="shared" si="186"/>
        <v>-428.58356172222216</v>
      </c>
      <c r="CP53" s="25">
        <f t="shared" si="186"/>
        <v>-428.58356172222216</v>
      </c>
      <c r="CQ53" s="25">
        <f t="shared" si="186"/>
        <v>-428.58356172222216</v>
      </c>
      <c r="CR53" s="25">
        <f t="shared" si="186"/>
        <v>-428.58356172222216</v>
      </c>
      <c r="CS53" s="25">
        <f t="shared" si="186"/>
        <v>-428.58356172222216</v>
      </c>
      <c r="CT53" s="25">
        <f t="shared" si="186"/>
        <v>-428.58356172222216</v>
      </c>
      <c r="CU53" s="25">
        <f t="shared" si="186"/>
        <v>-428.58356172222216</v>
      </c>
      <c r="CV53" s="25">
        <f t="shared" si="180"/>
        <v>-428.58356172222216</v>
      </c>
      <c r="CW53" s="25">
        <f t="shared" si="180"/>
        <v>-428.58356172222216</v>
      </c>
      <c r="CX53" s="25">
        <f t="shared" si="180"/>
        <v>-428.58356172222216</v>
      </c>
      <c r="CY53" s="25">
        <f t="shared" si="180"/>
        <v>-428.58356172222216</v>
      </c>
      <c r="CZ53" s="25">
        <f t="shared" si="180"/>
        <v>-428.58356172222216</v>
      </c>
      <c r="DA53" s="25">
        <f t="shared" si="180"/>
        <v>-428.58356172222216</v>
      </c>
      <c r="DB53" s="25">
        <f t="shared" si="180"/>
        <v>-428.58356172222216</v>
      </c>
      <c r="DC53" s="25">
        <f t="shared" si="180"/>
        <v>-428.58356172222216</v>
      </c>
      <c r="DD53" s="25">
        <f t="shared" si="180"/>
        <v>-428.58356172222216</v>
      </c>
      <c r="DE53" s="25">
        <f t="shared" si="180"/>
        <v>-428.58356172222216</v>
      </c>
      <c r="DF53" s="25">
        <f t="shared" si="189"/>
        <v>-428.58356172222216</v>
      </c>
      <c r="DG53" s="25">
        <f t="shared" si="189"/>
        <v>0</v>
      </c>
      <c r="DH53" s="25">
        <f t="shared" si="189"/>
        <v>0</v>
      </c>
      <c r="DI53" s="25">
        <f t="shared" si="189"/>
        <v>0</v>
      </c>
      <c r="DJ53" s="25">
        <f t="shared" si="189"/>
        <v>0</v>
      </c>
      <c r="DK53" s="25">
        <f t="shared" si="189"/>
        <v>0</v>
      </c>
      <c r="DL53" s="25">
        <f t="shared" si="189"/>
        <v>0</v>
      </c>
      <c r="DM53" s="25">
        <f t="shared" si="189"/>
        <v>0</v>
      </c>
      <c r="DN53" s="25">
        <f t="shared" si="189"/>
        <v>0</v>
      </c>
      <c r="DO53" s="25">
        <f t="shared" si="189"/>
        <v>0</v>
      </c>
      <c r="DP53" s="25">
        <f t="shared" si="193"/>
        <v>0</v>
      </c>
      <c r="DQ53" s="25">
        <f t="shared" si="193"/>
        <v>0</v>
      </c>
      <c r="DR53" s="25">
        <f t="shared" si="193"/>
        <v>0</v>
      </c>
      <c r="DS53" s="25">
        <f t="shared" si="193"/>
        <v>0</v>
      </c>
      <c r="DT53" s="25">
        <f t="shared" si="193"/>
        <v>0</v>
      </c>
      <c r="DU53" s="25">
        <f t="shared" si="193"/>
        <v>0</v>
      </c>
      <c r="DV53" s="25">
        <f t="shared" si="193"/>
        <v>0</v>
      </c>
      <c r="DW53" s="25">
        <f t="shared" si="193"/>
        <v>0</v>
      </c>
      <c r="DX53" s="25">
        <f t="shared" si="193"/>
        <v>0</v>
      </c>
      <c r="DY53" s="25">
        <f t="shared" si="193"/>
        <v>0</v>
      </c>
      <c r="DZ53" s="25">
        <f t="shared" ref="DZ53:GK56" si="204">IF(DZ$12&gt;$I53,0,IF($D53&lt;=DZ$12,$H53,0))</f>
        <v>0</v>
      </c>
      <c r="EA53" s="25">
        <f t="shared" si="204"/>
        <v>0</v>
      </c>
      <c r="EB53" s="25">
        <f t="shared" si="204"/>
        <v>0</v>
      </c>
      <c r="EC53" s="25">
        <f t="shared" si="204"/>
        <v>0</v>
      </c>
      <c r="ED53" s="25">
        <f t="shared" si="204"/>
        <v>0</v>
      </c>
      <c r="EE53" s="25">
        <f t="shared" si="204"/>
        <v>0</v>
      </c>
      <c r="EF53" s="25">
        <f t="shared" si="204"/>
        <v>0</v>
      </c>
      <c r="EG53" s="25">
        <f t="shared" si="204"/>
        <v>0</v>
      </c>
      <c r="EH53" s="25">
        <f t="shared" si="204"/>
        <v>0</v>
      </c>
      <c r="EI53" s="25">
        <f t="shared" si="204"/>
        <v>0</v>
      </c>
      <c r="EJ53" s="25">
        <f t="shared" si="204"/>
        <v>0</v>
      </c>
      <c r="EK53" s="25">
        <f t="shared" si="204"/>
        <v>0</v>
      </c>
      <c r="EL53" s="25">
        <f t="shared" si="204"/>
        <v>0</v>
      </c>
      <c r="EM53" s="25">
        <f t="shared" si="204"/>
        <v>0</v>
      </c>
      <c r="EN53" s="25">
        <f t="shared" si="204"/>
        <v>0</v>
      </c>
      <c r="EO53" s="25">
        <f t="shared" si="204"/>
        <v>0</v>
      </c>
      <c r="EP53" s="25">
        <f t="shared" si="204"/>
        <v>0</v>
      </c>
      <c r="EQ53" s="25">
        <f t="shared" si="204"/>
        <v>0</v>
      </c>
      <c r="ER53" s="25">
        <f t="shared" si="204"/>
        <v>0</v>
      </c>
      <c r="ES53" s="25">
        <f t="shared" si="204"/>
        <v>0</v>
      </c>
      <c r="ET53" s="25">
        <f t="shared" si="204"/>
        <v>0</v>
      </c>
      <c r="EU53" s="25">
        <f t="shared" si="204"/>
        <v>0</v>
      </c>
      <c r="EV53" s="25">
        <f t="shared" si="204"/>
        <v>0</v>
      </c>
      <c r="EW53" s="25">
        <f t="shared" si="204"/>
        <v>0</v>
      </c>
      <c r="EX53" s="25">
        <f t="shared" si="204"/>
        <v>0</v>
      </c>
      <c r="EY53" s="25">
        <f t="shared" si="204"/>
        <v>0</v>
      </c>
      <c r="EZ53" s="25">
        <f t="shared" si="204"/>
        <v>0</v>
      </c>
      <c r="FA53" s="25">
        <f t="shared" si="204"/>
        <v>0</v>
      </c>
      <c r="FB53" s="25">
        <f t="shared" si="204"/>
        <v>0</v>
      </c>
      <c r="FC53" s="25">
        <f t="shared" si="204"/>
        <v>0</v>
      </c>
      <c r="FD53" s="25">
        <f t="shared" si="204"/>
        <v>0</v>
      </c>
      <c r="FE53" s="25">
        <f t="shared" si="204"/>
        <v>0</v>
      </c>
      <c r="FF53" s="25">
        <f t="shared" si="204"/>
        <v>0</v>
      </c>
      <c r="FG53" s="25">
        <f t="shared" si="204"/>
        <v>0</v>
      </c>
      <c r="FH53" s="25">
        <f t="shared" si="204"/>
        <v>0</v>
      </c>
      <c r="FI53" s="25">
        <f t="shared" si="204"/>
        <v>0</v>
      </c>
      <c r="FJ53" s="25">
        <f t="shared" si="204"/>
        <v>0</v>
      </c>
      <c r="FK53" s="25">
        <f t="shared" si="204"/>
        <v>0</v>
      </c>
      <c r="FL53" s="25">
        <f t="shared" si="204"/>
        <v>0</v>
      </c>
      <c r="FM53" s="25">
        <f t="shared" si="204"/>
        <v>0</v>
      </c>
      <c r="FN53" s="25">
        <f t="shared" si="204"/>
        <v>0</v>
      </c>
      <c r="FO53" s="25">
        <f t="shared" si="204"/>
        <v>0</v>
      </c>
      <c r="FP53" s="25">
        <f t="shared" si="204"/>
        <v>0</v>
      </c>
      <c r="FQ53" s="25">
        <f t="shared" si="204"/>
        <v>0</v>
      </c>
      <c r="FR53" s="25">
        <f t="shared" si="204"/>
        <v>0</v>
      </c>
      <c r="FS53" s="25">
        <f t="shared" si="204"/>
        <v>0</v>
      </c>
      <c r="FT53" s="25">
        <f t="shared" si="204"/>
        <v>0</v>
      </c>
      <c r="FU53" s="25">
        <f t="shared" si="204"/>
        <v>0</v>
      </c>
      <c r="FV53" s="25">
        <f t="shared" si="204"/>
        <v>0</v>
      </c>
      <c r="FW53" s="25">
        <f t="shared" si="204"/>
        <v>0</v>
      </c>
      <c r="FX53" s="25">
        <f t="shared" si="204"/>
        <v>0</v>
      </c>
      <c r="FY53" s="25">
        <f t="shared" si="204"/>
        <v>0</v>
      </c>
      <c r="FZ53" s="25">
        <f t="shared" si="204"/>
        <v>0</v>
      </c>
      <c r="GA53" s="25">
        <f t="shared" si="204"/>
        <v>0</v>
      </c>
      <c r="GB53" s="25">
        <f t="shared" si="204"/>
        <v>0</v>
      </c>
      <c r="GC53" s="25">
        <f t="shared" si="204"/>
        <v>0</v>
      </c>
      <c r="GD53" s="25">
        <f t="shared" si="204"/>
        <v>0</v>
      </c>
      <c r="GE53" s="25">
        <f t="shared" si="204"/>
        <v>0</v>
      </c>
      <c r="GF53" s="25">
        <f t="shared" si="204"/>
        <v>0</v>
      </c>
      <c r="GG53" s="25">
        <f t="shared" si="204"/>
        <v>0</v>
      </c>
      <c r="GH53" s="25">
        <f t="shared" si="204"/>
        <v>0</v>
      </c>
      <c r="GI53" s="25">
        <f t="shared" si="204"/>
        <v>0</v>
      </c>
      <c r="GJ53" s="25">
        <f t="shared" si="204"/>
        <v>0</v>
      </c>
      <c r="GK53" s="25">
        <f t="shared" si="204"/>
        <v>0</v>
      </c>
      <c r="GL53" s="25">
        <f t="shared" si="202"/>
        <v>0</v>
      </c>
      <c r="GM53" s="246">
        <f t="shared" si="170"/>
        <v>0</v>
      </c>
    </row>
    <row r="54" spans="1:195" ht="19.5" customHeight="1">
      <c r="A54" s="130">
        <f t="shared" si="190"/>
        <v>0</v>
      </c>
      <c r="B54" s="25" t="s">
        <v>95</v>
      </c>
      <c r="C54" s="25" t="s">
        <v>44</v>
      </c>
      <c r="D54" s="64">
        <v>42156</v>
      </c>
      <c r="E54" s="25">
        <f>(SUMIF(GASTOS!$I$5:$CB$5,D54,GASTOS!$I$12:$CB$12)+SUMIF(RRHH!$T$18:$CM$18,D54,RRHH!$T$19:$CM$19))*-1</f>
        <v>25715.01370333333</v>
      </c>
      <c r="F54" s="65">
        <f t="shared" si="157"/>
        <v>2015</v>
      </c>
      <c r="G54" s="25">
        <v>60</v>
      </c>
      <c r="H54" s="25">
        <f t="shared" si="158"/>
        <v>-428.58356172222216</v>
      </c>
      <c r="I54" s="64">
        <f t="shared" si="159"/>
        <v>43980</v>
      </c>
      <c r="J54" s="141">
        <f t="shared" ref="J54:S79" si="205">IF(J$12&gt;$I54,0,IF($D54&lt;=J$12,$H54,0))</f>
        <v>0</v>
      </c>
      <c r="K54" s="25">
        <f t="shared" si="205"/>
        <v>0</v>
      </c>
      <c r="L54" s="25">
        <f t="shared" si="205"/>
        <v>0</v>
      </c>
      <c r="M54" s="25">
        <f t="shared" si="205"/>
        <v>0</v>
      </c>
      <c r="N54" s="25">
        <f t="shared" si="205"/>
        <v>0</v>
      </c>
      <c r="O54" s="25">
        <f t="shared" si="205"/>
        <v>0</v>
      </c>
      <c r="P54" s="25">
        <f t="shared" si="205"/>
        <v>0</v>
      </c>
      <c r="Q54" s="25">
        <f t="shared" si="205"/>
        <v>0</v>
      </c>
      <c r="R54" s="25">
        <f t="shared" si="205"/>
        <v>0</v>
      </c>
      <c r="S54" s="25">
        <f t="shared" si="205"/>
        <v>0</v>
      </c>
      <c r="T54" s="25">
        <f t="shared" si="203"/>
        <v>0</v>
      </c>
      <c r="U54" s="25">
        <f t="shared" si="203"/>
        <v>0</v>
      </c>
      <c r="V54" s="25">
        <f t="shared" si="203"/>
        <v>0</v>
      </c>
      <c r="W54" s="25">
        <f t="shared" si="203"/>
        <v>0</v>
      </c>
      <c r="X54" s="25">
        <f t="shared" si="203"/>
        <v>0</v>
      </c>
      <c r="Y54" s="25">
        <f t="shared" si="203"/>
        <v>0</v>
      </c>
      <c r="Z54" s="25">
        <f t="shared" si="203"/>
        <v>0</v>
      </c>
      <c r="AA54" s="25">
        <f t="shared" si="203"/>
        <v>0</v>
      </c>
      <c r="AB54" s="25">
        <f t="shared" si="203"/>
        <v>0</v>
      </c>
      <c r="AC54" s="25">
        <f t="shared" si="203"/>
        <v>0</v>
      </c>
      <c r="AD54" s="25">
        <f t="shared" si="198"/>
        <v>0</v>
      </c>
      <c r="AE54" s="25">
        <f t="shared" si="198"/>
        <v>0</v>
      </c>
      <c r="AF54" s="25">
        <f t="shared" si="198"/>
        <v>0</v>
      </c>
      <c r="AG54" s="25">
        <f t="shared" si="198"/>
        <v>0</v>
      </c>
      <c r="AH54" s="25">
        <f t="shared" si="198"/>
        <v>0</v>
      </c>
      <c r="AI54" s="25">
        <f t="shared" si="198"/>
        <v>0</v>
      </c>
      <c r="AJ54" s="25">
        <f t="shared" si="198"/>
        <v>0</v>
      </c>
      <c r="AK54" s="25">
        <f t="shared" si="198"/>
        <v>0</v>
      </c>
      <c r="AL54" s="25">
        <f t="shared" si="198"/>
        <v>0</v>
      </c>
      <c r="AM54" s="25">
        <f t="shared" si="198"/>
        <v>0</v>
      </c>
      <c r="AN54" s="25">
        <f t="shared" si="183"/>
        <v>0</v>
      </c>
      <c r="AO54" s="25">
        <f t="shared" si="183"/>
        <v>0</v>
      </c>
      <c r="AP54" s="25">
        <f t="shared" si="183"/>
        <v>0</v>
      </c>
      <c r="AQ54" s="25">
        <f t="shared" si="183"/>
        <v>0</v>
      </c>
      <c r="AR54" s="25">
        <f t="shared" si="183"/>
        <v>0</v>
      </c>
      <c r="AS54" s="25">
        <f t="shared" si="183"/>
        <v>0</v>
      </c>
      <c r="AT54" s="25">
        <f t="shared" si="183"/>
        <v>0</v>
      </c>
      <c r="AU54" s="25">
        <f t="shared" si="183"/>
        <v>0</v>
      </c>
      <c r="AV54" s="25">
        <f t="shared" si="183"/>
        <v>0</v>
      </c>
      <c r="AW54" s="25">
        <f t="shared" si="183"/>
        <v>0</v>
      </c>
      <c r="AX54" s="25">
        <f t="shared" si="183"/>
        <v>0</v>
      </c>
      <c r="AY54" s="25">
        <f t="shared" si="183"/>
        <v>0</v>
      </c>
      <c r="AZ54" s="25">
        <f t="shared" si="183"/>
        <v>-428.58356172222216</v>
      </c>
      <c r="BA54" s="25">
        <f t="shared" si="183"/>
        <v>-428.58356172222216</v>
      </c>
      <c r="BB54" s="25">
        <f t="shared" ref="AX54:BG79" si="206">IF(BB$12&gt;$I54,0,IF($D54&lt;=BB$12,$H54,0))</f>
        <v>-428.58356172222216</v>
      </c>
      <c r="BC54" s="25">
        <f t="shared" si="206"/>
        <v>-428.58356172222216</v>
      </c>
      <c r="BD54" s="25">
        <f t="shared" si="206"/>
        <v>-428.58356172222216</v>
      </c>
      <c r="BE54" s="25">
        <f t="shared" si="206"/>
        <v>-428.58356172222216</v>
      </c>
      <c r="BF54" s="25">
        <f t="shared" si="206"/>
        <v>-428.58356172222216</v>
      </c>
      <c r="BG54" s="25">
        <f t="shared" si="206"/>
        <v>-428.58356172222216</v>
      </c>
      <c r="BH54" s="25">
        <f t="shared" si="199"/>
        <v>-428.58356172222216</v>
      </c>
      <c r="BI54" s="25">
        <f t="shared" si="199"/>
        <v>-428.58356172222216</v>
      </c>
      <c r="BJ54" s="25">
        <f t="shared" si="199"/>
        <v>-428.58356172222216</v>
      </c>
      <c r="BK54" s="25">
        <f t="shared" si="199"/>
        <v>-428.58356172222216</v>
      </c>
      <c r="BL54" s="25">
        <f t="shared" si="199"/>
        <v>-428.58356172222216</v>
      </c>
      <c r="BM54" s="25">
        <f t="shared" si="199"/>
        <v>-428.58356172222216</v>
      </c>
      <c r="BN54" s="25">
        <f t="shared" si="199"/>
        <v>-428.58356172222216</v>
      </c>
      <c r="BO54" s="25">
        <f t="shared" si="199"/>
        <v>-428.58356172222216</v>
      </c>
      <c r="BP54" s="25">
        <f t="shared" si="184"/>
        <v>-428.58356172222216</v>
      </c>
      <c r="BQ54" s="25">
        <f t="shared" si="184"/>
        <v>-428.58356172222216</v>
      </c>
      <c r="BR54" s="25">
        <f t="shared" si="185"/>
        <v>-428.58356172222216</v>
      </c>
      <c r="BS54" s="25">
        <f t="shared" si="185"/>
        <v>-428.58356172222216</v>
      </c>
      <c r="BT54" s="25">
        <f t="shared" si="185"/>
        <v>-428.58356172222216</v>
      </c>
      <c r="BU54" s="25">
        <f t="shared" si="185"/>
        <v>-428.58356172222216</v>
      </c>
      <c r="BV54" s="25">
        <f t="shared" si="185"/>
        <v>-428.58356172222216</v>
      </c>
      <c r="BW54" s="25">
        <f t="shared" si="185"/>
        <v>-428.58356172222216</v>
      </c>
      <c r="BX54" s="25">
        <f t="shared" si="185"/>
        <v>-428.58356172222216</v>
      </c>
      <c r="BY54" s="25">
        <f t="shared" si="185"/>
        <v>-428.58356172222216</v>
      </c>
      <c r="BZ54" s="25">
        <f t="shared" si="185"/>
        <v>-428.58356172222216</v>
      </c>
      <c r="CA54" s="25">
        <f t="shared" si="185"/>
        <v>-428.58356172222216</v>
      </c>
      <c r="CB54" s="25">
        <f t="shared" si="179"/>
        <v>-428.58356172222216</v>
      </c>
      <c r="CC54" s="25">
        <f t="shared" si="179"/>
        <v>-428.58356172222216</v>
      </c>
      <c r="CD54" s="25">
        <f t="shared" si="179"/>
        <v>-428.58356172222216</v>
      </c>
      <c r="CE54" s="25">
        <f t="shared" si="179"/>
        <v>-428.58356172222216</v>
      </c>
      <c r="CF54" s="25">
        <f t="shared" si="179"/>
        <v>-428.58356172222216</v>
      </c>
      <c r="CG54" s="25">
        <f t="shared" si="179"/>
        <v>-428.58356172222216</v>
      </c>
      <c r="CH54" s="25">
        <f t="shared" si="179"/>
        <v>-428.58356172222216</v>
      </c>
      <c r="CI54" s="25">
        <f t="shared" si="179"/>
        <v>-428.58356172222216</v>
      </c>
      <c r="CJ54" s="25">
        <f t="shared" si="179"/>
        <v>-428.58356172222216</v>
      </c>
      <c r="CK54" s="25">
        <f t="shared" si="179"/>
        <v>-428.58356172222216</v>
      </c>
      <c r="CL54" s="25">
        <f t="shared" si="186"/>
        <v>-428.58356172222216</v>
      </c>
      <c r="CM54" s="25">
        <f t="shared" si="186"/>
        <v>-428.58356172222216</v>
      </c>
      <c r="CN54" s="25">
        <f t="shared" si="186"/>
        <v>-428.58356172222216</v>
      </c>
      <c r="CO54" s="25">
        <f t="shared" si="186"/>
        <v>-428.58356172222216</v>
      </c>
      <c r="CP54" s="25">
        <f t="shared" si="186"/>
        <v>-428.58356172222216</v>
      </c>
      <c r="CQ54" s="25">
        <f t="shared" si="186"/>
        <v>-428.58356172222216</v>
      </c>
      <c r="CR54" s="25">
        <f t="shared" si="186"/>
        <v>-428.58356172222216</v>
      </c>
      <c r="CS54" s="25">
        <f t="shared" si="186"/>
        <v>-428.58356172222216</v>
      </c>
      <c r="CT54" s="25">
        <f t="shared" si="186"/>
        <v>-428.58356172222216</v>
      </c>
      <c r="CU54" s="25">
        <f t="shared" si="186"/>
        <v>-428.58356172222216</v>
      </c>
      <c r="CV54" s="25">
        <f t="shared" si="180"/>
        <v>-428.58356172222216</v>
      </c>
      <c r="CW54" s="25">
        <f t="shared" si="180"/>
        <v>-428.58356172222216</v>
      </c>
      <c r="CX54" s="25">
        <f t="shared" si="180"/>
        <v>-428.58356172222216</v>
      </c>
      <c r="CY54" s="25">
        <f t="shared" si="180"/>
        <v>-428.58356172222216</v>
      </c>
      <c r="CZ54" s="25">
        <f t="shared" si="180"/>
        <v>-428.58356172222216</v>
      </c>
      <c r="DA54" s="25">
        <f t="shared" si="180"/>
        <v>-428.58356172222216</v>
      </c>
      <c r="DB54" s="25">
        <f t="shared" si="180"/>
        <v>-428.58356172222216</v>
      </c>
      <c r="DC54" s="25">
        <f t="shared" si="180"/>
        <v>-428.58356172222216</v>
      </c>
      <c r="DD54" s="25">
        <f t="shared" si="180"/>
        <v>-428.58356172222216</v>
      </c>
      <c r="DE54" s="25">
        <f t="shared" si="180"/>
        <v>-428.58356172222216</v>
      </c>
      <c r="DF54" s="25">
        <f t="shared" si="189"/>
        <v>-428.58356172222216</v>
      </c>
      <c r="DG54" s="25">
        <f t="shared" si="189"/>
        <v>-428.58356172222216</v>
      </c>
      <c r="DH54" s="25">
        <f t="shared" si="189"/>
        <v>0</v>
      </c>
      <c r="DI54" s="25">
        <f t="shared" si="189"/>
        <v>0</v>
      </c>
      <c r="DJ54" s="25">
        <f t="shared" si="189"/>
        <v>0</v>
      </c>
      <c r="DK54" s="25">
        <f t="shared" si="189"/>
        <v>0</v>
      </c>
      <c r="DL54" s="25">
        <f t="shared" si="189"/>
        <v>0</v>
      </c>
      <c r="DM54" s="25">
        <f t="shared" si="189"/>
        <v>0</v>
      </c>
      <c r="DN54" s="25">
        <f t="shared" si="189"/>
        <v>0</v>
      </c>
      <c r="DO54" s="25">
        <f t="shared" si="189"/>
        <v>0</v>
      </c>
      <c r="DP54" s="25">
        <f t="shared" si="193"/>
        <v>0</v>
      </c>
      <c r="DQ54" s="25">
        <f t="shared" si="193"/>
        <v>0</v>
      </c>
      <c r="DR54" s="25">
        <f t="shared" si="193"/>
        <v>0</v>
      </c>
      <c r="DS54" s="25">
        <f t="shared" si="193"/>
        <v>0</v>
      </c>
      <c r="DT54" s="25">
        <f t="shared" si="193"/>
        <v>0</v>
      </c>
      <c r="DU54" s="25">
        <f t="shared" si="193"/>
        <v>0</v>
      </c>
      <c r="DV54" s="25">
        <f t="shared" si="193"/>
        <v>0</v>
      </c>
      <c r="DW54" s="25">
        <f t="shared" si="193"/>
        <v>0</v>
      </c>
      <c r="DX54" s="25">
        <f t="shared" si="193"/>
        <v>0</v>
      </c>
      <c r="DY54" s="25">
        <f t="shared" si="193"/>
        <v>0</v>
      </c>
      <c r="DZ54" s="25">
        <f t="shared" si="204"/>
        <v>0</v>
      </c>
      <c r="EA54" s="25">
        <f t="shared" si="204"/>
        <v>0</v>
      </c>
      <c r="EB54" s="25">
        <f t="shared" si="204"/>
        <v>0</v>
      </c>
      <c r="EC54" s="25">
        <f t="shared" si="204"/>
        <v>0</v>
      </c>
      <c r="ED54" s="25">
        <f t="shared" si="204"/>
        <v>0</v>
      </c>
      <c r="EE54" s="25">
        <f t="shared" si="204"/>
        <v>0</v>
      </c>
      <c r="EF54" s="25">
        <f t="shared" si="204"/>
        <v>0</v>
      </c>
      <c r="EG54" s="25">
        <f t="shared" si="204"/>
        <v>0</v>
      </c>
      <c r="EH54" s="25">
        <f t="shared" si="204"/>
        <v>0</v>
      </c>
      <c r="EI54" s="25">
        <f t="shared" si="204"/>
        <v>0</v>
      </c>
      <c r="EJ54" s="25">
        <f t="shared" si="204"/>
        <v>0</v>
      </c>
      <c r="EK54" s="25">
        <f t="shared" si="204"/>
        <v>0</v>
      </c>
      <c r="EL54" s="25">
        <f t="shared" si="204"/>
        <v>0</v>
      </c>
      <c r="EM54" s="25">
        <f t="shared" si="204"/>
        <v>0</v>
      </c>
      <c r="EN54" s="25">
        <f t="shared" si="204"/>
        <v>0</v>
      </c>
      <c r="EO54" s="25">
        <f t="shared" si="204"/>
        <v>0</v>
      </c>
      <c r="EP54" s="25">
        <f t="shared" si="204"/>
        <v>0</v>
      </c>
      <c r="EQ54" s="25">
        <f t="shared" si="204"/>
        <v>0</v>
      </c>
      <c r="ER54" s="25">
        <f t="shared" si="204"/>
        <v>0</v>
      </c>
      <c r="ES54" s="25">
        <f t="shared" si="204"/>
        <v>0</v>
      </c>
      <c r="ET54" s="25">
        <f t="shared" si="204"/>
        <v>0</v>
      </c>
      <c r="EU54" s="25">
        <f t="shared" si="204"/>
        <v>0</v>
      </c>
      <c r="EV54" s="25">
        <f t="shared" si="204"/>
        <v>0</v>
      </c>
      <c r="EW54" s="25">
        <f t="shared" si="204"/>
        <v>0</v>
      </c>
      <c r="EX54" s="25">
        <f t="shared" si="204"/>
        <v>0</v>
      </c>
      <c r="EY54" s="25">
        <f t="shared" si="204"/>
        <v>0</v>
      </c>
      <c r="EZ54" s="25">
        <f t="shared" si="204"/>
        <v>0</v>
      </c>
      <c r="FA54" s="25">
        <f t="shared" si="204"/>
        <v>0</v>
      </c>
      <c r="FB54" s="25">
        <f t="shared" si="204"/>
        <v>0</v>
      </c>
      <c r="FC54" s="25">
        <f t="shared" si="204"/>
        <v>0</v>
      </c>
      <c r="FD54" s="25">
        <f t="shared" si="204"/>
        <v>0</v>
      </c>
      <c r="FE54" s="25">
        <f t="shared" si="204"/>
        <v>0</v>
      </c>
      <c r="FF54" s="25">
        <f t="shared" si="204"/>
        <v>0</v>
      </c>
      <c r="FG54" s="25">
        <f t="shared" si="204"/>
        <v>0</v>
      </c>
      <c r="FH54" s="25">
        <f t="shared" si="204"/>
        <v>0</v>
      </c>
      <c r="FI54" s="25">
        <f t="shared" si="204"/>
        <v>0</v>
      </c>
      <c r="FJ54" s="25">
        <f t="shared" si="204"/>
        <v>0</v>
      </c>
      <c r="FK54" s="25">
        <f t="shared" si="204"/>
        <v>0</v>
      </c>
      <c r="FL54" s="25">
        <f t="shared" si="204"/>
        <v>0</v>
      </c>
      <c r="FM54" s="25">
        <f t="shared" si="204"/>
        <v>0</v>
      </c>
      <c r="FN54" s="25">
        <f t="shared" si="204"/>
        <v>0</v>
      </c>
      <c r="FO54" s="25">
        <f t="shared" si="204"/>
        <v>0</v>
      </c>
      <c r="FP54" s="25">
        <f t="shared" si="204"/>
        <v>0</v>
      </c>
      <c r="FQ54" s="25">
        <f t="shared" si="204"/>
        <v>0</v>
      </c>
      <c r="FR54" s="25">
        <f t="shared" si="204"/>
        <v>0</v>
      </c>
      <c r="FS54" s="25">
        <f t="shared" si="204"/>
        <v>0</v>
      </c>
      <c r="FT54" s="25">
        <f t="shared" si="204"/>
        <v>0</v>
      </c>
      <c r="FU54" s="25">
        <f t="shared" si="204"/>
        <v>0</v>
      </c>
      <c r="FV54" s="25">
        <f t="shared" si="204"/>
        <v>0</v>
      </c>
      <c r="FW54" s="25">
        <f t="shared" si="204"/>
        <v>0</v>
      </c>
      <c r="FX54" s="25">
        <f t="shared" si="204"/>
        <v>0</v>
      </c>
      <c r="FY54" s="25">
        <f t="shared" si="204"/>
        <v>0</v>
      </c>
      <c r="FZ54" s="25">
        <f t="shared" si="204"/>
        <v>0</v>
      </c>
      <c r="GA54" s="25">
        <f t="shared" si="204"/>
        <v>0</v>
      </c>
      <c r="GB54" s="25">
        <f t="shared" si="204"/>
        <v>0</v>
      </c>
      <c r="GC54" s="25">
        <f t="shared" si="204"/>
        <v>0</v>
      </c>
      <c r="GD54" s="25">
        <f t="shared" si="204"/>
        <v>0</v>
      </c>
      <c r="GE54" s="25">
        <f t="shared" si="204"/>
        <v>0</v>
      </c>
      <c r="GF54" s="25">
        <f t="shared" si="204"/>
        <v>0</v>
      </c>
      <c r="GG54" s="25">
        <f t="shared" si="204"/>
        <v>0</v>
      </c>
      <c r="GH54" s="25">
        <f t="shared" si="204"/>
        <v>0</v>
      </c>
      <c r="GI54" s="25">
        <f t="shared" si="204"/>
        <v>0</v>
      </c>
      <c r="GJ54" s="25">
        <f t="shared" si="204"/>
        <v>0</v>
      </c>
      <c r="GK54" s="25">
        <f t="shared" si="204"/>
        <v>0</v>
      </c>
      <c r="GL54" s="25">
        <f t="shared" si="202"/>
        <v>0</v>
      </c>
      <c r="GM54" s="246">
        <f t="shared" si="170"/>
        <v>0</v>
      </c>
    </row>
    <row r="55" spans="1:195" ht="19.5" customHeight="1">
      <c r="A55" s="130">
        <f t="shared" si="190"/>
        <v>0</v>
      </c>
      <c r="B55" s="25" t="s">
        <v>95</v>
      </c>
      <c r="C55" s="25" t="s">
        <v>44</v>
      </c>
      <c r="D55" s="64">
        <v>42186</v>
      </c>
      <c r="E55" s="25">
        <f>(SUMIF(GASTOS!$I$5:$CB$5,D55,GASTOS!$I$12:$CB$12)+SUMIF(RRHH!$T$18:$CM$18,D55,RRHH!$T$19:$CM$19))*-1</f>
        <v>25715.01370333333</v>
      </c>
      <c r="F55" s="65">
        <f t="shared" si="157"/>
        <v>2015</v>
      </c>
      <c r="G55" s="25">
        <v>60</v>
      </c>
      <c r="H55" s="25">
        <f t="shared" si="158"/>
        <v>-428.58356172222216</v>
      </c>
      <c r="I55" s="64">
        <f t="shared" si="159"/>
        <v>44010</v>
      </c>
      <c r="J55" s="141">
        <f t="shared" si="205"/>
        <v>0</v>
      </c>
      <c r="K55" s="25">
        <f t="shared" si="205"/>
        <v>0</v>
      </c>
      <c r="L55" s="25">
        <f t="shared" si="205"/>
        <v>0</v>
      </c>
      <c r="M55" s="25">
        <f t="shared" si="205"/>
        <v>0</v>
      </c>
      <c r="N55" s="25">
        <f t="shared" si="205"/>
        <v>0</v>
      </c>
      <c r="O55" s="25">
        <f t="shared" si="205"/>
        <v>0</v>
      </c>
      <c r="P55" s="25">
        <f t="shared" si="205"/>
        <v>0</v>
      </c>
      <c r="Q55" s="25">
        <f t="shared" si="205"/>
        <v>0</v>
      </c>
      <c r="R55" s="25">
        <f t="shared" si="205"/>
        <v>0</v>
      </c>
      <c r="S55" s="25">
        <f t="shared" si="205"/>
        <v>0</v>
      </c>
      <c r="T55" s="25">
        <f t="shared" si="203"/>
        <v>0</v>
      </c>
      <c r="U55" s="25">
        <f t="shared" si="203"/>
        <v>0</v>
      </c>
      <c r="V55" s="25">
        <f t="shared" si="203"/>
        <v>0</v>
      </c>
      <c r="W55" s="25">
        <f t="shared" si="203"/>
        <v>0</v>
      </c>
      <c r="X55" s="25">
        <f t="shared" si="203"/>
        <v>0</v>
      </c>
      <c r="Y55" s="25">
        <f t="shared" si="203"/>
        <v>0</v>
      </c>
      <c r="Z55" s="25">
        <f t="shared" si="203"/>
        <v>0</v>
      </c>
      <c r="AA55" s="25">
        <f t="shared" si="203"/>
        <v>0</v>
      </c>
      <c r="AB55" s="25">
        <f t="shared" si="203"/>
        <v>0</v>
      </c>
      <c r="AC55" s="25">
        <f t="shared" si="203"/>
        <v>0</v>
      </c>
      <c r="AD55" s="25">
        <f t="shared" si="198"/>
        <v>0</v>
      </c>
      <c r="AE55" s="25">
        <f t="shared" si="198"/>
        <v>0</v>
      </c>
      <c r="AF55" s="25">
        <f t="shared" si="198"/>
        <v>0</v>
      </c>
      <c r="AG55" s="25">
        <f t="shared" si="198"/>
        <v>0</v>
      </c>
      <c r="AH55" s="25">
        <f t="shared" si="198"/>
        <v>0</v>
      </c>
      <c r="AI55" s="25">
        <f t="shared" si="198"/>
        <v>0</v>
      </c>
      <c r="AJ55" s="25">
        <f t="shared" si="198"/>
        <v>0</v>
      </c>
      <c r="AK55" s="25">
        <f t="shared" si="198"/>
        <v>0</v>
      </c>
      <c r="AL55" s="25">
        <f t="shared" si="198"/>
        <v>0</v>
      </c>
      <c r="AM55" s="25">
        <f t="shared" si="198"/>
        <v>0</v>
      </c>
      <c r="AN55" s="25">
        <f t="shared" si="198"/>
        <v>0</v>
      </c>
      <c r="AO55" s="25">
        <f t="shared" si="198"/>
        <v>0</v>
      </c>
      <c r="AP55" s="25">
        <f t="shared" ref="AN55:AW80" si="207">IF(AP$12&gt;$I55,0,IF($D55&lt;=AP$12,$H55,0))</f>
        <v>0</v>
      </c>
      <c r="AQ55" s="25">
        <f t="shared" si="207"/>
        <v>0</v>
      </c>
      <c r="AR55" s="25">
        <f t="shared" si="207"/>
        <v>0</v>
      </c>
      <c r="AS55" s="25">
        <f t="shared" si="207"/>
        <v>0</v>
      </c>
      <c r="AT55" s="25">
        <f t="shared" si="207"/>
        <v>0</v>
      </c>
      <c r="AU55" s="25">
        <f t="shared" si="207"/>
        <v>0</v>
      </c>
      <c r="AV55" s="25">
        <f t="shared" si="207"/>
        <v>0</v>
      </c>
      <c r="AW55" s="25">
        <f t="shared" si="207"/>
        <v>0</v>
      </c>
      <c r="AX55" s="25">
        <f t="shared" si="206"/>
        <v>0</v>
      </c>
      <c r="AY55" s="25">
        <f t="shared" si="206"/>
        <v>0</v>
      </c>
      <c r="AZ55" s="25">
        <f t="shared" si="206"/>
        <v>0</v>
      </c>
      <c r="BA55" s="25">
        <f t="shared" si="206"/>
        <v>-428.58356172222216</v>
      </c>
      <c r="BB55" s="25">
        <f t="shared" si="206"/>
        <v>-428.58356172222216</v>
      </c>
      <c r="BC55" s="25">
        <f t="shared" si="206"/>
        <v>-428.58356172222216</v>
      </c>
      <c r="BD55" s="25">
        <f t="shared" si="206"/>
        <v>-428.58356172222216</v>
      </c>
      <c r="BE55" s="25">
        <f t="shared" si="206"/>
        <v>-428.58356172222216</v>
      </c>
      <c r="BF55" s="25">
        <f t="shared" si="206"/>
        <v>-428.58356172222216</v>
      </c>
      <c r="BG55" s="25">
        <f t="shared" si="206"/>
        <v>-428.58356172222216</v>
      </c>
      <c r="BH55" s="25">
        <f t="shared" si="199"/>
        <v>-428.58356172222216</v>
      </c>
      <c r="BI55" s="25">
        <f t="shared" si="199"/>
        <v>-428.58356172222216</v>
      </c>
      <c r="BJ55" s="25">
        <f t="shared" si="199"/>
        <v>-428.58356172222216</v>
      </c>
      <c r="BK55" s="25">
        <f t="shared" si="199"/>
        <v>-428.58356172222216</v>
      </c>
      <c r="BL55" s="25">
        <f t="shared" si="199"/>
        <v>-428.58356172222216</v>
      </c>
      <c r="BM55" s="25">
        <f t="shared" si="199"/>
        <v>-428.58356172222216</v>
      </c>
      <c r="BN55" s="25">
        <f t="shared" si="199"/>
        <v>-428.58356172222216</v>
      </c>
      <c r="BO55" s="25">
        <f t="shared" si="199"/>
        <v>-428.58356172222216</v>
      </c>
      <c r="BP55" s="25">
        <f t="shared" si="184"/>
        <v>-428.58356172222216</v>
      </c>
      <c r="BQ55" s="25">
        <f t="shared" si="184"/>
        <v>-428.58356172222216</v>
      </c>
      <c r="BR55" s="25">
        <f t="shared" si="185"/>
        <v>-428.58356172222216</v>
      </c>
      <c r="BS55" s="25">
        <f t="shared" si="185"/>
        <v>-428.58356172222216</v>
      </c>
      <c r="BT55" s="25">
        <f t="shared" si="185"/>
        <v>-428.58356172222216</v>
      </c>
      <c r="BU55" s="25">
        <f t="shared" si="185"/>
        <v>-428.58356172222216</v>
      </c>
      <c r="BV55" s="25">
        <f t="shared" si="185"/>
        <v>-428.58356172222216</v>
      </c>
      <c r="BW55" s="25">
        <f t="shared" si="185"/>
        <v>-428.58356172222216</v>
      </c>
      <c r="BX55" s="25">
        <f t="shared" si="185"/>
        <v>-428.58356172222216</v>
      </c>
      <c r="BY55" s="25">
        <f t="shared" si="185"/>
        <v>-428.58356172222216</v>
      </c>
      <c r="BZ55" s="25">
        <f t="shared" si="185"/>
        <v>-428.58356172222216</v>
      </c>
      <c r="CA55" s="25">
        <f t="shared" si="185"/>
        <v>-428.58356172222216</v>
      </c>
      <c r="CB55" s="25">
        <f t="shared" si="179"/>
        <v>-428.58356172222216</v>
      </c>
      <c r="CC55" s="25">
        <f t="shared" si="179"/>
        <v>-428.58356172222216</v>
      </c>
      <c r="CD55" s="25">
        <f t="shared" si="179"/>
        <v>-428.58356172222216</v>
      </c>
      <c r="CE55" s="25">
        <f t="shared" si="179"/>
        <v>-428.58356172222216</v>
      </c>
      <c r="CF55" s="25">
        <f t="shared" si="179"/>
        <v>-428.58356172222216</v>
      </c>
      <c r="CG55" s="25">
        <f t="shared" si="179"/>
        <v>-428.58356172222216</v>
      </c>
      <c r="CH55" s="25">
        <f t="shared" si="179"/>
        <v>-428.58356172222216</v>
      </c>
      <c r="CI55" s="25">
        <f t="shared" si="179"/>
        <v>-428.58356172222216</v>
      </c>
      <c r="CJ55" s="25">
        <f t="shared" si="179"/>
        <v>-428.58356172222216</v>
      </c>
      <c r="CK55" s="25">
        <f t="shared" si="179"/>
        <v>-428.58356172222216</v>
      </c>
      <c r="CL55" s="25">
        <f t="shared" si="186"/>
        <v>-428.58356172222216</v>
      </c>
      <c r="CM55" s="25">
        <f t="shared" si="186"/>
        <v>-428.58356172222216</v>
      </c>
      <c r="CN55" s="25">
        <f t="shared" si="186"/>
        <v>-428.58356172222216</v>
      </c>
      <c r="CO55" s="25">
        <f t="shared" si="186"/>
        <v>-428.58356172222216</v>
      </c>
      <c r="CP55" s="25">
        <f t="shared" si="186"/>
        <v>-428.58356172222216</v>
      </c>
      <c r="CQ55" s="25">
        <f t="shared" si="186"/>
        <v>-428.58356172222216</v>
      </c>
      <c r="CR55" s="25">
        <f t="shared" si="186"/>
        <v>-428.58356172222216</v>
      </c>
      <c r="CS55" s="25">
        <f t="shared" si="186"/>
        <v>-428.58356172222216</v>
      </c>
      <c r="CT55" s="25">
        <f t="shared" si="186"/>
        <v>-428.58356172222216</v>
      </c>
      <c r="CU55" s="25">
        <f t="shared" si="186"/>
        <v>-428.58356172222216</v>
      </c>
      <c r="CV55" s="25">
        <f t="shared" si="180"/>
        <v>-428.58356172222216</v>
      </c>
      <c r="CW55" s="25">
        <f t="shared" si="180"/>
        <v>-428.58356172222216</v>
      </c>
      <c r="CX55" s="25">
        <f t="shared" si="180"/>
        <v>-428.58356172222216</v>
      </c>
      <c r="CY55" s="25">
        <f t="shared" si="180"/>
        <v>-428.58356172222216</v>
      </c>
      <c r="CZ55" s="25">
        <f t="shared" si="180"/>
        <v>-428.58356172222216</v>
      </c>
      <c r="DA55" s="25">
        <f t="shared" si="180"/>
        <v>-428.58356172222216</v>
      </c>
      <c r="DB55" s="25">
        <f t="shared" si="180"/>
        <v>-428.58356172222216</v>
      </c>
      <c r="DC55" s="25">
        <f t="shared" si="180"/>
        <v>-428.58356172222216</v>
      </c>
      <c r="DD55" s="25">
        <f t="shared" si="180"/>
        <v>-428.58356172222216</v>
      </c>
      <c r="DE55" s="25">
        <f t="shared" si="180"/>
        <v>-428.58356172222216</v>
      </c>
      <c r="DF55" s="25">
        <f t="shared" si="189"/>
        <v>-428.58356172222216</v>
      </c>
      <c r="DG55" s="25">
        <f t="shared" si="189"/>
        <v>-428.58356172222216</v>
      </c>
      <c r="DH55" s="25">
        <f t="shared" si="189"/>
        <v>-428.58356172222216</v>
      </c>
      <c r="DI55" s="25">
        <f t="shared" si="189"/>
        <v>0</v>
      </c>
      <c r="DJ55" s="25">
        <f t="shared" si="189"/>
        <v>0</v>
      </c>
      <c r="DK55" s="25">
        <f t="shared" si="189"/>
        <v>0</v>
      </c>
      <c r="DL55" s="25">
        <f t="shared" si="189"/>
        <v>0</v>
      </c>
      <c r="DM55" s="25">
        <f t="shared" si="189"/>
        <v>0</v>
      </c>
      <c r="DN55" s="25">
        <f t="shared" si="189"/>
        <v>0</v>
      </c>
      <c r="DO55" s="25">
        <f t="shared" si="189"/>
        <v>0</v>
      </c>
      <c r="DP55" s="25">
        <f t="shared" si="193"/>
        <v>0</v>
      </c>
      <c r="DQ55" s="25">
        <f t="shared" si="193"/>
        <v>0</v>
      </c>
      <c r="DR55" s="25">
        <f t="shared" si="193"/>
        <v>0</v>
      </c>
      <c r="DS55" s="25">
        <f t="shared" si="193"/>
        <v>0</v>
      </c>
      <c r="DT55" s="25">
        <f t="shared" si="193"/>
        <v>0</v>
      </c>
      <c r="DU55" s="25">
        <f t="shared" si="193"/>
        <v>0</v>
      </c>
      <c r="DV55" s="25">
        <f t="shared" si="193"/>
        <v>0</v>
      </c>
      <c r="DW55" s="25">
        <f t="shared" si="193"/>
        <v>0</v>
      </c>
      <c r="DX55" s="25">
        <f t="shared" si="193"/>
        <v>0</v>
      </c>
      <c r="DY55" s="25">
        <f t="shared" si="193"/>
        <v>0</v>
      </c>
      <c r="DZ55" s="25">
        <f t="shared" si="204"/>
        <v>0</v>
      </c>
      <c r="EA55" s="25">
        <f t="shared" si="204"/>
        <v>0</v>
      </c>
      <c r="EB55" s="25">
        <f t="shared" si="204"/>
        <v>0</v>
      </c>
      <c r="EC55" s="25">
        <f t="shared" si="204"/>
        <v>0</v>
      </c>
      <c r="ED55" s="25">
        <f t="shared" si="204"/>
        <v>0</v>
      </c>
      <c r="EE55" s="25">
        <f t="shared" si="204"/>
        <v>0</v>
      </c>
      <c r="EF55" s="25">
        <f t="shared" si="204"/>
        <v>0</v>
      </c>
      <c r="EG55" s="25">
        <f t="shared" si="204"/>
        <v>0</v>
      </c>
      <c r="EH55" s="25">
        <f t="shared" si="204"/>
        <v>0</v>
      </c>
      <c r="EI55" s="25">
        <f t="shared" si="204"/>
        <v>0</v>
      </c>
      <c r="EJ55" s="25">
        <f t="shared" si="204"/>
        <v>0</v>
      </c>
      <c r="EK55" s="25">
        <f t="shared" si="204"/>
        <v>0</v>
      </c>
      <c r="EL55" s="25">
        <f t="shared" si="204"/>
        <v>0</v>
      </c>
      <c r="EM55" s="25">
        <f t="shared" si="204"/>
        <v>0</v>
      </c>
      <c r="EN55" s="25">
        <f t="shared" si="204"/>
        <v>0</v>
      </c>
      <c r="EO55" s="25">
        <f t="shared" si="204"/>
        <v>0</v>
      </c>
      <c r="EP55" s="25">
        <f t="shared" si="204"/>
        <v>0</v>
      </c>
      <c r="EQ55" s="25">
        <f t="shared" si="204"/>
        <v>0</v>
      </c>
      <c r="ER55" s="25">
        <f t="shared" si="204"/>
        <v>0</v>
      </c>
      <c r="ES55" s="25">
        <f t="shared" si="204"/>
        <v>0</v>
      </c>
      <c r="ET55" s="25">
        <f t="shared" si="204"/>
        <v>0</v>
      </c>
      <c r="EU55" s="25">
        <f t="shared" si="204"/>
        <v>0</v>
      </c>
      <c r="EV55" s="25">
        <f t="shared" si="204"/>
        <v>0</v>
      </c>
      <c r="EW55" s="25">
        <f t="shared" si="204"/>
        <v>0</v>
      </c>
      <c r="EX55" s="25">
        <f t="shared" si="204"/>
        <v>0</v>
      </c>
      <c r="EY55" s="25">
        <f t="shared" si="204"/>
        <v>0</v>
      </c>
      <c r="EZ55" s="25">
        <f t="shared" si="204"/>
        <v>0</v>
      </c>
      <c r="FA55" s="25">
        <f t="shared" si="204"/>
        <v>0</v>
      </c>
      <c r="FB55" s="25">
        <f t="shared" si="204"/>
        <v>0</v>
      </c>
      <c r="FC55" s="25">
        <f t="shared" si="204"/>
        <v>0</v>
      </c>
      <c r="FD55" s="25">
        <f t="shared" si="204"/>
        <v>0</v>
      </c>
      <c r="FE55" s="25">
        <f t="shared" si="204"/>
        <v>0</v>
      </c>
      <c r="FF55" s="25">
        <f t="shared" si="204"/>
        <v>0</v>
      </c>
      <c r="FG55" s="25">
        <f t="shared" si="204"/>
        <v>0</v>
      </c>
      <c r="FH55" s="25">
        <f t="shared" si="204"/>
        <v>0</v>
      </c>
      <c r="FI55" s="25">
        <f t="shared" si="204"/>
        <v>0</v>
      </c>
      <c r="FJ55" s="25">
        <f t="shared" si="204"/>
        <v>0</v>
      </c>
      <c r="FK55" s="25">
        <f t="shared" si="204"/>
        <v>0</v>
      </c>
      <c r="FL55" s="25">
        <f t="shared" si="204"/>
        <v>0</v>
      </c>
      <c r="FM55" s="25">
        <f t="shared" si="204"/>
        <v>0</v>
      </c>
      <c r="FN55" s="25">
        <f t="shared" si="204"/>
        <v>0</v>
      </c>
      <c r="FO55" s="25">
        <f t="shared" si="204"/>
        <v>0</v>
      </c>
      <c r="FP55" s="25">
        <f t="shared" si="204"/>
        <v>0</v>
      </c>
      <c r="FQ55" s="25">
        <f t="shared" si="204"/>
        <v>0</v>
      </c>
      <c r="FR55" s="25">
        <f t="shared" si="204"/>
        <v>0</v>
      </c>
      <c r="FS55" s="25">
        <f t="shared" si="204"/>
        <v>0</v>
      </c>
      <c r="FT55" s="25">
        <f t="shared" si="204"/>
        <v>0</v>
      </c>
      <c r="FU55" s="25">
        <f t="shared" si="204"/>
        <v>0</v>
      </c>
      <c r="FV55" s="25">
        <f t="shared" si="204"/>
        <v>0</v>
      </c>
      <c r="FW55" s="25">
        <f t="shared" si="204"/>
        <v>0</v>
      </c>
      <c r="FX55" s="25">
        <f t="shared" si="204"/>
        <v>0</v>
      </c>
      <c r="FY55" s="25">
        <f t="shared" si="204"/>
        <v>0</v>
      </c>
      <c r="FZ55" s="25">
        <f t="shared" si="204"/>
        <v>0</v>
      </c>
      <c r="GA55" s="25">
        <f t="shared" si="204"/>
        <v>0</v>
      </c>
      <c r="GB55" s="25">
        <f t="shared" si="204"/>
        <v>0</v>
      </c>
      <c r="GC55" s="25">
        <f t="shared" si="204"/>
        <v>0</v>
      </c>
      <c r="GD55" s="25">
        <f t="shared" si="204"/>
        <v>0</v>
      </c>
      <c r="GE55" s="25">
        <f t="shared" si="204"/>
        <v>0</v>
      </c>
      <c r="GF55" s="25">
        <f t="shared" si="204"/>
        <v>0</v>
      </c>
      <c r="GG55" s="25">
        <f t="shared" si="204"/>
        <v>0</v>
      </c>
      <c r="GH55" s="25">
        <f t="shared" si="204"/>
        <v>0</v>
      </c>
      <c r="GI55" s="25">
        <f t="shared" si="204"/>
        <v>0</v>
      </c>
      <c r="GJ55" s="25">
        <f t="shared" si="204"/>
        <v>0</v>
      </c>
      <c r="GK55" s="25">
        <f t="shared" si="204"/>
        <v>0</v>
      </c>
      <c r="GL55" s="25">
        <f t="shared" si="202"/>
        <v>0</v>
      </c>
      <c r="GM55" s="246">
        <f t="shared" si="170"/>
        <v>0</v>
      </c>
    </row>
    <row r="56" spans="1:195" ht="19.5" customHeight="1">
      <c r="A56" s="130">
        <f t="shared" si="190"/>
        <v>0</v>
      </c>
      <c r="B56" s="25" t="s">
        <v>95</v>
      </c>
      <c r="C56" s="25" t="s">
        <v>44</v>
      </c>
      <c r="D56" s="64">
        <v>42217</v>
      </c>
      <c r="E56" s="25">
        <f>(SUMIF(GASTOS!$I$5:$CB$5,D56,GASTOS!$I$12:$CB$12)+SUMIF(RRHH!$T$18:$CM$18,D56,RRHH!$T$19:$CM$19))*-1</f>
        <v>25715.01370333333</v>
      </c>
      <c r="F56" s="65">
        <f t="shared" si="157"/>
        <v>2015</v>
      </c>
      <c r="G56" s="25">
        <v>60</v>
      </c>
      <c r="H56" s="25">
        <f t="shared" si="158"/>
        <v>-428.58356172222216</v>
      </c>
      <c r="I56" s="64">
        <f t="shared" si="159"/>
        <v>44041</v>
      </c>
      <c r="J56" s="141">
        <f t="shared" si="205"/>
        <v>0</v>
      </c>
      <c r="K56" s="25">
        <f t="shared" si="205"/>
        <v>0</v>
      </c>
      <c r="L56" s="25">
        <f t="shared" si="205"/>
        <v>0</v>
      </c>
      <c r="M56" s="25">
        <f t="shared" si="205"/>
        <v>0</v>
      </c>
      <c r="N56" s="25">
        <f t="shared" si="205"/>
        <v>0</v>
      </c>
      <c r="O56" s="25">
        <f t="shared" si="205"/>
        <v>0</v>
      </c>
      <c r="P56" s="25">
        <f t="shared" si="205"/>
        <v>0</v>
      </c>
      <c r="Q56" s="25">
        <f t="shared" si="205"/>
        <v>0</v>
      </c>
      <c r="R56" s="25">
        <f t="shared" si="205"/>
        <v>0</v>
      </c>
      <c r="S56" s="25">
        <f t="shared" si="205"/>
        <v>0</v>
      </c>
      <c r="T56" s="25">
        <f t="shared" si="203"/>
        <v>0</v>
      </c>
      <c r="U56" s="25">
        <f t="shared" si="203"/>
        <v>0</v>
      </c>
      <c r="V56" s="25">
        <f t="shared" si="203"/>
        <v>0</v>
      </c>
      <c r="W56" s="25">
        <f t="shared" si="203"/>
        <v>0</v>
      </c>
      <c r="X56" s="25">
        <f t="shared" si="203"/>
        <v>0</v>
      </c>
      <c r="Y56" s="25">
        <f t="shared" si="203"/>
        <v>0</v>
      </c>
      <c r="Z56" s="25">
        <f t="shared" si="203"/>
        <v>0</v>
      </c>
      <c r="AA56" s="25">
        <f t="shared" si="203"/>
        <v>0</v>
      </c>
      <c r="AB56" s="25">
        <f t="shared" si="203"/>
        <v>0</v>
      </c>
      <c r="AC56" s="25">
        <f t="shared" si="203"/>
        <v>0</v>
      </c>
      <c r="AD56" s="25">
        <f t="shared" si="198"/>
        <v>0</v>
      </c>
      <c r="AE56" s="25">
        <f t="shared" si="198"/>
        <v>0</v>
      </c>
      <c r="AF56" s="25">
        <f t="shared" si="198"/>
        <v>0</v>
      </c>
      <c r="AG56" s="25">
        <f t="shared" si="198"/>
        <v>0</v>
      </c>
      <c r="AH56" s="25">
        <f t="shared" si="198"/>
        <v>0</v>
      </c>
      <c r="AI56" s="25">
        <f t="shared" si="198"/>
        <v>0</v>
      </c>
      <c r="AJ56" s="25">
        <f t="shared" si="198"/>
        <v>0</v>
      </c>
      <c r="AK56" s="25">
        <f t="shared" si="198"/>
        <v>0</v>
      </c>
      <c r="AL56" s="25">
        <f t="shared" si="198"/>
        <v>0</v>
      </c>
      <c r="AM56" s="25">
        <f t="shared" si="198"/>
        <v>0</v>
      </c>
      <c r="AN56" s="25">
        <f t="shared" si="207"/>
        <v>0</v>
      </c>
      <c r="AO56" s="25">
        <f t="shared" si="207"/>
        <v>0</v>
      </c>
      <c r="AP56" s="25">
        <f t="shared" si="207"/>
        <v>0</v>
      </c>
      <c r="AQ56" s="25">
        <f t="shared" si="207"/>
        <v>0</v>
      </c>
      <c r="AR56" s="25">
        <f t="shared" si="207"/>
        <v>0</v>
      </c>
      <c r="AS56" s="25">
        <f t="shared" si="207"/>
        <v>0</v>
      </c>
      <c r="AT56" s="25">
        <f t="shared" si="207"/>
        <v>0</v>
      </c>
      <c r="AU56" s="25">
        <f t="shared" si="207"/>
        <v>0</v>
      </c>
      <c r="AV56" s="25">
        <f t="shared" si="207"/>
        <v>0</v>
      </c>
      <c r="AW56" s="25">
        <f t="shared" si="207"/>
        <v>0</v>
      </c>
      <c r="AX56" s="25">
        <f t="shared" si="206"/>
        <v>0</v>
      </c>
      <c r="AY56" s="25">
        <f t="shared" si="206"/>
        <v>0</v>
      </c>
      <c r="AZ56" s="25">
        <f t="shared" si="206"/>
        <v>0</v>
      </c>
      <c r="BA56" s="25">
        <f t="shared" si="206"/>
        <v>0</v>
      </c>
      <c r="BB56" s="25">
        <f t="shared" si="206"/>
        <v>-428.58356172222216</v>
      </c>
      <c r="BC56" s="25">
        <f t="shared" si="206"/>
        <v>-428.58356172222216</v>
      </c>
      <c r="BD56" s="25">
        <f t="shared" si="206"/>
        <v>-428.58356172222216</v>
      </c>
      <c r="BE56" s="25">
        <f t="shared" si="206"/>
        <v>-428.58356172222216</v>
      </c>
      <c r="BF56" s="25">
        <f t="shared" si="206"/>
        <v>-428.58356172222216</v>
      </c>
      <c r="BG56" s="25">
        <f t="shared" si="206"/>
        <v>-428.58356172222216</v>
      </c>
      <c r="BH56" s="25">
        <f t="shared" si="199"/>
        <v>-428.58356172222216</v>
      </c>
      <c r="BI56" s="25">
        <f t="shared" si="199"/>
        <v>-428.58356172222216</v>
      </c>
      <c r="BJ56" s="25">
        <f t="shared" si="199"/>
        <v>-428.58356172222216</v>
      </c>
      <c r="BK56" s="25">
        <f t="shared" si="199"/>
        <v>-428.58356172222216</v>
      </c>
      <c r="BL56" s="25">
        <f t="shared" si="199"/>
        <v>-428.58356172222216</v>
      </c>
      <c r="BM56" s="25">
        <f t="shared" si="199"/>
        <v>-428.58356172222216</v>
      </c>
      <c r="BN56" s="25">
        <f t="shared" si="199"/>
        <v>-428.58356172222216</v>
      </c>
      <c r="BO56" s="25">
        <f t="shared" si="199"/>
        <v>-428.58356172222216</v>
      </c>
      <c r="BP56" s="25">
        <f t="shared" si="184"/>
        <v>-428.58356172222216</v>
      </c>
      <c r="BQ56" s="25">
        <f t="shared" si="184"/>
        <v>-428.58356172222216</v>
      </c>
      <c r="BR56" s="25">
        <f t="shared" si="185"/>
        <v>-428.58356172222216</v>
      </c>
      <c r="BS56" s="25">
        <f t="shared" si="185"/>
        <v>-428.58356172222216</v>
      </c>
      <c r="BT56" s="25">
        <f t="shared" si="185"/>
        <v>-428.58356172222216</v>
      </c>
      <c r="BU56" s="25">
        <f t="shared" si="185"/>
        <v>-428.58356172222216</v>
      </c>
      <c r="BV56" s="25">
        <f t="shared" si="185"/>
        <v>-428.58356172222216</v>
      </c>
      <c r="BW56" s="25">
        <f t="shared" si="185"/>
        <v>-428.58356172222216</v>
      </c>
      <c r="BX56" s="25">
        <f t="shared" si="185"/>
        <v>-428.58356172222216</v>
      </c>
      <c r="BY56" s="25">
        <f t="shared" si="185"/>
        <v>-428.58356172222216</v>
      </c>
      <c r="BZ56" s="25">
        <f t="shared" si="185"/>
        <v>-428.58356172222216</v>
      </c>
      <c r="CA56" s="25">
        <f t="shared" si="185"/>
        <v>-428.58356172222216</v>
      </c>
      <c r="CB56" s="25">
        <f t="shared" si="179"/>
        <v>-428.58356172222216</v>
      </c>
      <c r="CC56" s="25">
        <f t="shared" si="179"/>
        <v>-428.58356172222216</v>
      </c>
      <c r="CD56" s="25">
        <f t="shared" si="179"/>
        <v>-428.58356172222216</v>
      </c>
      <c r="CE56" s="25">
        <f t="shared" si="179"/>
        <v>-428.58356172222216</v>
      </c>
      <c r="CF56" s="25">
        <f t="shared" si="179"/>
        <v>-428.58356172222216</v>
      </c>
      <c r="CG56" s="25">
        <f t="shared" si="179"/>
        <v>-428.58356172222216</v>
      </c>
      <c r="CH56" s="25">
        <f t="shared" si="179"/>
        <v>-428.58356172222216</v>
      </c>
      <c r="CI56" s="25">
        <f t="shared" si="179"/>
        <v>-428.58356172222216</v>
      </c>
      <c r="CJ56" s="25">
        <f t="shared" ref="CB56:CQ81" si="208">IF(CJ$12&gt;$I56,0,IF($D56&lt;=CJ$12,$H56,0))</f>
        <v>-428.58356172222216</v>
      </c>
      <c r="CK56" s="25">
        <f t="shared" si="208"/>
        <v>-428.58356172222216</v>
      </c>
      <c r="CL56" s="25">
        <f t="shared" si="186"/>
        <v>-428.58356172222216</v>
      </c>
      <c r="CM56" s="25">
        <f t="shared" si="186"/>
        <v>-428.58356172222216</v>
      </c>
      <c r="CN56" s="25">
        <f t="shared" si="186"/>
        <v>-428.58356172222216</v>
      </c>
      <c r="CO56" s="25">
        <f t="shared" si="186"/>
        <v>-428.58356172222216</v>
      </c>
      <c r="CP56" s="25">
        <f t="shared" si="186"/>
        <v>-428.58356172222216</v>
      </c>
      <c r="CQ56" s="25">
        <f t="shared" si="186"/>
        <v>-428.58356172222216</v>
      </c>
      <c r="CR56" s="25">
        <f t="shared" si="186"/>
        <v>-428.58356172222216</v>
      </c>
      <c r="CS56" s="25">
        <f t="shared" si="186"/>
        <v>-428.58356172222216</v>
      </c>
      <c r="CT56" s="25">
        <f t="shared" si="186"/>
        <v>-428.58356172222216</v>
      </c>
      <c r="CU56" s="25">
        <f t="shared" si="186"/>
        <v>-428.58356172222216</v>
      </c>
      <c r="CV56" s="25">
        <f t="shared" si="180"/>
        <v>-428.58356172222216</v>
      </c>
      <c r="CW56" s="25">
        <f t="shared" si="180"/>
        <v>-428.58356172222216</v>
      </c>
      <c r="CX56" s="25">
        <f t="shared" si="180"/>
        <v>-428.58356172222216</v>
      </c>
      <c r="CY56" s="25">
        <f t="shared" si="180"/>
        <v>-428.58356172222216</v>
      </c>
      <c r="CZ56" s="25">
        <f t="shared" si="180"/>
        <v>-428.58356172222216</v>
      </c>
      <c r="DA56" s="25">
        <f t="shared" si="180"/>
        <v>-428.58356172222216</v>
      </c>
      <c r="DB56" s="25">
        <f t="shared" si="180"/>
        <v>-428.58356172222216</v>
      </c>
      <c r="DC56" s="25">
        <f t="shared" si="180"/>
        <v>-428.58356172222216</v>
      </c>
      <c r="DD56" s="25">
        <f t="shared" si="180"/>
        <v>-428.58356172222216</v>
      </c>
      <c r="DE56" s="25">
        <f t="shared" si="180"/>
        <v>-428.58356172222216</v>
      </c>
      <c r="DF56" s="25">
        <f t="shared" si="189"/>
        <v>-428.58356172222216</v>
      </c>
      <c r="DG56" s="25">
        <f t="shared" si="189"/>
        <v>-428.58356172222216</v>
      </c>
      <c r="DH56" s="25">
        <f t="shared" si="189"/>
        <v>-428.58356172222216</v>
      </c>
      <c r="DI56" s="25">
        <f t="shared" si="189"/>
        <v>-428.58356172222216</v>
      </c>
      <c r="DJ56" s="25">
        <f t="shared" si="189"/>
        <v>0</v>
      </c>
      <c r="DK56" s="25">
        <f t="shared" si="189"/>
        <v>0</v>
      </c>
      <c r="DL56" s="25">
        <f t="shared" si="189"/>
        <v>0</v>
      </c>
      <c r="DM56" s="25">
        <f t="shared" si="189"/>
        <v>0</v>
      </c>
      <c r="DN56" s="25">
        <f t="shared" si="189"/>
        <v>0</v>
      </c>
      <c r="DO56" s="25">
        <f t="shared" si="189"/>
        <v>0</v>
      </c>
      <c r="DP56" s="25">
        <f t="shared" si="193"/>
        <v>0</v>
      </c>
      <c r="DQ56" s="25">
        <f t="shared" si="193"/>
        <v>0</v>
      </c>
      <c r="DR56" s="25">
        <f t="shared" si="193"/>
        <v>0</v>
      </c>
      <c r="DS56" s="25">
        <f t="shared" si="193"/>
        <v>0</v>
      </c>
      <c r="DT56" s="25">
        <f t="shared" si="193"/>
        <v>0</v>
      </c>
      <c r="DU56" s="25">
        <f t="shared" si="193"/>
        <v>0</v>
      </c>
      <c r="DV56" s="25">
        <f t="shared" si="193"/>
        <v>0</v>
      </c>
      <c r="DW56" s="25">
        <f t="shared" si="193"/>
        <v>0</v>
      </c>
      <c r="DX56" s="25">
        <f t="shared" si="193"/>
        <v>0</v>
      </c>
      <c r="DY56" s="25">
        <f t="shared" si="193"/>
        <v>0</v>
      </c>
      <c r="DZ56" s="25">
        <f t="shared" si="204"/>
        <v>0</v>
      </c>
      <c r="EA56" s="25">
        <f t="shared" si="204"/>
        <v>0</v>
      </c>
      <c r="EB56" s="25">
        <f t="shared" si="204"/>
        <v>0</v>
      </c>
      <c r="EC56" s="25">
        <f t="shared" si="204"/>
        <v>0</v>
      </c>
      <c r="ED56" s="25">
        <f t="shared" si="204"/>
        <v>0</v>
      </c>
      <c r="EE56" s="25">
        <f t="shared" si="204"/>
        <v>0</v>
      </c>
      <c r="EF56" s="25">
        <f t="shared" si="204"/>
        <v>0</v>
      </c>
      <c r="EG56" s="25">
        <f t="shared" si="204"/>
        <v>0</v>
      </c>
      <c r="EH56" s="25">
        <f t="shared" si="204"/>
        <v>0</v>
      </c>
      <c r="EI56" s="25">
        <f t="shared" si="204"/>
        <v>0</v>
      </c>
      <c r="EJ56" s="25">
        <f t="shared" si="204"/>
        <v>0</v>
      </c>
      <c r="EK56" s="25">
        <f t="shared" si="204"/>
        <v>0</v>
      </c>
      <c r="EL56" s="25">
        <f t="shared" si="204"/>
        <v>0</v>
      </c>
      <c r="EM56" s="25">
        <f t="shared" si="204"/>
        <v>0</v>
      </c>
      <c r="EN56" s="25">
        <f t="shared" si="204"/>
        <v>0</v>
      </c>
      <c r="EO56" s="25">
        <f t="shared" si="204"/>
        <v>0</v>
      </c>
      <c r="EP56" s="25">
        <f t="shared" si="204"/>
        <v>0</v>
      </c>
      <c r="EQ56" s="25">
        <f t="shared" si="204"/>
        <v>0</v>
      </c>
      <c r="ER56" s="25">
        <f t="shared" si="204"/>
        <v>0</v>
      </c>
      <c r="ES56" s="25">
        <f t="shared" si="204"/>
        <v>0</v>
      </c>
      <c r="ET56" s="25">
        <f t="shared" si="204"/>
        <v>0</v>
      </c>
      <c r="EU56" s="25">
        <f t="shared" si="204"/>
        <v>0</v>
      </c>
      <c r="EV56" s="25">
        <f t="shared" si="204"/>
        <v>0</v>
      </c>
      <c r="EW56" s="25">
        <f t="shared" si="204"/>
        <v>0</v>
      </c>
      <c r="EX56" s="25">
        <f t="shared" si="204"/>
        <v>0</v>
      </c>
      <c r="EY56" s="25">
        <f t="shared" si="204"/>
        <v>0</v>
      </c>
      <c r="EZ56" s="25">
        <f t="shared" si="204"/>
        <v>0</v>
      </c>
      <c r="FA56" s="25">
        <f t="shared" si="204"/>
        <v>0</v>
      </c>
      <c r="FB56" s="25">
        <f t="shared" si="204"/>
        <v>0</v>
      </c>
      <c r="FC56" s="25">
        <f t="shared" si="204"/>
        <v>0</v>
      </c>
      <c r="FD56" s="25">
        <f t="shared" si="204"/>
        <v>0</v>
      </c>
      <c r="FE56" s="25">
        <f t="shared" si="204"/>
        <v>0</v>
      </c>
      <c r="FF56" s="25">
        <f t="shared" si="204"/>
        <v>0</v>
      </c>
      <c r="FG56" s="25">
        <f t="shared" si="204"/>
        <v>0</v>
      </c>
      <c r="FH56" s="25">
        <f t="shared" si="204"/>
        <v>0</v>
      </c>
      <c r="FI56" s="25">
        <f t="shared" si="204"/>
        <v>0</v>
      </c>
      <c r="FJ56" s="25">
        <f t="shared" si="204"/>
        <v>0</v>
      </c>
      <c r="FK56" s="25">
        <f t="shared" si="204"/>
        <v>0</v>
      </c>
      <c r="FL56" s="25">
        <f t="shared" si="204"/>
        <v>0</v>
      </c>
      <c r="FM56" s="25">
        <f t="shared" si="204"/>
        <v>0</v>
      </c>
      <c r="FN56" s="25">
        <f t="shared" si="204"/>
        <v>0</v>
      </c>
      <c r="FO56" s="25">
        <f t="shared" si="204"/>
        <v>0</v>
      </c>
      <c r="FP56" s="25">
        <f t="shared" si="204"/>
        <v>0</v>
      </c>
      <c r="FQ56" s="25">
        <f t="shared" si="204"/>
        <v>0</v>
      </c>
      <c r="FR56" s="25">
        <f t="shared" si="204"/>
        <v>0</v>
      </c>
      <c r="FS56" s="25">
        <f t="shared" si="204"/>
        <v>0</v>
      </c>
      <c r="FT56" s="25">
        <f t="shared" si="204"/>
        <v>0</v>
      </c>
      <c r="FU56" s="25">
        <f t="shared" si="204"/>
        <v>0</v>
      </c>
      <c r="FV56" s="25">
        <f t="shared" si="204"/>
        <v>0</v>
      </c>
      <c r="FW56" s="25">
        <f t="shared" si="204"/>
        <v>0</v>
      </c>
      <c r="FX56" s="25">
        <f t="shared" si="204"/>
        <v>0</v>
      </c>
      <c r="FY56" s="25">
        <f t="shared" si="204"/>
        <v>0</v>
      </c>
      <c r="FZ56" s="25">
        <f t="shared" si="204"/>
        <v>0</v>
      </c>
      <c r="GA56" s="25">
        <f t="shared" si="204"/>
        <v>0</v>
      </c>
      <c r="GB56" s="25">
        <f t="shared" si="204"/>
        <v>0</v>
      </c>
      <c r="GC56" s="25">
        <f t="shared" si="204"/>
        <v>0</v>
      </c>
      <c r="GD56" s="25">
        <f t="shared" si="204"/>
        <v>0</v>
      </c>
      <c r="GE56" s="25">
        <f t="shared" si="204"/>
        <v>0</v>
      </c>
      <c r="GF56" s="25">
        <f t="shared" si="204"/>
        <v>0</v>
      </c>
      <c r="GG56" s="25">
        <f t="shared" si="204"/>
        <v>0</v>
      </c>
      <c r="GH56" s="25">
        <f t="shared" si="204"/>
        <v>0</v>
      </c>
      <c r="GI56" s="25">
        <f t="shared" si="204"/>
        <v>0</v>
      </c>
      <c r="GJ56" s="25">
        <f t="shared" si="204"/>
        <v>0</v>
      </c>
      <c r="GK56" s="25">
        <f t="shared" ref="GK56:GL59" si="209">IF(GK$12&gt;$I56,0,IF($D56&lt;=GK$12,$H56,0))</f>
        <v>0</v>
      </c>
      <c r="GL56" s="25">
        <f t="shared" si="209"/>
        <v>0</v>
      </c>
      <c r="GM56" s="246">
        <f t="shared" si="170"/>
        <v>0</v>
      </c>
    </row>
    <row r="57" spans="1:195" ht="19.5" customHeight="1">
      <c r="A57" s="130">
        <f t="shared" si="190"/>
        <v>0</v>
      </c>
      <c r="B57" s="25" t="s">
        <v>95</v>
      </c>
      <c r="C57" s="25" t="s">
        <v>44</v>
      </c>
      <c r="D57" s="64">
        <v>42248</v>
      </c>
      <c r="E57" s="25">
        <f>(SUMIF(GASTOS!$I$5:$CB$5,D57,GASTOS!$I$12:$CB$12)+SUMIF(RRHH!$T$18:$CM$18,D57,RRHH!$T$19:$CM$19))*-1</f>
        <v>25715.01370333333</v>
      </c>
      <c r="F57" s="65">
        <f t="shared" si="157"/>
        <v>2015</v>
      </c>
      <c r="G57" s="25">
        <v>60</v>
      </c>
      <c r="H57" s="25">
        <f t="shared" si="158"/>
        <v>-428.58356172222216</v>
      </c>
      <c r="I57" s="64">
        <f t="shared" si="159"/>
        <v>44072</v>
      </c>
      <c r="J57" s="141">
        <f t="shared" si="205"/>
        <v>0</v>
      </c>
      <c r="K57" s="25">
        <f t="shared" si="205"/>
        <v>0</v>
      </c>
      <c r="L57" s="25">
        <f t="shared" si="205"/>
        <v>0</v>
      </c>
      <c r="M57" s="25">
        <f t="shared" si="205"/>
        <v>0</v>
      </c>
      <c r="N57" s="25">
        <f t="shared" si="205"/>
        <v>0</v>
      </c>
      <c r="O57" s="25">
        <f t="shared" si="205"/>
        <v>0</v>
      </c>
      <c r="P57" s="25">
        <f t="shared" si="205"/>
        <v>0</v>
      </c>
      <c r="Q57" s="25">
        <f t="shared" si="205"/>
        <v>0</v>
      </c>
      <c r="R57" s="25">
        <f t="shared" si="205"/>
        <v>0</v>
      </c>
      <c r="S57" s="25">
        <f t="shared" si="205"/>
        <v>0</v>
      </c>
      <c r="T57" s="25">
        <f t="shared" si="203"/>
        <v>0</v>
      </c>
      <c r="U57" s="25">
        <f t="shared" si="203"/>
        <v>0</v>
      </c>
      <c r="V57" s="25">
        <f t="shared" si="203"/>
        <v>0</v>
      </c>
      <c r="W57" s="25">
        <f t="shared" si="203"/>
        <v>0</v>
      </c>
      <c r="X57" s="25">
        <f t="shared" si="203"/>
        <v>0</v>
      </c>
      <c r="Y57" s="25">
        <f t="shared" si="203"/>
        <v>0</v>
      </c>
      <c r="Z57" s="25">
        <f t="shared" si="203"/>
        <v>0</v>
      </c>
      <c r="AA57" s="25">
        <f t="shared" si="203"/>
        <v>0</v>
      </c>
      <c r="AB57" s="25">
        <f t="shared" si="203"/>
        <v>0</v>
      </c>
      <c r="AC57" s="25">
        <f t="shared" si="203"/>
        <v>0</v>
      </c>
      <c r="AD57" s="25">
        <f t="shared" si="198"/>
        <v>0</v>
      </c>
      <c r="AE57" s="25">
        <f t="shared" si="198"/>
        <v>0</v>
      </c>
      <c r="AF57" s="25">
        <f t="shared" si="198"/>
        <v>0</v>
      </c>
      <c r="AG57" s="25">
        <f t="shared" si="198"/>
        <v>0</v>
      </c>
      <c r="AH57" s="25">
        <f t="shared" si="198"/>
        <v>0</v>
      </c>
      <c r="AI57" s="25">
        <f t="shared" si="198"/>
        <v>0</v>
      </c>
      <c r="AJ57" s="25">
        <f t="shared" si="198"/>
        <v>0</v>
      </c>
      <c r="AK57" s="25">
        <f t="shared" si="198"/>
        <v>0</v>
      </c>
      <c r="AL57" s="25">
        <f t="shared" si="198"/>
        <v>0</v>
      </c>
      <c r="AM57" s="25">
        <f t="shared" si="198"/>
        <v>0</v>
      </c>
      <c r="AN57" s="25">
        <f t="shared" si="207"/>
        <v>0</v>
      </c>
      <c r="AO57" s="25">
        <f t="shared" si="207"/>
        <v>0</v>
      </c>
      <c r="AP57" s="25">
        <f t="shared" si="207"/>
        <v>0</v>
      </c>
      <c r="AQ57" s="25">
        <f t="shared" si="207"/>
        <v>0</v>
      </c>
      <c r="AR57" s="25">
        <f t="shared" si="207"/>
        <v>0</v>
      </c>
      <c r="AS57" s="25">
        <f t="shared" si="207"/>
        <v>0</v>
      </c>
      <c r="AT57" s="25">
        <f t="shared" si="207"/>
        <v>0</v>
      </c>
      <c r="AU57" s="25">
        <f t="shared" si="207"/>
        <v>0</v>
      </c>
      <c r="AV57" s="25">
        <f t="shared" si="207"/>
        <v>0</v>
      </c>
      <c r="AW57" s="25">
        <f t="shared" si="207"/>
        <v>0</v>
      </c>
      <c r="AX57" s="25">
        <f t="shared" si="206"/>
        <v>0</v>
      </c>
      <c r="AY57" s="25">
        <f t="shared" si="206"/>
        <v>0</v>
      </c>
      <c r="AZ57" s="25">
        <f t="shared" si="206"/>
        <v>0</v>
      </c>
      <c r="BA57" s="25">
        <f t="shared" si="206"/>
        <v>0</v>
      </c>
      <c r="BB57" s="25">
        <f t="shared" si="206"/>
        <v>0</v>
      </c>
      <c r="BC57" s="25">
        <f t="shared" si="206"/>
        <v>-428.58356172222216</v>
      </c>
      <c r="BD57" s="25">
        <f t="shared" si="206"/>
        <v>-428.58356172222216</v>
      </c>
      <c r="BE57" s="25">
        <f t="shared" si="206"/>
        <v>-428.58356172222216</v>
      </c>
      <c r="BF57" s="25">
        <f t="shared" si="206"/>
        <v>-428.58356172222216</v>
      </c>
      <c r="BG57" s="25">
        <f t="shared" si="206"/>
        <v>-428.58356172222216</v>
      </c>
      <c r="BH57" s="25">
        <f t="shared" si="199"/>
        <v>-428.58356172222216</v>
      </c>
      <c r="BI57" s="25">
        <f t="shared" si="199"/>
        <v>-428.58356172222216</v>
      </c>
      <c r="BJ57" s="25">
        <f t="shared" si="199"/>
        <v>-428.58356172222216</v>
      </c>
      <c r="BK57" s="25">
        <f t="shared" si="199"/>
        <v>-428.58356172222216</v>
      </c>
      <c r="BL57" s="25">
        <f t="shared" si="199"/>
        <v>-428.58356172222216</v>
      </c>
      <c r="BM57" s="25">
        <f t="shared" si="199"/>
        <v>-428.58356172222216</v>
      </c>
      <c r="BN57" s="25">
        <f t="shared" si="199"/>
        <v>-428.58356172222216</v>
      </c>
      <c r="BO57" s="25">
        <f t="shared" si="199"/>
        <v>-428.58356172222216</v>
      </c>
      <c r="BP57" s="25">
        <f t="shared" si="184"/>
        <v>-428.58356172222216</v>
      </c>
      <c r="BQ57" s="25">
        <f t="shared" si="184"/>
        <v>-428.58356172222216</v>
      </c>
      <c r="BR57" s="25">
        <f t="shared" si="185"/>
        <v>-428.58356172222216</v>
      </c>
      <c r="BS57" s="25">
        <f t="shared" si="185"/>
        <v>-428.58356172222216</v>
      </c>
      <c r="BT57" s="25">
        <f t="shared" si="185"/>
        <v>-428.58356172222216</v>
      </c>
      <c r="BU57" s="25">
        <f t="shared" si="185"/>
        <v>-428.58356172222216</v>
      </c>
      <c r="BV57" s="25">
        <f t="shared" si="185"/>
        <v>-428.58356172222216</v>
      </c>
      <c r="BW57" s="25">
        <f t="shared" si="185"/>
        <v>-428.58356172222216</v>
      </c>
      <c r="BX57" s="25">
        <f t="shared" si="185"/>
        <v>-428.58356172222216</v>
      </c>
      <c r="BY57" s="25">
        <f t="shared" si="185"/>
        <v>-428.58356172222216</v>
      </c>
      <c r="BZ57" s="25">
        <f t="shared" si="185"/>
        <v>-428.58356172222216</v>
      </c>
      <c r="CA57" s="25">
        <f t="shared" si="185"/>
        <v>-428.58356172222216</v>
      </c>
      <c r="CB57" s="25">
        <f t="shared" si="208"/>
        <v>-428.58356172222216</v>
      </c>
      <c r="CC57" s="25">
        <f t="shared" si="208"/>
        <v>-428.58356172222216</v>
      </c>
      <c r="CD57" s="25">
        <f t="shared" si="208"/>
        <v>-428.58356172222216</v>
      </c>
      <c r="CE57" s="25">
        <f t="shared" si="208"/>
        <v>-428.58356172222216</v>
      </c>
      <c r="CF57" s="25">
        <f t="shared" si="208"/>
        <v>-428.58356172222216</v>
      </c>
      <c r="CG57" s="25">
        <f t="shared" si="208"/>
        <v>-428.58356172222216</v>
      </c>
      <c r="CH57" s="25">
        <f t="shared" si="208"/>
        <v>-428.58356172222216</v>
      </c>
      <c r="CI57" s="25">
        <f t="shared" si="208"/>
        <v>-428.58356172222216</v>
      </c>
      <c r="CJ57" s="25">
        <f t="shared" si="208"/>
        <v>-428.58356172222216</v>
      </c>
      <c r="CK57" s="25">
        <f t="shared" si="208"/>
        <v>-428.58356172222216</v>
      </c>
      <c r="CL57" s="25">
        <f t="shared" si="186"/>
        <v>-428.58356172222216</v>
      </c>
      <c r="CM57" s="25">
        <f t="shared" si="186"/>
        <v>-428.58356172222216</v>
      </c>
      <c r="CN57" s="25">
        <f t="shared" si="186"/>
        <v>-428.58356172222216</v>
      </c>
      <c r="CO57" s="25">
        <f t="shared" si="186"/>
        <v>-428.58356172222216</v>
      </c>
      <c r="CP57" s="25">
        <f t="shared" si="186"/>
        <v>-428.58356172222216</v>
      </c>
      <c r="CQ57" s="25">
        <f t="shared" si="186"/>
        <v>-428.58356172222216</v>
      </c>
      <c r="CR57" s="25">
        <f t="shared" si="186"/>
        <v>-428.58356172222216</v>
      </c>
      <c r="CS57" s="25">
        <f t="shared" si="186"/>
        <v>-428.58356172222216</v>
      </c>
      <c r="CT57" s="25">
        <f t="shared" si="186"/>
        <v>-428.58356172222216</v>
      </c>
      <c r="CU57" s="25">
        <f t="shared" si="186"/>
        <v>-428.58356172222216</v>
      </c>
      <c r="CV57" s="25">
        <f t="shared" si="186"/>
        <v>-428.58356172222216</v>
      </c>
      <c r="CW57" s="25">
        <f t="shared" ref="CV57:DE82" si="210">IF(CW$12&gt;$I57,0,IF($D57&lt;=CW$12,$H57,0))</f>
        <v>-428.58356172222216</v>
      </c>
      <c r="CX57" s="25">
        <f t="shared" si="210"/>
        <v>-428.58356172222216</v>
      </c>
      <c r="CY57" s="25">
        <f t="shared" si="210"/>
        <v>-428.58356172222216</v>
      </c>
      <c r="CZ57" s="25">
        <f t="shared" si="210"/>
        <v>-428.58356172222216</v>
      </c>
      <c r="DA57" s="25">
        <f t="shared" si="210"/>
        <v>-428.58356172222216</v>
      </c>
      <c r="DB57" s="25">
        <f t="shared" si="210"/>
        <v>-428.58356172222216</v>
      </c>
      <c r="DC57" s="25">
        <f t="shared" si="210"/>
        <v>-428.58356172222216</v>
      </c>
      <c r="DD57" s="25">
        <f t="shared" si="210"/>
        <v>-428.58356172222216</v>
      </c>
      <c r="DE57" s="25">
        <f t="shared" si="210"/>
        <v>-428.58356172222216</v>
      </c>
      <c r="DF57" s="25">
        <f t="shared" si="189"/>
        <v>-428.58356172222216</v>
      </c>
      <c r="DG57" s="25">
        <f t="shared" si="189"/>
        <v>-428.58356172222216</v>
      </c>
      <c r="DH57" s="25">
        <f t="shared" si="189"/>
        <v>-428.58356172222216</v>
      </c>
      <c r="DI57" s="25">
        <f t="shared" si="189"/>
        <v>-428.58356172222216</v>
      </c>
      <c r="DJ57" s="25">
        <f t="shared" si="189"/>
        <v>-428.58356172222216</v>
      </c>
      <c r="DK57" s="25">
        <f t="shared" si="189"/>
        <v>0</v>
      </c>
      <c r="DL57" s="25">
        <f t="shared" si="189"/>
        <v>0</v>
      </c>
      <c r="DM57" s="25">
        <f t="shared" si="189"/>
        <v>0</v>
      </c>
      <c r="DN57" s="25">
        <f t="shared" si="189"/>
        <v>0</v>
      </c>
      <c r="DO57" s="25">
        <f t="shared" si="189"/>
        <v>0</v>
      </c>
      <c r="DP57" s="25">
        <f t="shared" si="193"/>
        <v>0</v>
      </c>
      <c r="DQ57" s="25">
        <f t="shared" si="193"/>
        <v>0</v>
      </c>
      <c r="DR57" s="25">
        <f t="shared" si="193"/>
        <v>0</v>
      </c>
      <c r="DS57" s="25">
        <f t="shared" si="193"/>
        <v>0</v>
      </c>
      <c r="DT57" s="25">
        <f t="shared" si="193"/>
        <v>0</v>
      </c>
      <c r="DU57" s="25">
        <f t="shared" si="193"/>
        <v>0</v>
      </c>
      <c r="DV57" s="25">
        <f t="shared" si="193"/>
        <v>0</v>
      </c>
      <c r="DW57" s="25">
        <f t="shared" si="193"/>
        <v>0</v>
      </c>
      <c r="DX57" s="25">
        <f t="shared" si="193"/>
        <v>0</v>
      </c>
      <c r="DY57" s="25">
        <f t="shared" si="193"/>
        <v>0</v>
      </c>
      <c r="DZ57" s="25">
        <f t="shared" ref="DZ57:GK60" si="211">IF(DZ$12&gt;$I57,0,IF($D57&lt;=DZ$12,$H57,0))</f>
        <v>0</v>
      </c>
      <c r="EA57" s="25">
        <f t="shared" si="211"/>
        <v>0</v>
      </c>
      <c r="EB57" s="25">
        <f t="shared" si="211"/>
        <v>0</v>
      </c>
      <c r="EC57" s="25">
        <f t="shared" si="211"/>
        <v>0</v>
      </c>
      <c r="ED57" s="25">
        <f t="shared" si="211"/>
        <v>0</v>
      </c>
      <c r="EE57" s="25">
        <f t="shared" si="211"/>
        <v>0</v>
      </c>
      <c r="EF57" s="25">
        <f t="shared" si="211"/>
        <v>0</v>
      </c>
      <c r="EG57" s="25">
        <f t="shared" si="211"/>
        <v>0</v>
      </c>
      <c r="EH57" s="25">
        <f t="shared" si="211"/>
        <v>0</v>
      </c>
      <c r="EI57" s="25">
        <f t="shared" si="211"/>
        <v>0</v>
      </c>
      <c r="EJ57" s="25">
        <f t="shared" si="211"/>
        <v>0</v>
      </c>
      <c r="EK57" s="25">
        <f t="shared" si="211"/>
        <v>0</v>
      </c>
      <c r="EL57" s="25">
        <f t="shared" si="211"/>
        <v>0</v>
      </c>
      <c r="EM57" s="25">
        <f t="shared" si="211"/>
        <v>0</v>
      </c>
      <c r="EN57" s="25">
        <f t="shared" si="211"/>
        <v>0</v>
      </c>
      <c r="EO57" s="25">
        <f t="shared" si="211"/>
        <v>0</v>
      </c>
      <c r="EP57" s="25">
        <f t="shared" si="211"/>
        <v>0</v>
      </c>
      <c r="EQ57" s="25">
        <f t="shared" si="211"/>
        <v>0</v>
      </c>
      <c r="ER57" s="25">
        <f t="shared" si="211"/>
        <v>0</v>
      </c>
      <c r="ES57" s="25">
        <f t="shared" si="211"/>
        <v>0</v>
      </c>
      <c r="ET57" s="25">
        <f t="shared" si="211"/>
        <v>0</v>
      </c>
      <c r="EU57" s="25">
        <f t="shared" si="211"/>
        <v>0</v>
      </c>
      <c r="EV57" s="25">
        <f t="shared" si="211"/>
        <v>0</v>
      </c>
      <c r="EW57" s="25">
        <f t="shared" si="211"/>
        <v>0</v>
      </c>
      <c r="EX57" s="25">
        <f t="shared" si="211"/>
        <v>0</v>
      </c>
      <c r="EY57" s="25">
        <f t="shared" si="211"/>
        <v>0</v>
      </c>
      <c r="EZ57" s="25">
        <f t="shared" si="211"/>
        <v>0</v>
      </c>
      <c r="FA57" s="25">
        <f t="shared" si="211"/>
        <v>0</v>
      </c>
      <c r="FB57" s="25">
        <f t="shared" si="211"/>
        <v>0</v>
      </c>
      <c r="FC57" s="25">
        <f t="shared" si="211"/>
        <v>0</v>
      </c>
      <c r="FD57" s="25">
        <f t="shared" si="211"/>
        <v>0</v>
      </c>
      <c r="FE57" s="25">
        <f t="shared" si="211"/>
        <v>0</v>
      </c>
      <c r="FF57" s="25">
        <f t="shared" si="211"/>
        <v>0</v>
      </c>
      <c r="FG57" s="25">
        <f t="shared" si="211"/>
        <v>0</v>
      </c>
      <c r="FH57" s="25">
        <f t="shared" si="211"/>
        <v>0</v>
      </c>
      <c r="FI57" s="25">
        <f t="shared" si="211"/>
        <v>0</v>
      </c>
      <c r="FJ57" s="25">
        <f t="shared" si="211"/>
        <v>0</v>
      </c>
      <c r="FK57" s="25">
        <f t="shared" si="211"/>
        <v>0</v>
      </c>
      <c r="FL57" s="25">
        <f t="shared" si="211"/>
        <v>0</v>
      </c>
      <c r="FM57" s="25">
        <f t="shared" si="211"/>
        <v>0</v>
      </c>
      <c r="FN57" s="25">
        <f t="shared" si="211"/>
        <v>0</v>
      </c>
      <c r="FO57" s="25">
        <f t="shared" si="211"/>
        <v>0</v>
      </c>
      <c r="FP57" s="25">
        <f t="shared" si="211"/>
        <v>0</v>
      </c>
      <c r="FQ57" s="25">
        <f t="shared" si="211"/>
        <v>0</v>
      </c>
      <c r="FR57" s="25">
        <f t="shared" si="211"/>
        <v>0</v>
      </c>
      <c r="FS57" s="25">
        <f t="shared" si="211"/>
        <v>0</v>
      </c>
      <c r="FT57" s="25">
        <f t="shared" si="211"/>
        <v>0</v>
      </c>
      <c r="FU57" s="25">
        <f t="shared" si="211"/>
        <v>0</v>
      </c>
      <c r="FV57" s="25">
        <f t="shared" si="211"/>
        <v>0</v>
      </c>
      <c r="FW57" s="25">
        <f t="shared" si="211"/>
        <v>0</v>
      </c>
      <c r="FX57" s="25">
        <f t="shared" si="211"/>
        <v>0</v>
      </c>
      <c r="FY57" s="25">
        <f t="shared" si="211"/>
        <v>0</v>
      </c>
      <c r="FZ57" s="25">
        <f t="shared" si="211"/>
        <v>0</v>
      </c>
      <c r="GA57" s="25">
        <f t="shared" si="211"/>
        <v>0</v>
      </c>
      <c r="GB57" s="25">
        <f t="shared" si="211"/>
        <v>0</v>
      </c>
      <c r="GC57" s="25">
        <f t="shared" si="211"/>
        <v>0</v>
      </c>
      <c r="GD57" s="25">
        <f t="shared" si="211"/>
        <v>0</v>
      </c>
      <c r="GE57" s="25">
        <f t="shared" si="211"/>
        <v>0</v>
      </c>
      <c r="GF57" s="25">
        <f t="shared" si="211"/>
        <v>0</v>
      </c>
      <c r="GG57" s="25">
        <f t="shared" si="211"/>
        <v>0</v>
      </c>
      <c r="GH57" s="25">
        <f t="shared" si="211"/>
        <v>0</v>
      </c>
      <c r="GI57" s="25">
        <f t="shared" si="211"/>
        <v>0</v>
      </c>
      <c r="GJ57" s="25">
        <f t="shared" si="211"/>
        <v>0</v>
      </c>
      <c r="GK57" s="25">
        <f t="shared" si="211"/>
        <v>0</v>
      </c>
      <c r="GL57" s="25">
        <f t="shared" si="209"/>
        <v>0</v>
      </c>
      <c r="GM57" s="246">
        <f t="shared" si="170"/>
        <v>0</v>
      </c>
    </row>
    <row r="58" spans="1:195" ht="19.5" customHeight="1">
      <c r="A58" s="130">
        <f t="shared" si="190"/>
        <v>0</v>
      </c>
      <c r="B58" s="25" t="s">
        <v>95</v>
      </c>
      <c r="C58" s="25" t="s">
        <v>44</v>
      </c>
      <c r="D58" s="64">
        <v>42278</v>
      </c>
      <c r="E58" s="25">
        <f>(SUMIF(GASTOS!$I$5:$CB$5,D58,GASTOS!$I$12:$CB$12)+SUMIF(RRHH!$T$18:$CM$18,D58,RRHH!$T$19:$CM$19))*-1</f>
        <v>25715.01370333333</v>
      </c>
      <c r="F58" s="65">
        <f t="shared" si="157"/>
        <v>2015</v>
      </c>
      <c r="G58" s="25">
        <v>60</v>
      </c>
      <c r="H58" s="25">
        <f t="shared" si="158"/>
        <v>-428.58356172222216</v>
      </c>
      <c r="I58" s="64">
        <f t="shared" si="159"/>
        <v>44102</v>
      </c>
      <c r="J58" s="141">
        <f t="shared" si="205"/>
        <v>0</v>
      </c>
      <c r="K58" s="25">
        <f t="shared" si="205"/>
        <v>0</v>
      </c>
      <c r="L58" s="25">
        <f t="shared" si="205"/>
        <v>0</v>
      </c>
      <c r="M58" s="25">
        <f t="shared" si="205"/>
        <v>0</v>
      </c>
      <c r="N58" s="25">
        <f t="shared" si="205"/>
        <v>0</v>
      </c>
      <c r="O58" s="25">
        <f t="shared" si="205"/>
        <v>0</v>
      </c>
      <c r="P58" s="25">
        <f t="shared" si="205"/>
        <v>0</v>
      </c>
      <c r="Q58" s="25">
        <f t="shared" si="205"/>
        <v>0</v>
      </c>
      <c r="R58" s="25">
        <f t="shared" si="205"/>
        <v>0</v>
      </c>
      <c r="S58" s="25">
        <f t="shared" si="205"/>
        <v>0</v>
      </c>
      <c r="T58" s="25">
        <f t="shared" si="203"/>
        <v>0</v>
      </c>
      <c r="U58" s="25">
        <f t="shared" si="203"/>
        <v>0</v>
      </c>
      <c r="V58" s="25">
        <f t="shared" si="203"/>
        <v>0</v>
      </c>
      <c r="W58" s="25">
        <f t="shared" si="203"/>
        <v>0</v>
      </c>
      <c r="X58" s="25">
        <f t="shared" si="203"/>
        <v>0</v>
      </c>
      <c r="Y58" s="25">
        <f t="shared" si="203"/>
        <v>0</v>
      </c>
      <c r="Z58" s="25">
        <f t="shared" si="203"/>
        <v>0</v>
      </c>
      <c r="AA58" s="25">
        <f t="shared" si="203"/>
        <v>0</v>
      </c>
      <c r="AB58" s="25">
        <f t="shared" si="203"/>
        <v>0</v>
      </c>
      <c r="AC58" s="25">
        <f t="shared" si="203"/>
        <v>0</v>
      </c>
      <c r="AD58" s="25">
        <f t="shared" si="198"/>
        <v>0</v>
      </c>
      <c r="AE58" s="25">
        <f t="shared" si="198"/>
        <v>0</v>
      </c>
      <c r="AF58" s="25">
        <f t="shared" si="198"/>
        <v>0</v>
      </c>
      <c r="AG58" s="25">
        <f t="shared" si="198"/>
        <v>0</v>
      </c>
      <c r="AH58" s="25">
        <f t="shared" si="198"/>
        <v>0</v>
      </c>
      <c r="AI58" s="25">
        <f t="shared" si="198"/>
        <v>0</v>
      </c>
      <c r="AJ58" s="25">
        <f t="shared" si="198"/>
        <v>0</v>
      </c>
      <c r="AK58" s="25">
        <f t="shared" si="198"/>
        <v>0</v>
      </c>
      <c r="AL58" s="25">
        <f t="shared" si="198"/>
        <v>0</v>
      </c>
      <c r="AM58" s="25">
        <f t="shared" si="198"/>
        <v>0</v>
      </c>
      <c r="AN58" s="25">
        <f t="shared" si="207"/>
        <v>0</v>
      </c>
      <c r="AO58" s="25">
        <f t="shared" si="207"/>
        <v>0</v>
      </c>
      <c r="AP58" s="25">
        <f t="shared" si="207"/>
        <v>0</v>
      </c>
      <c r="AQ58" s="25">
        <f t="shared" si="207"/>
        <v>0</v>
      </c>
      <c r="AR58" s="25">
        <f t="shared" si="207"/>
        <v>0</v>
      </c>
      <c r="AS58" s="25">
        <f t="shared" si="207"/>
        <v>0</v>
      </c>
      <c r="AT58" s="25">
        <f t="shared" si="207"/>
        <v>0</v>
      </c>
      <c r="AU58" s="25">
        <f t="shared" si="207"/>
        <v>0</v>
      </c>
      <c r="AV58" s="25">
        <f t="shared" si="207"/>
        <v>0</v>
      </c>
      <c r="AW58" s="25">
        <f t="shared" si="207"/>
        <v>0</v>
      </c>
      <c r="AX58" s="25">
        <f t="shared" si="206"/>
        <v>0</v>
      </c>
      <c r="AY58" s="25">
        <f t="shared" si="206"/>
        <v>0</v>
      </c>
      <c r="AZ58" s="25">
        <f t="shared" si="206"/>
        <v>0</v>
      </c>
      <c r="BA58" s="25">
        <f t="shared" si="206"/>
        <v>0</v>
      </c>
      <c r="BB58" s="25">
        <f t="shared" si="206"/>
        <v>0</v>
      </c>
      <c r="BC58" s="25">
        <f t="shared" si="206"/>
        <v>0</v>
      </c>
      <c r="BD58" s="25">
        <f t="shared" si="206"/>
        <v>-428.58356172222216</v>
      </c>
      <c r="BE58" s="25">
        <f t="shared" si="206"/>
        <v>-428.58356172222216</v>
      </c>
      <c r="BF58" s="25">
        <f t="shared" si="206"/>
        <v>-428.58356172222216</v>
      </c>
      <c r="BG58" s="25">
        <f t="shared" si="206"/>
        <v>-428.58356172222216</v>
      </c>
      <c r="BH58" s="25">
        <f t="shared" si="199"/>
        <v>-428.58356172222216</v>
      </c>
      <c r="BI58" s="25">
        <f t="shared" si="199"/>
        <v>-428.58356172222216</v>
      </c>
      <c r="BJ58" s="25">
        <f t="shared" si="199"/>
        <v>-428.58356172222216</v>
      </c>
      <c r="BK58" s="25">
        <f t="shared" si="199"/>
        <v>-428.58356172222216</v>
      </c>
      <c r="BL58" s="25">
        <f t="shared" si="199"/>
        <v>-428.58356172222216</v>
      </c>
      <c r="BM58" s="25">
        <f t="shared" si="199"/>
        <v>-428.58356172222216</v>
      </c>
      <c r="BN58" s="25">
        <f t="shared" si="199"/>
        <v>-428.58356172222216</v>
      </c>
      <c r="BO58" s="25">
        <f t="shared" si="199"/>
        <v>-428.58356172222216</v>
      </c>
      <c r="BP58" s="25">
        <f t="shared" si="184"/>
        <v>-428.58356172222216</v>
      </c>
      <c r="BQ58" s="25">
        <f t="shared" si="184"/>
        <v>-428.58356172222216</v>
      </c>
      <c r="BR58" s="25">
        <f t="shared" si="185"/>
        <v>-428.58356172222216</v>
      </c>
      <c r="BS58" s="25">
        <f t="shared" si="185"/>
        <v>-428.58356172222216</v>
      </c>
      <c r="BT58" s="25">
        <f t="shared" ref="BR58:CA83" si="212">IF(BT$12&gt;$I58,0,IF($D58&lt;=BT$12,$H58,0))</f>
        <v>-428.58356172222216</v>
      </c>
      <c r="BU58" s="25">
        <f t="shared" si="212"/>
        <v>-428.58356172222216</v>
      </c>
      <c r="BV58" s="25">
        <f t="shared" si="212"/>
        <v>-428.58356172222216</v>
      </c>
      <c r="BW58" s="25">
        <f t="shared" si="212"/>
        <v>-428.58356172222216</v>
      </c>
      <c r="BX58" s="25">
        <f t="shared" si="212"/>
        <v>-428.58356172222216</v>
      </c>
      <c r="BY58" s="25">
        <f t="shared" si="212"/>
        <v>-428.58356172222216</v>
      </c>
      <c r="BZ58" s="25">
        <f t="shared" si="212"/>
        <v>-428.58356172222216</v>
      </c>
      <c r="CA58" s="25">
        <f t="shared" si="212"/>
        <v>-428.58356172222216</v>
      </c>
      <c r="CB58" s="25">
        <f t="shared" si="208"/>
        <v>-428.58356172222216</v>
      </c>
      <c r="CC58" s="25">
        <f t="shared" si="208"/>
        <v>-428.58356172222216</v>
      </c>
      <c r="CD58" s="25">
        <f t="shared" si="208"/>
        <v>-428.58356172222216</v>
      </c>
      <c r="CE58" s="25">
        <f t="shared" si="208"/>
        <v>-428.58356172222216</v>
      </c>
      <c r="CF58" s="25">
        <f t="shared" si="208"/>
        <v>-428.58356172222216</v>
      </c>
      <c r="CG58" s="25">
        <f t="shared" si="208"/>
        <v>-428.58356172222216</v>
      </c>
      <c r="CH58" s="25">
        <f t="shared" si="208"/>
        <v>-428.58356172222216</v>
      </c>
      <c r="CI58" s="25">
        <f t="shared" si="208"/>
        <v>-428.58356172222216</v>
      </c>
      <c r="CJ58" s="25">
        <f t="shared" si="208"/>
        <v>-428.58356172222216</v>
      </c>
      <c r="CK58" s="25">
        <f t="shared" si="208"/>
        <v>-428.58356172222216</v>
      </c>
      <c r="CL58" s="25">
        <f t="shared" si="208"/>
        <v>-428.58356172222216</v>
      </c>
      <c r="CM58" s="25">
        <f t="shared" si="208"/>
        <v>-428.58356172222216</v>
      </c>
      <c r="CN58" s="25">
        <f t="shared" si="208"/>
        <v>-428.58356172222216</v>
      </c>
      <c r="CO58" s="25">
        <f t="shared" si="208"/>
        <v>-428.58356172222216</v>
      </c>
      <c r="CP58" s="25">
        <f t="shared" si="208"/>
        <v>-428.58356172222216</v>
      </c>
      <c r="CQ58" s="25">
        <f t="shared" si="208"/>
        <v>-428.58356172222216</v>
      </c>
      <c r="CR58" s="25">
        <f t="shared" ref="CL58:CU84" si="213">IF(CR$12&gt;$I58,0,IF($D58&lt;=CR$12,$H58,0))</f>
        <v>-428.58356172222216</v>
      </c>
      <c r="CS58" s="25">
        <f t="shared" si="213"/>
        <v>-428.58356172222216</v>
      </c>
      <c r="CT58" s="25">
        <f t="shared" si="213"/>
        <v>-428.58356172222216</v>
      </c>
      <c r="CU58" s="25">
        <f t="shared" si="213"/>
        <v>-428.58356172222216</v>
      </c>
      <c r="CV58" s="25">
        <f t="shared" si="210"/>
        <v>-428.58356172222216</v>
      </c>
      <c r="CW58" s="25">
        <f t="shared" si="210"/>
        <v>-428.58356172222216</v>
      </c>
      <c r="CX58" s="25">
        <f t="shared" si="210"/>
        <v>-428.58356172222216</v>
      </c>
      <c r="CY58" s="25">
        <f t="shared" si="210"/>
        <v>-428.58356172222216</v>
      </c>
      <c r="CZ58" s="25">
        <f t="shared" si="210"/>
        <v>-428.58356172222216</v>
      </c>
      <c r="DA58" s="25">
        <f t="shared" si="210"/>
        <v>-428.58356172222216</v>
      </c>
      <c r="DB58" s="25">
        <f t="shared" si="210"/>
        <v>-428.58356172222216</v>
      </c>
      <c r="DC58" s="25">
        <f t="shared" si="210"/>
        <v>-428.58356172222216</v>
      </c>
      <c r="DD58" s="25">
        <f t="shared" si="210"/>
        <v>-428.58356172222216</v>
      </c>
      <c r="DE58" s="25">
        <f t="shared" si="210"/>
        <v>-428.58356172222216</v>
      </c>
      <c r="DF58" s="25">
        <f t="shared" si="189"/>
        <v>-428.58356172222216</v>
      </c>
      <c r="DG58" s="25">
        <f t="shared" si="189"/>
        <v>-428.58356172222216</v>
      </c>
      <c r="DH58" s="25">
        <f t="shared" si="189"/>
        <v>-428.58356172222216</v>
      </c>
      <c r="DI58" s="25">
        <f t="shared" si="189"/>
        <v>-428.58356172222216</v>
      </c>
      <c r="DJ58" s="25">
        <f t="shared" si="189"/>
        <v>-428.58356172222216</v>
      </c>
      <c r="DK58" s="25">
        <f t="shared" si="189"/>
        <v>-428.58356172222216</v>
      </c>
      <c r="DL58" s="25">
        <f t="shared" si="189"/>
        <v>0</v>
      </c>
      <c r="DM58" s="25">
        <f t="shared" si="189"/>
        <v>0</v>
      </c>
      <c r="DN58" s="25">
        <f t="shared" si="189"/>
        <v>0</v>
      </c>
      <c r="DO58" s="25">
        <f t="shared" si="189"/>
        <v>0</v>
      </c>
      <c r="DP58" s="25">
        <f t="shared" si="193"/>
        <v>0</v>
      </c>
      <c r="DQ58" s="25">
        <f t="shared" si="193"/>
        <v>0</v>
      </c>
      <c r="DR58" s="25">
        <f t="shared" si="193"/>
        <v>0</v>
      </c>
      <c r="DS58" s="25">
        <f t="shared" si="193"/>
        <v>0</v>
      </c>
      <c r="DT58" s="25">
        <f t="shared" si="193"/>
        <v>0</v>
      </c>
      <c r="DU58" s="25">
        <f t="shared" si="193"/>
        <v>0</v>
      </c>
      <c r="DV58" s="25">
        <f t="shared" si="193"/>
        <v>0</v>
      </c>
      <c r="DW58" s="25">
        <f t="shared" si="193"/>
        <v>0</v>
      </c>
      <c r="DX58" s="25">
        <f t="shared" si="193"/>
        <v>0</v>
      </c>
      <c r="DY58" s="25">
        <f t="shared" si="193"/>
        <v>0</v>
      </c>
      <c r="DZ58" s="25">
        <f t="shared" si="211"/>
        <v>0</v>
      </c>
      <c r="EA58" s="25">
        <f t="shared" si="211"/>
        <v>0</v>
      </c>
      <c r="EB58" s="25">
        <f t="shared" si="211"/>
        <v>0</v>
      </c>
      <c r="EC58" s="25">
        <f t="shared" si="211"/>
        <v>0</v>
      </c>
      <c r="ED58" s="25">
        <f t="shared" si="211"/>
        <v>0</v>
      </c>
      <c r="EE58" s="25">
        <f t="shared" si="211"/>
        <v>0</v>
      </c>
      <c r="EF58" s="25">
        <f t="shared" si="211"/>
        <v>0</v>
      </c>
      <c r="EG58" s="25">
        <f t="shared" si="211"/>
        <v>0</v>
      </c>
      <c r="EH58" s="25">
        <f t="shared" si="211"/>
        <v>0</v>
      </c>
      <c r="EI58" s="25">
        <f t="shared" si="211"/>
        <v>0</v>
      </c>
      <c r="EJ58" s="25">
        <f t="shared" si="211"/>
        <v>0</v>
      </c>
      <c r="EK58" s="25">
        <f t="shared" si="211"/>
        <v>0</v>
      </c>
      <c r="EL58" s="25">
        <f t="shared" si="211"/>
        <v>0</v>
      </c>
      <c r="EM58" s="25">
        <f t="shared" si="211"/>
        <v>0</v>
      </c>
      <c r="EN58" s="25">
        <f t="shared" si="211"/>
        <v>0</v>
      </c>
      <c r="EO58" s="25">
        <f t="shared" si="211"/>
        <v>0</v>
      </c>
      <c r="EP58" s="25">
        <f t="shared" si="211"/>
        <v>0</v>
      </c>
      <c r="EQ58" s="25">
        <f t="shared" si="211"/>
        <v>0</v>
      </c>
      <c r="ER58" s="25">
        <f t="shared" si="211"/>
        <v>0</v>
      </c>
      <c r="ES58" s="25">
        <f t="shared" si="211"/>
        <v>0</v>
      </c>
      <c r="ET58" s="25">
        <f t="shared" si="211"/>
        <v>0</v>
      </c>
      <c r="EU58" s="25">
        <f t="shared" si="211"/>
        <v>0</v>
      </c>
      <c r="EV58" s="25">
        <f t="shared" si="211"/>
        <v>0</v>
      </c>
      <c r="EW58" s="25">
        <f t="shared" si="211"/>
        <v>0</v>
      </c>
      <c r="EX58" s="25">
        <f t="shared" si="211"/>
        <v>0</v>
      </c>
      <c r="EY58" s="25">
        <f t="shared" si="211"/>
        <v>0</v>
      </c>
      <c r="EZ58" s="25">
        <f t="shared" si="211"/>
        <v>0</v>
      </c>
      <c r="FA58" s="25">
        <f t="shared" si="211"/>
        <v>0</v>
      </c>
      <c r="FB58" s="25">
        <f t="shared" si="211"/>
        <v>0</v>
      </c>
      <c r="FC58" s="25">
        <f t="shared" si="211"/>
        <v>0</v>
      </c>
      <c r="FD58" s="25">
        <f t="shared" si="211"/>
        <v>0</v>
      </c>
      <c r="FE58" s="25">
        <f t="shared" si="211"/>
        <v>0</v>
      </c>
      <c r="FF58" s="25">
        <f t="shared" si="211"/>
        <v>0</v>
      </c>
      <c r="FG58" s="25">
        <f t="shared" si="211"/>
        <v>0</v>
      </c>
      <c r="FH58" s="25">
        <f t="shared" si="211"/>
        <v>0</v>
      </c>
      <c r="FI58" s="25">
        <f t="shared" si="211"/>
        <v>0</v>
      </c>
      <c r="FJ58" s="25">
        <f t="shared" si="211"/>
        <v>0</v>
      </c>
      <c r="FK58" s="25">
        <f t="shared" si="211"/>
        <v>0</v>
      </c>
      <c r="FL58" s="25">
        <f t="shared" si="211"/>
        <v>0</v>
      </c>
      <c r="FM58" s="25">
        <f t="shared" si="211"/>
        <v>0</v>
      </c>
      <c r="FN58" s="25">
        <f t="shared" si="211"/>
        <v>0</v>
      </c>
      <c r="FO58" s="25">
        <f t="shared" si="211"/>
        <v>0</v>
      </c>
      <c r="FP58" s="25">
        <f t="shared" si="211"/>
        <v>0</v>
      </c>
      <c r="FQ58" s="25">
        <f t="shared" si="211"/>
        <v>0</v>
      </c>
      <c r="FR58" s="25">
        <f t="shared" si="211"/>
        <v>0</v>
      </c>
      <c r="FS58" s="25">
        <f t="shared" si="211"/>
        <v>0</v>
      </c>
      <c r="FT58" s="25">
        <f t="shared" si="211"/>
        <v>0</v>
      </c>
      <c r="FU58" s="25">
        <f t="shared" si="211"/>
        <v>0</v>
      </c>
      <c r="FV58" s="25">
        <f t="shared" si="211"/>
        <v>0</v>
      </c>
      <c r="FW58" s="25">
        <f t="shared" si="211"/>
        <v>0</v>
      </c>
      <c r="FX58" s="25">
        <f t="shared" si="211"/>
        <v>0</v>
      </c>
      <c r="FY58" s="25">
        <f t="shared" si="211"/>
        <v>0</v>
      </c>
      <c r="FZ58" s="25">
        <f t="shared" si="211"/>
        <v>0</v>
      </c>
      <c r="GA58" s="25">
        <f t="shared" si="211"/>
        <v>0</v>
      </c>
      <c r="GB58" s="25">
        <f t="shared" si="211"/>
        <v>0</v>
      </c>
      <c r="GC58" s="25">
        <f t="shared" si="211"/>
        <v>0</v>
      </c>
      <c r="GD58" s="25">
        <f t="shared" si="211"/>
        <v>0</v>
      </c>
      <c r="GE58" s="25">
        <f t="shared" si="211"/>
        <v>0</v>
      </c>
      <c r="GF58" s="25">
        <f t="shared" si="211"/>
        <v>0</v>
      </c>
      <c r="GG58" s="25">
        <f t="shared" si="211"/>
        <v>0</v>
      </c>
      <c r="GH58" s="25">
        <f t="shared" si="211"/>
        <v>0</v>
      </c>
      <c r="GI58" s="25">
        <f t="shared" si="211"/>
        <v>0</v>
      </c>
      <c r="GJ58" s="25">
        <f t="shared" si="211"/>
        <v>0</v>
      </c>
      <c r="GK58" s="25">
        <f t="shared" si="211"/>
        <v>0</v>
      </c>
      <c r="GL58" s="25">
        <f t="shared" si="209"/>
        <v>0</v>
      </c>
      <c r="GM58" s="246">
        <f t="shared" si="170"/>
        <v>0</v>
      </c>
    </row>
    <row r="59" spans="1:195" ht="19.5" customHeight="1">
      <c r="A59" s="130">
        <f t="shared" si="190"/>
        <v>0</v>
      </c>
      <c r="B59" s="25" t="s">
        <v>95</v>
      </c>
      <c r="C59" s="25" t="s">
        <v>44</v>
      </c>
      <c r="D59" s="64">
        <v>42309</v>
      </c>
      <c r="E59" s="25">
        <f>(SUMIF(GASTOS!$I$5:$CB$5,D59,GASTOS!$I$12:$CB$12)+SUMIF(RRHH!$T$18:$CM$18,D59,RRHH!$T$19:$CM$19))*-1</f>
        <v>25715.01370333333</v>
      </c>
      <c r="F59" s="65">
        <f t="shared" si="157"/>
        <v>2015</v>
      </c>
      <c r="G59" s="25">
        <v>60</v>
      </c>
      <c r="H59" s="25">
        <f t="shared" si="158"/>
        <v>-428.58356172222216</v>
      </c>
      <c r="I59" s="64">
        <f t="shared" si="159"/>
        <v>44133</v>
      </c>
      <c r="J59" s="141">
        <f t="shared" si="205"/>
        <v>0</v>
      </c>
      <c r="K59" s="25">
        <f t="shared" si="205"/>
        <v>0</v>
      </c>
      <c r="L59" s="25">
        <f t="shared" si="205"/>
        <v>0</v>
      </c>
      <c r="M59" s="25">
        <f t="shared" si="205"/>
        <v>0</v>
      </c>
      <c r="N59" s="25">
        <f t="shared" si="205"/>
        <v>0</v>
      </c>
      <c r="O59" s="25">
        <f t="shared" si="205"/>
        <v>0</v>
      </c>
      <c r="P59" s="25">
        <f t="shared" si="205"/>
        <v>0</v>
      </c>
      <c r="Q59" s="25">
        <f t="shared" si="205"/>
        <v>0</v>
      </c>
      <c r="R59" s="25">
        <f t="shared" si="205"/>
        <v>0</v>
      </c>
      <c r="S59" s="25">
        <f t="shared" si="205"/>
        <v>0</v>
      </c>
      <c r="T59" s="25">
        <f t="shared" si="203"/>
        <v>0</v>
      </c>
      <c r="U59" s="25">
        <f t="shared" si="203"/>
        <v>0</v>
      </c>
      <c r="V59" s="25">
        <f t="shared" si="203"/>
        <v>0</v>
      </c>
      <c r="W59" s="25">
        <f t="shared" si="203"/>
        <v>0</v>
      </c>
      <c r="X59" s="25">
        <f t="shared" si="203"/>
        <v>0</v>
      </c>
      <c r="Y59" s="25">
        <f t="shared" si="203"/>
        <v>0</v>
      </c>
      <c r="Z59" s="25">
        <f t="shared" si="203"/>
        <v>0</v>
      </c>
      <c r="AA59" s="25">
        <f t="shared" si="203"/>
        <v>0</v>
      </c>
      <c r="AB59" s="25">
        <f t="shared" si="203"/>
        <v>0</v>
      </c>
      <c r="AC59" s="25">
        <f t="shared" si="203"/>
        <v>0</v>
      </c>
      <c r="AD59" s="25">
        <f t="shared" si="198"/>
        <v>0</v>
      </c>
      <c r="AE59" s="25">
        <f t="shared" si="198"/>
        <v>0</v>
      </c>
      <c r="AF59" s="25">
        <f t="shared" si="198"/>
        <v>0</v>
      </c>
      <c r="AG59" s="25">
        <f t="shared" si="198"/>
        <v>0</v>
      </c>
      <c r="AH59" s="25">
        <f t="shared" si="198"/>
        <v>0</v>
      </c>
      <c r="AI59" s="25">
        <f t="shared" si="198"/>
        <v>0</v>
      </c>
      <c r="AJ59" s="25">
        <f t="shared" si="198"/>
        <v>0</v>
      </c>
      <c r="AK59" s="25">
        <f t="shared" si="198"/>
        <v>0</v>
      </c>
      <c r="AL59" s="25">
        <f t="shared" si="198"/>
        <v>0</v>
      </c>
      <c r="AM59" s="25">
        <f t="shared" si="198"/>
        <v>0</v>
      </c>
      <c r="AN59" s="25">
        <f t="shared" si="207"/>
        <v>0</v>
      </c>
      <c r="AO59" s="25">
        <f t="shared" si="207"/>
        <v>0</v>
      </c>
      <c r="AP59" s="25">
        <f t="shared" si="207"/>
        <v>0</v>
      </c>
      <c r="AQ59" s="25">
        <f t="shared" si="207"/>
        <v>0</v>
      </c>
      <c r="AR59" s="25">
        <f t="shared" si="207"/>
        <v>0</v>
      </c>
      <c r="AS59" s="25">
        <f t="shared" si="207"/>
        <v>0</v>
      </c>
      <c r="AT59" s="25">
        <f t="shared" si="207"/>
        <v>0</v>
      </c>
      <c r="AU59" s="25">
        <f t="shared" si="207"/>
        <v>0</v>
      </c>
      <c r="AV59" s="25">
        <f t="shared" si="207"/>
        <v>0</v>
      </c>
      <c r="AW59" s="25">
        <f t="shared" si="207"/>
        <v>0</v>
      </c>
      <c r="AX59" s="25">
        <f t="shared" si="206"/>
        <v>0</v>
      </c>
      <c r="AY59" s="25">
        <f t="shared" si="206"/>
        <v>0</v>
      </c>
      <c r="AZ59" s="25">
        <f t="shared" si="206"/>
        <v>0</v>
      </c>
      <c r="BA59" s="25">
        <f t="shared" si="206"/>
        <v>0</v>
      </c>
      <c r="BB59" s="25">
        <f t="shared" si="206"/>
        <v>0</v>
      </c>
      <c r="BC59" s="25">
        <f t="shared" si="206"/>
        <v>0</v>
      </c>
      <c r="BD59" s="25">
        <f t="shared" si="206"/>
        <v>0</v>
      </c>
      <c r="BE59" s="25">
        <f t="shared" si="206"/>
        <v>-428.58356172222216</v>
      </c>
      <c r="BF59" s="25">
        <f t="shared" si="206"/>
        <v>-428.58356172222216</v>
      </c>
      <c r="BG59" s="25">
        <f t="shared" si="206"/>
        <v>-428.58356172222216</v>
      </c>
      <c r="BH59" s="25">
        <f t="shared" si="199"/>
        <v>-428.58356172222216</v>
      </c>
      <c r="BI59" s="25">
        <f t="shared" si="199"/>
        <v>-428.58356172222216</v>
      </c>
      <c r="BJ59" s="25">
        <f t="shared" si="199"/>
        <v>-428.58356172222216</v>
      </c>
      <c r="BK59" s="25">
        <f t="shared" si="199"/>
        <v>-428.58356172222216</v>
      </c>
      <c r="BL59" s="25">
        <f t="shared" si="199"/>
        <v>-428.58356172222216</v>
      </c>
      <c r="BM59" s="25">
        <f t="shared" si="199"/>
        <v>-428.58356172222216</v>
      </c>
      <c r="BN59" s="25">
        <f t="shared" si="199"/>
        <v>-428.58356172222216</v>
      </c>
      <c r="BO59" s="25">
        <f t="shared" si="199"/>
        <v>-428.58356172222216</v>
      </c>
      <c r="BP59" s="25">
        <f t="shared" si="184"/>
        <v>-428.58356172222216</v>
      </c>
      <c r="BQ59" s="25">
        <f t="shared" si="184"/>
        <v>-428.58356172222216</v>
      </c>
      <c r="BR59" s="25">
        <f t="shared" si="212"/>
        <v>-428.58356172222216</v>
      </c>
      <c r="BS59" s="25">
        <f t="shared" si="212"/>
        <v>-428.58356172222216</v>
      </c>
      <c r="BT59" s="25">
        <f t="shared" si="212"/>
        <v>-428.58356172222216</v>
      </c>
      <c r="BU59" s="25">
        <f t="shared" si="212"/>
        <v>-428.58356172222216</v>
      </c>
      <c r="BV59" s="25">
        <f t="shared" si="212"/>
        <v>-428.58356172222216</v>
      </c>
      <c r="BW59" s="25">
        <f t="shared" si="212"/>
        <v>-428.58356172222216</v>
      </c>
      <c r="BX59" s="25">
        <f t="shared" si="212"/>
        <v>-428.58356172222216</v>
      </c>
      <c r="BY59" s="25">
        <f t="shared" si="212"/>
        <v>-428.58356172222216</v>
      </c>
      <c r="BZ59" s="25">
        <f t="shared" si="212"/>
        <v>-428.58356172222216</v>
      </c>
      <c r="CA59" s="25">
        <f t="shared" si="212"/>
        <v>-428.58356172222216</v>
      </c>
      <c r="CB59" s="25">
        <f t="shared" si="208"/>
        <v>-428.58356172222216</v>
      </c>
      <c r="CC59" s="25">
        <f t="shared" si="208"/>
        <v>-428.58356172222216</v>
      </c>
      <c r="CD59" s="25">
        <f t="shared" si="208"/>
        <v>-428.58356172222216</v>
      </c>
      <c r="CE59" s="25">
        <f t="shared" si="208"/>
        <v>-428.58356172222216</v>
      </c>
      <c r="CF59" s="25">
        <f t="shared" si="208"/>
        <v>-428.58356172222216</v>
      </c>
      <c r="CG59" s="25">
        <f t="shared" si="208"/>
        <v>-428.58356172222216</v>
      </c>
      <c r="CH59" s="25">
        <f t="shared" si="208"/>
        <v>-428.58356172222216</v>
      </c>
      <c r="CI59" s="25">
        <f t="shared" si="208"/>
        <v>-428.58356172222216</v>
      </c>
      <c r="CJ59" s="25">
        <f t="shared" si="208"/>
        <v>-428.58356172222216</v>
      </c>
      <c r="CK59" s="25">
        <f t="shared" si="208"/>
        <v>-428.58356172222216</v>
      </c>
      <c r="CL59" s="25">
        <f t="shared" si="213"/>
        <v>-428.58356172222216</v>
      </c>
      <c r="CM59" s="25">
        <f t="shared" si="213"/>
        <v>-428.58356172222216</v>
      </c>
      <c r="CN59" s="25">
        <f t="shared" si="213"/>
        <v>-428.58356172222216</v>
      </c>
      <c r="CO59" s="25">
        <f t="shared" si="213"/>
        <v>-428.58356172222216</v>
      </c>
      <c r="CP59" s="25">
        <f t="shared" si="213"/>
        <v>-428.58356172222216</v>
      </c>
      <c r="CQ59" s="25">
        <f t="shared" si="213"/>
        <v>-428.58356172222216</v>
      </c>
      <c r="CR59" s="25">
        <f t="shared" si="213"/>
        <v>-428.58356172222216</v>
      </c>
      <c r="CS59" s="25">
        <f t="shared" si="213"/>
        <v>-428.58356172222216</v>
      </c>
      <c r="CT59" s="25">
        <f t="shared" si="213"/>
        <v>-428.58356172222216</v>
      </c>
      <c r="CU59" s="25">
        <f t="shared" si="213"/>
        <v>-428.58356172222216</v>
      </c>
      <c r="CV59" s="25">
        <f t="shared" si="210"/>
        <v>-428.58356172222216</v>
      </c>
      <c r="CW59" s="25">
        <f t="shared" si="210"/>
        <v>-428.58356172222216</v>
      </c>
      <c r="CX59" s="25">
        <f t="shared" si="210"/>
        <v>-428.58356172222216</v>
      </c>
      <c r="CY59" s="25">
        <f t="shared" si="210"/>
        <v>-428.58356172222216</v>
      </c>
      <c r="CZ59" s="25">
        <f t="shared" si="210"/>
        <v>-428.58356172222216</v>
      </c>
      <c r="DA59" s="25">
        <f t="shared" si="210"/>
        <v>-428.58356172222216</v>
      </c>
      <c r="DB59" s="25">
        <f t="shared" si="210"/>
        <v>-428.58356172222216</v>
      </c>
      <c r="DC59" s="25">
        <f t="shared" si="210"/>
        <v>-428.58356172222216</v>
      </c>
      <c r="DD59" s="25">
        <f t="shared" si="210"/>
        <v>-428.58356172222216</v>
      </c>
      <c r="DE59" s="25">
        <f t="shared" si="210"/>
        <v>-428.58356172222216</v>
      </c>
      <c r="DF59" s="25">
        <f t="shared" si="189"/>
        <v>-428.58356172222216</v>
      </c>
      <c r="DG59" s="25">
        <f t="shared" si="189"/>
        <v>-428.58356172222216</v>
      </c>
      <c r="DH59" s="25">
        <f t="shared" si="189"/>
        <v>-428.58356172222216</v>
      </c>
      <c r="DI59" s="25">
        <f t="shared" si="189"/>
        <v>-428.58356172222216</v>
      </c>
      <c r="DJ59" s="25">
        <f t="shared" si="189"/>
        <v>-428.58356172222216</v>
      </c>
      <c r="DK59" s="25">
        <f t="shared" si="189"/>
        <v>-428.58356172222216</v>
      </c>
      <c r="DL59" s="25">
        <f t="shared" si="189"/>
        <v>-428.58356172222216</v>
      </c>
      <c r="DM59" s="25">
        <f t="shared" si="189"/>
        <v>0</v>
      </c>
      <c r="DN59" s="25">
        <f t="shared" si="189"/>
        <v>0</v>
      </c>
      <c r="DO59" s="25">
        <f t="shared" si="189"/>
        <v>0</v>
      </c>
      <c r="DP59" s="25">
        <f t="shared" si="193"/>
        <v>0</v>
      </c>
      <c r="DQ59" s="25">
        <f t="shared" si="193"/>
        <v>0</v>
      </c>
      <c r="DR59" s="25">
        <f t="shared" si="193"/>
        <v>0</v>
      </c>
      <c r="DS59" s="25">
        <f t="shared" si="193"/>
        <v>0</v>
      </c>
      <c r="DT59" s="25">
        <f t="shared" si="193"/>
        <v>0</v>
      </c>
      <c r="DU59" s="25">
        <f t="shared" si="193"/>
        <v>0</v>
      </c>
      <c r="DV59" s="25">
        <f t="shared" si="193"/>
        <v>0</v>
      </c>
      <c r="DW59" s="25">
        <f t="shared" si="193"/>
        <v>0</v>
      </c>
      <c r="DX59" s="25">
        <f t="shared" si="193"/>
        <v>0</v>
      </c>
      <c r="DY59" s="25">
        <f t="shared" si="193"/>
        <v>0</v>
      </c>
      <c r="DZ59" s="25">
        <f t="shared" si="211"/>
        <v>0</v>
      </c>
      <c r="EA59" s="25">
        <f t="shared" si="211"/>
        <v>0</v>
      </c>
      <c r="EB59" s="25">
        <f t="shared" si="211"/>
        <v>0</v>
      </c>
      <c r="EC59" s="25">
        <f t="shared" si="211"/>
        <v>0</v>
      </c>
      <c r="ED59" s="25">
        <f t="shared" si="211"/>
        <v>0</v>
      </c>
      <c r="EE59" s="25">
        <f t="shared" si="211"/>
        <v>0</v>
      </c>
      <c r="EF59" s="25">
        <f t="shared" si="211"/>
        <v>0</v>
      </c>
      <c r="EG59" s="25">
        <f t="shared" si="211"/>
        <v>0</v>
      </c>
      <c r="EH59" s="25">
        <f t="shared" si="211"/>
        <v>0</v>
      </c>
      <c r="EI59" s="25">
        <f t="shared" si="211"/>
        <v>0</v>
      </c>
      <c r="EJ59" s="25">
        <f t="shared" si="211"/>
        <v>0</v>
      </c>
      <c r="EK59" s="25">
        <f t="shared" si="211"/>
        <v>0</v>
      </c>
      <c r="EL59" s="25">
        <f t="shared" si="211"/>
        <v>0</v>
      </c>
      <c r="EM59" s="25">
        <f t="shared" si="211"/>
        <v>0</v>
      </c>
      <c r="EN59" s="25">
        <f t="shared" si="211"/>
        <v>0</v>
      </c>
      <c r="EO59" s="25">
        <f t="shared" si="211"/>
        <v>0</v>
      </c>
      <c r="EP59" s="25">
        <f t="shared" si="211"/>
        <v>0</v>
      </c>
      <c r="EQ59" s="25">
        <f t="shared" si="211"/>
        <v>0</v>
      </c>
      <c r="ER59" s="25">
        <f t="shared" si="211"/>
        <v>0</v>
      </c>
      <c r="ES59" s="25">
        <f t="shared" si="211"/>
        <v>0</v>
      </c>
      <c r="ET59" s="25">
        <f t="shared" si="211"/>
        <v>0</v>
      </c>
      <c r="EU59" s="25">
        <f t="shared" si="211"/>
        <v>0</v>
      </c>
      <c r="EV59" s="25">
        <f t="shared" si="211"/>
        <v>0</v>
      </c>
      <c r="EW59" s="25">
        <f t="shared" si="211"/>
        <v>0</v>
      </c>
      <c r="EX59" s="25">
        <f t="shared" si="211"/>
        <v>0</v>
      </c>
      <c r="EY59" s="25">
        <f t="shared" si="211"/>
        <v>0</v>
      </c>
      <c r="EZ59" s="25">
        <f t="shared" si="211"/>
        <v>0</v>
      </c>
      <c r="FA59" s="25">
        <f t="shared" si="211"/>
        <v>0</v>
      </c>
      <c r="FB59" s="25">
        <f t="shared" si="211"/>
        <v>0</v>
      </c>
      <c r="FC59" s="25">
        <f t="shared" si="211"/>
        <v>0</v>
      </c>
      <c r="FD59" s="25">
        <f t="shared" si="211"/>
        <v>0</v>
      </c>
      <c r="FE59" s="25">
        <f t="shared" si="211"/>
        <v>0</v>
      </c>
      <c r="FF59" s="25">
        <f t="shared" si="211"/>
        <v>0</v>
      </c>
      <c r="FG59" s="25">
        <f t="shared" si="211"/>
        <v>0</v>
      </c>
      <c r="FH59" s="25">
        <f t="shared" si="211"/>
        <v>0</v>
      </c>
      <c r="FI59" s="25">
        <f t="shared" si="211"/>
        <v>0</v>
      </c>
      <c r="FJ59" s="25">
        <f t="shared" si="211"/>
        <v>0</v>
      </c>
      <c r="FK59" s="25">
        <f t="shared" si="211"/>
        <v>0</v>
      </c>
      <c r="FL59" s="25">
        <f t="shared" si="211"/>
        <v>0</v>
      </c>
      <c r="FM59" s="25">
        <f t="shared" si="211"/>
        <v>0</v>
      </c>
      <c r="FN59" s="25">
        <f t="shared" si="211"/>
        <v>0</v>
      </c>
      <c r="FO59" s="25">
        <f t="shared" si="211"/>
        <v>0</v>
      </c>
      <c r="FP59" s="25">
        <f t="shared" si="211"/>
        <v>0</v>
      </c>
      <c r="FQ59" s="25">
        <f t="shared" si="211"/>
        <v>0</v>
      </c>
      <c r="FR59" s="25">
        <f t="shared" si="211"/>
        <v>0</v>
      </c>
      <c r="FS59" s="25">
        <f t="shared" si="211"/>
        <v>0</v>
      </c>
      <c r="FT59" s="25">
        <f t="shared" si="211"/>
        <v>0</v>
      </c>
      <c r="FU59" s="25">
        <f t="shared" si="211"/>
        <v>0</v>
      </c>
      <c r="FV59" s="25">
        <f t="shared" si="211"/>
        <v>0</v>
      </c>
      <c r="FW59" s="25">
        <f t="shared" si="211"/>
        <v>0</v>
      </c>
      <c r="FX59" s="25">
        <f t="shared" si="211"/>
        <v>0</v>
      </c>
      <c r="FY59" s="25">
        <f t="shared" si="211"/>
        <v>0</v>
      </c>
      <c r="FZ59" s="25">
        <f t="shared" si="211"/>
        <v>0</v>
      </c>
      <c r="GA59" s="25">
        <f t="shared" si="211"/>
        <v>0</v>
      </c>
      <c r="GB59" s="25">
        <f t="shared" si="211"/>
        <v>0</v>
      </c>
      <c r="GC59" s="25">
        <f t="shared" si="211"/>
        <v>0</v>
      </c>
      <c r="GD59" s="25">
        <f t="shared" si="211"/>
        <v>0</v>
      </c>
      <c r="GE59" s="25">
        <f t="shared" si="211"/>
        <v>0</v>
      </c>
      <c r="GF59" s="25">
        <f t="shared" si="211"/>
        <v>0</v>
      </c>
      <c r="GG59" s="25">
        <f t="shared" si="211"/>
        <v>0</v>
      </c>
      <c r="GH59" s="25">
        <f t="shared" si="211"/>
        <v>0</v>
      </c>
      <c r="GI59" s="25">
        <f t="shared" si="211"/>
        <v>0</v>
      </c>
      <c r="GJ59" s="25">
        <f t="shared" si="211"/>
        <v>0</v>
      </c>
      <c r="GK59" s="25">
        <f t="shared" si="211"/>
        <v>0</v>
      </c>
      <c r="GL59" s="25">
        <f t="shared" si="209"/>
        <v>0</v>
      </c>
      <c r="GM59" s="246">
        <f t="shared" si="170"/>
        <v>0</v>
      </c>
    </row>
    <row r="60" spans="1:195" ht="19.5" customHeight="1">
      <c r="A60" s="130">
        <f t="shared" si="190"/>
        <v>0</v>
      </c>
      <c r="B60" s="25" t="s">
        <v>95</v>
      </c>
      <c r="C60" s="25" t="s">
        <v>44</v>
      </c>
      <c r="D60" s="64">
        <v>42339</v>
      </c>
      <c r="E60" s="25">
        <f>(SUMIF(GASTOS!$I$5:$CB$5,D60,GASTOS!$I$12:$CB$12)+SUMIF(RRHH!$T$18:$CM$18,D60,RRHH!$T$19:$CM$19))*-1</f>
        <v>25715.01370333333</v>
      </c>
      <c r="F60" s="65">
        <f t="shared" si="157"/>
        <v>2015</v>
      </c>
      <c r="G60" s="25">
        <v>60</v>
      </c>
      <c r="H60" s="25">
        <f t="shared" si="158"/>
        <v>-428.58356172222216</v>
      </c>
      <c r="I60" s="64">
        <f t="shared" si="159"/>
        <v>44163</v>
      </c>
      <c r="J60" s="141">
        <f t="shared" si="205"/>
        <v>0</v>
      </c>
      <c r="K60" s="25">
        <f t="shared" si="205"/>
        <v>0</v>
      </c>
      <c r="L60" s="25">
        <f t="shared" si="205"/>
        <v>0</v>
      </c>
      <c r="M60" s="25">
        <f t="shared" si="205"/>
        <v>0</v>
      </c>
      <c r="N60" s="25">
        <f t="shared" si="205"/>
        <v>0</v>
      </c>
      <c r="O60" s="25">
        <f t="shared" si="205"/>
        <v>0</v>
      </c>
      <c r="P60" s="25">
        <f t="shared" si="205"/>
        <v>0</v>
      </c>
      <c r="Q60" s="25">
        <f t="shared" si="205"/>
        <v>0</v>
      </c>
      <c r="R60" s="25">
        <f t="shared" si="205"/>
        <v>0</v>
      </c>
      <c r="S60" s="25">
        <f t="shared" si="205"/>
        <v>0</v>
      </c>
      <c r="T60" s="25">
        <f t="shared" si="203"/>
        <v>0</v>
      </c>
      <c r="U60" s="25">
        <f t="shared" si="203"/>
        <v>0</v>
      </c>
      <c r="V60" s="25">
        <f t="shared" si="203"/>
        <v>0</v>
      </c>
      <c r="W60" s="25">
        <f t="shared" si="203"/>
        <v>0</v>
      </c>
      <c r="X60" s="25">
        <f t="shared" si="203"/>
        <v>0</v>
      </c>
      <c r="Y60" s="25">
        <f t="shared" si="203"/>
        <v>0</v>
      </c>
      <c r="Z60" s="25">
        <f t="shared" si="203"/>
        <v>0</v>
      </c>
      <c r="AA60" s="25">
        <f t="shared" si="203"/>
        <v>0</v>
      </c>
      <c r="AB60" s="25">
        <f t="shared" si="203"/>
        <v>0</v>
      </c>
      <c r="AC60" s="25">
        <f t="shared" si="203"/>
        <v>0</v>
      </c>
      <c r="AD60" s="25">
        <f t="shared" si="198"/>
        <v>0</v>
      </c>
      <c r="AE60" s="25">
        <f t="shared" si="198"/>
        <v>0</v>
      </c>
      <c r="AF60" s="25">
        <f t="shared" si="198"/>
        <v>0</v>
      </c>
      <c r="AG60" s="25">
        <f t="shared" si="198"/>
        <v>0</v>
      </c>
      <c r="AH60" s="25">
        <f t="shared" si="198"/>
        <v>0</v>
      </c>
      <c r="AI60" s="25">
        <f t="shared" si="198"/>
        <v>0</v>
      </c>
      <c r="AJ60" s="25">
        <f t="shared" si="198"/>
        <v>0</v>
      </c>
      <c r="AK60" s="25">
        <f t="shared" si="198"/>
        <v>0</v>
      </c>
      <c r="AL60" s="25">
        <f t="shared" si="198"/>
        <v>0</v>
      </c>
      <c r="AM60" s="25">
        <f t="shared" si="198"/>
        <v>0</v>
      </c>
      <c r="AN60" s="25">
        <f t="shared" si="207"/>
        <v>0</v>
      </c>
      <c r="AO60" s="25">
        <f t="shared" si="207"/>
        <v>0</v>
      </c>
      <c r="AP60" s="25">
        <f t="shared" si="207"/>
        <v>0</v>
      </c>
      <c r="AQ60" s="25">
        <f t="shared" si="207"/>
        <v>0</v>
      </c>
      <c r="AR60" s="25">
        <f t="shared" si="207"/>
        <v>0</v>
      </c>
      <c r="AS60" s="25">
        <f t="shared" si="207"/>
        <v>0</v>
      </c>
      <c r="AT60" s="25">
        <f t="shared" si="207"/>
        <v>0</v>
      </c>
      <c r="AU60" s="25">
        <f t="shared" si="207"/>
        <v>0</v>
      </c>
      <c r="AV60" s="25">
        <f t="shared" si="207"/>
        <v>0</v>
      </c>
      <c r="AW60" s="25">
        <f t="shared" si="207"/>
        <v>0</v>
      </c>
      <c r="AX60" s="25">
        <f t="shared" si="206"/>
        <v>0</v>
      </c>
      <c r="AY60" s="25">
        <f t="shared" si="206"/>
        <v>0</v>
      </c>
      <c r="AZ60" s="25">
        <f t="shared" si="206"/>
        <v>0</v>
      </c>
      <c r="BA60" s="25">
        <f t="shared" si="206"/>
        <v>0</v>
      </c>
      <c r="BB60" s="25">
        <f t="shared" si="206"/>
        <v>0</v>
      </c>
      <c r="BC60" s="25">
        <f t="shared" si="206"/>
        <v>0</v>
      </c>
      <c r="BD60" s="25">
        <f t="shared" si="206"/>
        <v>0</v>
      </c>
      <c r="BE60" s="25">
        <f t="shared" si="206"/>
        <v>0</v>
      </c>
      <c r="BF60" s="25">
        <f t="shared" si="206"/>
        <v>-428.58356172222216</v>
      </c>
      <c r="BG60" s="25">
        <f t="shared" si="206"/>
        <v>-428.58356172222216</v>
      </c>
      <c r="BH60" s="25">
        <f t="shared" si="199"/>
        <v>-428.58356172222216</v>
      </c>
      <c r="BI60" s="25">
        <f t="shared" si="199"/>
        <v>-428.58356172222216</v>
      </c>
      <c r="BJ60" s="25">
        <f t="shared" si="199"/>
        <v>-428.58356172222216</v>
      </c>
      <c r="BK60" s="25">
        <f t="shared" si="199"/>
        <v>-428.58356172222216</v>
      </c>
      <c r="BL60" s="25">
        <f t="shared" si="199"/>
        <v>-428.58356172222216</v>
      </c>
      <c r="BM60" s="25">
        <f t="shared" si="199"/>
        <v>-428.58356172222216</v>
      </c>
      <c r="BN60" s="25">
        <f t="shared" si="199"/>
        <v>-428.58356172222216</v>
      </c>
      <c r="BO60" s="25">
        <f t="shared" si="199"/>
        <v>-428.58356172222216</v>
      </c>
      <c r="BP60" s="25">
        <f t="shared" si="184"/>
        <v>-428.58356172222216</v>
      </c>
      <c r="BQ60" s="25">
        <f t="shared" si="184"/>
        <v>-428.58356172222216</v>
      </c>
      <c r="BR60" s="25">
        <f t="shared" si="212"/>
        <v>-428.58356172222216</v>
      </c>
      <c r="BS60" s="25">
        <f t="shared" si="212"/>
        <v>-428.58356172222216</v>
      </c>
      <c r="BT60" s="25">
        <f t="shared" si="212"/>
        <v>-428.58356172222216</v>
      </c>
      <c r="BU60" s="25">
        <f t="shared" si="212"/>
        <v>-428.58356172222216</v>
      </c>
      <c r="BV60" s="25">
        <f t="shared" si="212"/>
        <v>-428.58356172222216</v>
      </c>
      <c r="BW60" s="25">
        <f t="shared" si="212"/>
        <v>-428.58356172222216</v>
      </c>
      <c r="BX60" s="25">
        <f t="shared" si="212"/>
        <v>-428.58356172222216</v>
      </c>
      <c r="BY60" s="25">
        <f t="shared" si="212"/>
        <v>-428.58356172222216</v>
      </c>
      <c r="BZ60" s="25">
        <f t="shared" si="212"/>
        <v>-428.58356172222216</v>
      </c>
      <c r="CA60" s="25">
        <f t="shared" si="212"/>
        <v>-428.58356172222216</v>
      </c>
      <c r="CB60" s="25">
        <f t="shared" si="208"/>
        <v>-428.58356172222216</v>
      </c>
      <c r="CC60" s="25">
        <f t="shared" si="208"/>
        <v>-428.58356172222216</v>
      </c>
      <c r="CD60" s="25">
        <f t="shared" si="208"/>
        <v>-428.58356172222216</v>
      </c>
      <c r="CE60" s="25">
        <f t="shared" si="208"/>
        <v>-428.58356172222216</v>
      </c>
      <c r="CF60" s="25">
        <f t="shared" si="208"/>
        <v>-428.58356172222216</v>
      </c>
      <c r="CG60" s="25">
        <f t="shared" si="208"/>
        <v>-428.58356172222216</v>
      </c>
      <c r="CH60" s="25">
        <f t="shared" si="208"/>
        <v>-428.58356172222216</v>
      </c>
      <c r="CI60" s="25">
        <f t="shared" si="208"/>
        <v>-428.58356172222216</v>
      </c>
      <c r="CJ60" s="25">
        <f t="shared" si="208"/>
        <v>-428.58356172222216</v>
      </c>
      <c r="CK60" s="25">
        <f t="shared" si="208"/>
        <v>-428.58356172222216</v>
      </c>
      <c r="CL60" s="25">
        <f t="shared" si="213"/>
        <v>-428.58356172222216</v>
      </c>
      <c r="CM60" s="25">
        <f t="shared" si="213"/>
        <v>-428.58356172222216</v>
      </c>
      <c r="CN60" s="25">
        <f t="shared" si="213"/>
        <v>-428.58356172222216</v>
      </c>
      <c r="CO60" s="25">
        <f t="shared" si="213"/>
        <v>-428.58356172222216</v>
      </c>
      <c r="CP60" s="25">
        <f t="shared" si="213"/>
        <v>-428.58356172222216</v>
      </c>
      <c r="CQ60" s="25">
        <f t="shared" si="213"/>
        <v>-428.58356172222216</v>
      </c>
      <c r="CR60" s="25">
        <f t="shared" si="213"/>
        <v>-428.58356172222216</v>
      </c>
      <c r="CS60" s="25">
        <f t="shared" si="213"/>
        <v>-428.58356172222216</v>
      </c>
      <c r="CT60" s="25">
        <f t="shared" si="213"/>
        <v>-428.58356172222216</v>
      </c>
      <c r="CU60" s="25">
        <f t="shared" si="213"/>
        <v>-428.58356172222216</v>
      </c>
      <c r="CV60" s="25">
        <f t="shared" si="210"/>
        <v>-428.58356172222216</v>
      </c>
      <c r="CW60" s="25">
        <f t="shared" si="210"/>
        <v>-428.58356172222216</v>
      </c>
      <c r="CX60" s="25">
        <f t="shared" si="210"/>
        <v>-428.58356172222216</v>
      </c>
      <c r="CY60" s="25">
        <f t="shared" si="210"/>
        <v>-428.58356172222216</v>
      </c>
      <c r="CZ60" s="25">
        <f t="shared" si="210"/>
        <v>-428.58356172222216</v>
      </c>
      <c r="DA60" s="25">
        <f t="shared" si="210"/>
        <v>-428.58356172222216</v>
      </c>
      <c r="DB60" s="25">
        <f t="shared" si="210"/>
        <v>-428.58356172222216</v>
      </c>
      <c r="DC60" s="25">
        <f t="shared" si="210"/>
        <v>-428.58356172222216</v>
      </c>
      <c r="DD60" s="25">
        <f t="shared" si="210"/>
        <v>-428.58356172222216</v>
      </c>
      <c r="DE60" s="25">
        <f t="shared" si="210"/>
        <v>-428.58356172222216</v>
      </c>
      <c r="DF60" s="25">
        <f t="shared" si="189"/>
        <v>-428.58356172222216</v>
      </c>
      <c r="DG60" s="25">
        <f t="shared" si="189"/>
        <v>-428.58356172222216</v>
      </c>
      <c r="DH60" s="25">
        <f t="shared" si="189"/>
        <v>-428.58356172222216</v>
      </c>
      <c r="DI60" s="25">
        <f t="shared" si="189"/>
        <v>-428.58356172222216</v>
      </c>
      <c r="DJ60" s="25">
        <f t="shared" si="189"/>
        <v>-428.58356172222216</v>
      </c>
      <c r="DK60" s="25">
        <f t="shared" si="189"/>
        <v>-428.58356172222216</v>
      </c>
      <c r="DL60" s="25">
        <f t="shared" si="189"/>
        <v>-428.58356172222216</v>
      </c>
      <c r="DM60" s="25">
        <f t="shared" si="189"/>
        <v>-428.58356172222216</v>
      </c>
      <c r="DN60" s="25">
        <f t="shared" ref="DF60:DO84" si="214">IF(DN$12&gt;$I60,0,IF($D60&lt;=DN$12,$H60,0))</f>
        <v>0</v>
      </c>
      <c r="DO60" s="25">
        <f t="shared" si="214"/>
        <v>0</v>
      </c>
      <c r="DP60" s="25">
        <f t="shared" si="193"/>
        <v>0</v>
      </c>
      <c r="DQ60" s="25">
        <f t="shared" si="193"/>
        <v>0</v>
      </c>
      <c r="DR60" s="25">
        <f t="shared" si="193"/>
        <v>0</v>
      </c>
      <c r="DS60" s="25">
        <f t="shared" si="193"/>
        <v>0</v>
      </c>
      <c r="DT60" s="25">
        <f t="shared" si="193"/>
        <v>0</v>
      </c>
      <c r="DU60" s="25">
        <f t="shared" si="193"/>
        <v>0</v>
      </c>
      <c r="DV60" s="25">
        <f t="shared" si="193"/>
        <v>0</v>
      </c>
      <c r="DW60" s="25">
        <f t="shared" si="193"/>
        <v>0</v>
      </c>
      <c r="DX60" s="25">
        <f t="shared" si="193"/>
        <v>0</v>
      </c>
      <c r="DY60" s="25">
        <f t="shared" si="193"/>
        <v>0</v>
      </c>
      <c r="DZ60" s="25">
        <f t="shared" si="211"/>
        <v>0</v>
      </c>
      <c r="EA60" s="25">
        <f t="shared" si="211"/>
        <v>0</v>
      </c>
      <c r="EB60" s="25">
        <f t="shared" si="211"/>
        <v>0</v>
      </c>
      <c r="EC60" s="25">
        <f t="shared" si="211"/>
        <v>0</v>
      </c>
      <c r="ED60" s="25">
        <f t="shared" si="211"/>
        <v>0</v>
      </c>
      <c r="EE60" s="25">
        <f t="shared" si="211"/>
        <v>0</v>
      </c>
      <c r="EF60" s="25">
        <f t="shared" si="211"/>
        <v>0</v>
      </c>
      <c r="EG60" s="25">
        <f t="shared" si="211"/>
        <v>0</v>
      </c>
      <c r="EH60" s="25">
        <f t="shared" si="211"/>
        <v>0</v>
      </c>
      <c r="EI60" s="25">
        <f t="shared" si="211"/>
        <v>0</v>
      </c>
      <c r="EJ60" s="25">
        <f t="shared" si="211"/>
        <v>0</v>
      </c>
      <c r="EK60" s="25">
        <f t="shared" si="211"/>
        <v>0</v>
      </c>
      <c r="EL60" s="25">
        <f t="shared" si="211"/>
        <v>0</v>
      </c>
      <c r="EM60" s="25">
        <f t="shared" si="211"/>
        <v>0</v>
      </c>
      <c r="EN60" s="25">
        <f t="shared" si="211"/>
        <v>0</v>
      </c>
      <c r="EO60" s="25">
        <f t="shared" si="211"/>
        <v>0</v>
      </c>
      <c r="EP60" s="25">
        <f t="shared" si="211"/>
        <v>0</v>
      </c>
      <c r="EQ60" s="25">
        <f t="shared" si="211"/>
        <v>0</v>
      </c>
      <c r="ER60" s="25">
        <f t="shared" si="211"/>
        <v>0</v>
      </c>
      <c r="ES60" s="25">
        <f t="shared" si="211"/>
        <v>0</v>
      </c>
      <c r="ET60" s="25">
        <f t="shared" si="211"/>
        <v>0</v>
      </c>
      <c r="EU60" s="25">
        <f t="shared" si="211"/>
        <v>0</v>
      </c>
      <c r="EV60" s="25">
        <f t="shared" si="211"/>
        <v>0</v>
      </c>
      <c r="EW60" s="25">
        <f t="shared" si="211"/>
        <v>0</v>
      </c>
      <c r="EX60" s="25">
        <f t="shared" si="211"/>
        <v>0</v>
      </c>
      <c r="EY60" s="25">
        <f t="shared" si="211"/>
        <v>0</v>
      </c>
      <c r="EZ60" s="25">
        <f t="shared" si="211"/>
        <v>0</v>
      </c>
      <c r="FA60" s="25">
        <f t="shared" si="211"/>
        <v>0</v>
      </c>
      <c r="FB60" s="25">
        <f t="shared" si="211"/>
        <v>0</v>
      </c>
      <c r="FC60" s="25">
        <f t="shared" si="211"/>
        <v>0</v>
      </c>
      <c r="FD60" s="25">
        <f t="shared" si="211"/>
        <v>0</v>
      </c>
      <c r="FE60" s="25">
        <f t="shared" si="211"/>
        <v>0</v>
      </c>
      <c r="FF60" s="25">
        <f t="shared" si="211"/>
        <v>0</v>
      </c>
      <c r="FG60" s="25">
        <f t="shared" si="211"/>
        <v>0</v>
      </c>
      <c r="FH60" s="25">
        <f t="shared" si="211"/>
        <v>0</v>
      </c>
      <c r="FI60" s="25">
        <f t="shared" si="211"/>
        <v>0</v>
      </c>
      <c r="FJ60" s="25">
        <f t="shared" si="211"/>
        <v>0</v>
      </c>
      <c r="FK60" s="25">
        <f t="shared" si="211"/>
        <v>0</v>
      </c>
      <c r="FL60" s="25">
        <f t="shared" si="211"/>
        <v>0</v>
      </c>
      <c r="FM60" s="25">
        <f t="shared" si="211"/>
        <v>0</v>
      </c>
      <c r="FN60" s="25">
        <f t="shared" si="211"/>
        <v>0</v>
      </c>
      <c r="FO60" s="25">
        <f t="shared" si="211"/>
        <v>0</v>
      </c>
      <c r="FP60" s="25">
        <f t="shared" si="211"/>
        <v>0</v>
      </c>
      <c r="FQ60" s="25">
        <f t="shared" si="211"/>
        <v>0</v>
      </c>
      <c r="FR60" s="25">
        <f t="shared" si="211"/>
        <v>0</v>
      </c>
      <c r="FS60" s="25">
        <f t="shared" si="211"/>
        <v>0</v>
      </c>
      <c r="FT60" s="25">
        <f t="shared" si="211"/>
        <v>0</v>
      </c>
      <c r="FU60" s="25">
        <f t="shared" si="211"/>
        <v>0</v>
      </c>
      <c r="FV60" s="25">
        <f t="shared" si="211"/>
        <v>0</v>
      </c>
      <c r="FW60" s="25">
        <f t="shared" si="211"/>
        <v>0</v>
      </c>
      <c r="FX60" s="25">
        <f t="shared" si="211"/>
        <v>0</v>
      </c>
      <c r="FY60" s="25">
        <f t="shared" si="211"/>
        <v>0</v>
      </c>
      <c r="FZ60" s="25">
        <f t="shared" si="211"/>
        <v>0</v>
      </c>
      <c r="GA60" s="25">
        <f t="shared" si="211"/>
        <v>0</v>
      </c>
      <c r="GB60" s="25">
        <f t="shared" si="211"/>
        <v>0</v>
      </c>
      <c r="GC60" s="25">
        <f t="shared" si="211"/>
        <v>0</v>
      </c>
      <c r="GD60" s="25">
        <f t="shared" si="211"/>
        <v>0</v>
      </c>
      <c r="GE60" s="25">
        <f t="shared" si="211"/>
        <v>0</v>
      </c>
      <c r="GF60" s="25">
        <f t="shared" si="211"/>
        <v>0</v>
      </c>
      <c r="GG60" s="25">
        <f t="shared" si="211"/>
        <v>0</v>
      </c>
      <c r="GH60" s="25">
        <f t="shared" si="211"/>
        <v>0</v>
      </c>
      <c r="GI60" s="25">
        <f t="shared" si="211"/>
        <v>0</v>
      </c>
      <c r="GJ60" s="25">
        <f t="shared" si="211"/>
        <v>0</v>
      </c>
      <c r="GK60" s="25">
        <f t="shared" ref="GK60:GL65" si="215">IF(GK$12&gt;$I60,0,IF($D60&lt;=GK$12,$H60,0))</f>
        <v>0</v>
      </c>
      <c r="GL60" s="25">
        <f t="shared" si="215"/>
        <v>0</v>
      </c>
      <c r="GM60" s="246">
        <f t="shared" si="170"/>
        <v>0</v>
      </c>
    </row>
    <row r="61" spans="1:195" ht="19.5" customHeight="1">
      <c r="A61" s="130">
        <f t="shared" si="190"/>
        <v>0</v>
      </c>
      <c r="B61" s="25" t="s">
        <v>95</v>
      </c>
      <c r="C61" s="25" t="s">
        <v>44</v>
      </c>
      <c r="D61" s="64">
        <v>42370</v>
      </c>
      <c r="E61" s="25">
        <f>(SUMIF(GASTOS!$I$5:$CB$5,D61,GASTOS!$I$12:$CB$12)+SUMIF(RRHH!$T$18:$CM$18,D61,RRHH!$T$19:$CM$19))*-1</f>
        <v>25884.99887323333</v>
      </c>
      <c r="F61" s="65">
        <f t="shared" si="157"/>
        <v>2016</v>
      </c>
      <c r="G61" s="25">
        <v>60</v>
      </c>
      <c r="H61" s="25">
        <f t="shared" si="158"/>
        <v>-431.41664788722215</v>
      </c>
      <c r="I61" s="64">
        <f t="shared" si="159"/>
        <v>44194</v>
      </c>
      <c r="J61" s="141">
        <f t="shared" si="205"/>
        <v>0</v>
      </c>
      <c r="K61" s="25">
        <f t="shared" si="205"/>
        <v>0</v>
      </c>
      <c r="L61" s="25">
        <f t="shared" si="205"/>
        <v>0</v>
      </c>
      <c r="M61" s="25">
        <f t="shared" si="205"/>
        <v>0</v>
      </c>
      <c r="N61" s="25">
        <f t="shared" si="205"/>
        <v>0</v>
      </c>
      <c r="O61" s="25">
        <f t="shared" si="205"/>
        <v>0</v>
      </c>
      <c r="P61" s="25">
        <f t="shared" si="205"/>
        <v>0</v>
      </c>
      <c r="Q61" s="25">
        <f t="shared" si="205"/>
        <v>0</v>
      </c>
      <c r="R61" s="25">
        <f t="shared" si="205"/>
        <v>0</v>
      </c>
      <c r="S61" s="25">
        <f t="shared" si="205"/>
        <v>0</v>
      </c>
      <c r="T61" s="25">
        <f t="shared" si="203"/>
        <v>0</v>
      </c>
      <c r="U61" s="25">
        <f t="shared" si="203"/>
        <v>0</v>
      </c>
      <c r="V61" s="25">
        <f t="shared" si="203"/>
        <v>0</v>
      </c>
      <c r="W61" s="25">
        <f t="shared" si="203"/>
        <v>0</v>
      </c>
      <c r="X61" s="25">
        <f t="shared" si="203"/>
        <v>0</v>
      </c>
      <c r="Y61" s="25">
        <f t="shared" si="203"/>
        <v>0</v>
      </c>
      <c r="Z61" s="25">
        <f t="shared" si="203"/>
        <v>0</v>
      </c>
      <c r="AA61" s="25">
        <f t="shared" si="203"/>
        <v>0</v>
      </c>
      <c r="AB61" s="25">
        <f t="shared" si="203"/>
        <v>0</v>
      </c>
      <c r="AC61" s="25">
        <f t="shared" si="203"/>
        <v>0</v>
      </c>
      <c r="AD61" s="25">
        <f t="shared" si="198"/>
        <v>0</v>
      </c>
      <c r="AE61" s="25">
        <f t="shared" si="198"/>
        <v>0</v>
      </c>
      <c r="AF61" s="25">
        <f t="shared" si="198"/>
        <v>0</v>
      </c>
      <c r="AG61" s="25">
        <f t="shared" si="198"/>
        <v>0</v>
      </c>
      <c r="AH61" s="25">
        <f t="shared" si="198"/>
        <v>0</v>
      </c>
      <c r="AI61" s="25">
        <f t="shared" si="198"/>
        <v>0</v>
      </c>
      <c r="AJ61" s="25">
        <f t="shared" si="198"/>
        <v>0</v>
      </c>
      <c r="AK61" s="25">
        <f t="shared" si="198"/>
        <v>0</v>
      </c>
      <c r="AL61" s="25">
        <f t="shared" si="198"/>
        <v>0</v>
      </c>
      <c r="AM61" s="25">
        <f t="shared" si="198"/>
        <v>0</v>
      </c>
      <c r="AN61" s="25">
        <f t="shared" si="207"/>
        <v>0</v>
      </c>
      <c r="AO61" s="25">
        <f t="shared" si="207"/>
        <v>0</v>
      </c>
      <c r="AP61" s="25">
        <f t="shared" si="207"/>
        <v>0</v>
      </c>
      <c r="AQ61" s="25">
        <f t="shared" si="207"/>
        <v>0</v>
      </c>
      <c r="AR61" s="25">
        <f t="shared" si="207"/>
        <v>0</v>
      </c>
      <c r="AS61" s="25">
        <f t="shared" si="207"/>
        <v>0</v>
      </c>
      <c r="AT61" s="25">
        <f t="shared" si="207"/>
        <v>0</v>
      </c>
      <c r="AU61" s="25">
        <f t="shared" si="207"/>
        <v>0</v>
      </c>
      <c r="AV61" s="25">
        <f t="shared" si="207"/>
        <v>0</v>
      </c>
      <c r="AW61" s="25">
        <f t="shared" si="207"/>
        <v>0</v>
      </c>
      <c r="AX61" s="25">
        <f t="shared" si="206"/>
        <v>0</v>
      </c>
      <c r="AY61" s="25">
        <f t="shared" si="206"/>
        <v>0</v>
      </c>
      <c r="AZ61" s="25">
        <f t="shared" si="206"/>
        <v>0</v>
      </c>
      <c r="BA61" s="25">
        <f t="shared" si="206"/>
        <v>0</v>
      </c>
      <c r="BB61" s="25">
        <f t="shared" si="206"/>
        <v>0</v>
      </c>
      <c r="BC61" s="25">
        <f t="shared" si="206"/>
        <v>0</v>
      </c>
      <c r="BD61" s="25">
        <f t="shared" si="206"/>
        <v>0</v>
      </c>
      <c r="BE61" s="25">
        <f t="shared" si="206"/>
        <v>0</v>
      </c>
      <c r="BF61" s="25">
        <f t="shared" si="206"/>
        <v>0</v>
      </c>
      <c r="BG61" s="25">
        <f t="shared" si="206"/>
        <v>-431.41664788722215</v>
      </c>
      <c r="BH61" s="25">
        <f t="shared" si="199"/>
        <v>-431.41664788722215</v>
      </c>
      <c r="BI61" s="25">
        <f t="shared" si="199"/>
        <v>-431.41664788722215</v>
      </c>
      <c r="BJ61" s="25">
        <f t="shared" si="199"/>
        <v>-431.41664788722215</v>
      </c>
      <c r="BK61" s="25">
        <f t="shared" si="199"/>
        <v>-431.41664788722215</v>
      </c>
      <c r="BL61" s="25">
        <f t="shared" si="199"/>
        <v>-431.41664788722215</v>
      </c>
      <c r="BM61" s="25">
        <f t="shared" si="199"/>
        <v>-431.41664788722215</v>
      </c>
      <c r="BN61" s="25">
        <f t="shared" si="199"/>
        <v>-431.41664788722215</v>
      </c>
      <c r="BO61" s="25">
        <f t="shared" si="199"/>
        <v>-431.41664788722215</v>
      </c>
      <c r="BP61" s="25">
        <f t="shared" si="184"/>
        <v>-431.41664788722215</v>
      </c>
      <c r="BQ61" s="25">
        <f t="shared" si="184"/>
        <v>-431.41664788722215</v>
      </c>
      <c r="BR61" s="25">
        <f t="shared" si="212"/>
        <v>-431.41664788722215</v>
      </c>
      <c r="BS61" s="25">
        <f t="shared" si="212"/>
        <v>-431.41664788722215</v>
      </c>
      <c r="BT61" s="25">
        <f t="shared" si="212"/>
        <v>-431.41664788722215</v>
      </c>
      <c r="BU61" s="25">
        <f t="shared" si="212"/>
        <v>-431.41664788722215</v>
      </c>
      <c r="BV61" s="25">
        <f t="shared" si="212"/>
        <v>-431.41664788722215</v>
      </c>
      <c r="BW61" s="25">
        <f t="shared" si="212"/>
        <v>-431.41664788722215</v>
      </c>
      <c r="BX61" s="25">
        <f t="shared" si="212"/>
        <v>-431.41664788722215</v>
      </c>
      <c r="BY61" s="25">
        <f t="shared" si="212"/>
        <v>-431.41664788722215</v>
      </c>
      <c r="BZ61" s="25">
        <f t="shared" si="212"/>
        <v>-431.41664788722215</v>
      </c>
      <c r="CA61" s="25">
        <f t="shared" si="212"/>
        <v>-431.41664788722215</v>
      </c>
      <c r="CB61" s="25">
        <f t="shared" si="208"/>
        <v>-431.41664788722215</v>
      </c>
      <c r="CC61" s="25">
        <f t="shared" si="208"/>
        <v>-431.41664788722215</v>
      </c>
      <c r="CD61" s="25">
        <f t="shared" si="208"/>
        <v>-431.41664788722215</v>
      </c>
      <c r="CE61" s="25">
        <f t="shared" si="208"/>
        <v>-431.41664788722215</v>
      </c>
      <c r="CF61" s="25">
        <f t="shared" si="208"/>
        <v>-431.41664788722215</v>
      </c>
      <c r="CG61" s="25">
        <f t="shared" si="208"/>
        <v>-431.41664788722215</v>
      </c>
      <c r="CH61" s="25">
        <f t="shared" si="208"/>
        <v>-431.41664788722215</v>
      </c>
      <c r="CI61" s="25">
        <f t="shared" si="208"/>
        <v>-431.41664788722215</v>
      </c>
      <c r="CJ61" s="25">
        <f t="shared" si="208"/>
        <v>-431.41664788722215</v>
      </c>
      <c r="CK61" s="25">
        <f t="shared" si="208"/>
        <v>-431.41664788722215</v>
      </c>
      <c r="CL61" s="25">
        <f t="shared" si="213"/>
        <v>-431.41664788722215</v>
      </c>
      <c r="CM61" s="25">
        <f t="shared" si="213"/>
        <v>-431.41664788722215</v>
      </c>
      <c r="CN61" s="25">
        <f t="shared" si="213"/>
        <v>-431.41664788722215</v>
      </c>
      <c r="CO61" s="25">
        <f t="shared" si="213"/>
        <v>-431.41664788722215</v>
      </c>
      <c r="CP61" s="25">
        <f t="shared" si="213"/>
        <v>-431.41664788722215</v>
      </c>
      <c r="CQ61" s="25">
        <f t="shared" si="213"/>
        <v>-431.41664788722215</v>
      </c>
      <c r="CR61" s="25">
        <f t="shared" si="213"/>
        <v>-431.41664788722215</v>
      </c>
      <c r="CS61" s="25">
        <f t="shared" si="213"/>
        <v>-431.41664788722215</v>
      </c>
      <c r="CT61" s="25">
        <f t="shared" si="213"/>
        <v>-431.41664788722215</v>
      </c>
      <c r="CU61" s="25">
        <f t="shared" si="213"/>
        <v>-431.41664788722215</v>
      </c>
      <c r="CV61" s="25">
        <f t="shared" si="210"/>
        <v>-431.41664788722215</v>
      </c>
      <c r="CW61" s="25">
        <f t="shared" si="210"/>
        <v>-431.41664788722215</v>
      </c>
      <c r="CX61" s="25">
        <f t="shared" si="210"/>
        <v>-431.41664788722215</v>
      </c>
      <c r="CY61" s="25">
        <f t="shared" si="210"/>
        <v>-431.41664788722215</v>
      </c>
      <c r="CZ61" s="25">
        <f t="shared" si="210"/>
        <v>-431.41664788722215</v>
      </c>
      <c r="DA61" s="25">
        <f t="shared" si="210"/>
        <v>-431.41664788722215</v>
      </c>
      <c r="DB61" s="25">
        <f t="shared" si="210"/>
        <v>-431.41664788722215</v>
      </c>
      <c r="DC61" s="25">
        <f t="shared" si="210"/>
        <v>-431.41664788722215</v>
      </c>
      <c r="DD61" s="25">
        <f t="shared" si="210"/>
        <v>-431.41664788722215</v>
      </c>
      <c r="DE61" s="25">
        <f t="shared" si="210"/>
        <v>-431.41664788722215</v>
      </c>
      <c r="DF61" s="25">
        <f t="shared" si="214"/>
        <v>-431.41664788722215</v>
      </c>
      <c r="DG61" s="25">
        <f t="shared" si="214"/>
        <v>-431.41664788722215</v>
      </c>
      <c r="DH61" s="25">
        <f t="shared" si="214"/>
        <v>-431.41664788722215</v>
      </c>
      <c r="DI61" s="25">
        <f t="shared" si="214"/>
        <v>-431.41664788722215</v>
      </c>
      <c r="DJ61" s="25">
        <f t="shared" si="214"/>
        <v>-431.41664788722215</v>
      </c>
      <c r="DK61" s="25">
        <f t="shared" si="214"/>
        <v>-431.41664788722215</v>
      </c>
      <c r="DL61" s="25">
        <f t="shared" si="214"/>
        <v>-431.41664788722215</v>
      </c>
      <c r="DM61" s="25">
        <f t="shared" si="214"/>
        <v>-431.41664788722215</v>
      </c>
      <c r="DN61" s="25">
        <f t="shared" si="214"/>
        <v>-431.41664788722215</v>
      </c>
      <c r="DO61" s="25">
        <f t="shared" si="214"/>
        <v>0</v>
      </c>
      <c r="DP61" s="25">
        <f t="shared" si="193"/>
        <v>0</v>
      </c>
      <c r="DQ61" s="25">
        <f t="shared" si="193"/>
        <v>0</v>
      </c>
      <c r="DR61" s="25">
        <f t="shared" si="193"/>
        <v>0</v>
      </c>
      <c r="DS61" s="25">
        <f t="shared" si="193"/>
        <v>0</v>
      </c>
      <c r="DT61" s="25">
        <f t="shared" si="193"/>
        <v>0</v>
      </c>
      <c r="DU61" s="25">
        <f t="shared" si="193"/>
        <v>0</v>
      </c>
      <c r="DV61" s="25">
        <f t="shared" si="193"/>
        <v>0</v>
      </c>
      <c r="DW61" s="25">
        <f t="shared" si="193"/>
        <v>0</v>
      </c>
      <c r="DX61" s="25">
        <f t="shared" si="193"/>
        <v>0</v>
      </c>
      <c r="DY61" s="25">
        <f t="shared" si="193"/>
        <v>0</v>
      </c>
      <c r="DZ61" s="25">
        <f t="shared" ref="DZ61:GK62" si="216">IF(DZ$12&gt;$I61,0,IF($D61&lt;=DZ$12,$H61,0))</f>
        <v>0</v>
      </c>
      <c r="EA61" s="25">
        <f t="shared" si="216"/>
        <v>0</v>
      </c>
      <c r="EB61" s="25">
        <f t="shared" si="216"/>
        <v>0</v>
      </c>
      <c r="EC61" s="25">
        <f t="shared" si="216"/>
        <v>0</v>
      </c>
      <c r="ED61" s="25">
        <f t="shared" si="216"/>
        <v>0</v>
      </c>
      <c r="EE61" s="25">
        <f t="shared" si="216"/>
        <v>0</v>
      </c>
      <c r="EF61" s="25">
        <f t="shared" si="216"/>
        <v>0</v>
      </c>
      <c r="EG61" s="25">
        <f t="shared" si="216"/>
        <v>0</v>
      </c>
      <c r="EH61" s="25">
        <f t="shared" si="216"/>
        <v>0</v>
      </c>
      <c r="EI61" s="25">
        <f t="shared" si="216"/>
        <v>0</v>
      </c>
      <c r="EJ61" s="25">
        <f t="shared" si="216"/>
        <v>0</v>
      </c>
      <c r="EK61" s="25">
        <f t="shared" si="216"/>
        <v>0</v>
      </c>
      <c r="EL61" s="25">
        <f t="shared" si="216"/>
        <v>0</v>
      </c>
      <c r="EM61" s="25">
        <f t="shared" si="216"/>
        <v>0</v>
      </c>
      <c r="EN61" s="25">
        <f t="shared" si="216"/>
        <v>0</v>
      </c>
      <c r="EO61" s="25">
        <f t="shared" si="216"/>
        <v>0</v>
      </c>
      <c r="EP61" s="25">
        <f t="shared" si="216"/>
        <v>0</v>
      </c>
      <c r="EQ61" s="25">
        <f t="shared" si="216"/>
        <v>0</v>
      </c>
      <c r="ER61" s="25">
        <f t="shared" si="216"/>
        <v>0</v>
      </c>
      <c r="ES61" s="25">
        <f t="shared" si="216"/>
        <v>0</v>
      </c>
      <c r="ET61" s="25">
        <f t="shared" si="216"/>
        <v>0</v>
      </c>
      <c r="EU61" s="25">
        <f t="shared" si="216"/>
        <v>0</v>
      </c>
      <c r="EV61" s="25">
        <f t="shared" si="216"/>
        <v>0</v>
      </c>
      <c r="EW61" s="25">
        <f t="shared" si="216"/>
        <v>0</v>
      </c>
      <c r="EX61" s="25">
        <f t="shared" si="216"/>
        <v>0</v>
      </c>
      <c r="EY61" s="25">
        <f t="shared" si="216"/>
        <v>0</v>
      </c>
      <c r="EZ61" s="25">
        <f t="shared" si="216"/>
        <v>0</v>
      </c>
      <c r="FA61" s="25">
        <f t="shared" si="216"/>
        <v>0</v>
      </c>
      <c r="FB61" s="25">
        <f t="shared" si="216"/>
        <v>0</v>
      </c>
      <c r="FC61" s="25">
        <f t="shared" si="216"/>
        <v>0</v>
      </c>
      <c r="FD61" s="25">
        <f t="shared" si="216"/>
        <v>0</v>
      </c>
      <c r="FE61" s="25">
        <f t="shared" si="216"/>
        <v>0</v>
      </c>
      <c r="FF61" s="25">
        <f t="shared" si="216"/>
        <v>0</v>
      </c>
      <c r="FG61" s="25">
        <f t="shared" si="216"/>
        <v>0</v>
      </c>
      <c r="FH61" s="25">
        <f t="shared" si="216"/>
        <v>0</v>
      </c>
      <c r="FI61" s="25">
        <f t="shared" si="216"/>
        <v>0</v>
      </c>
      <c r="FJ61" s="25">
        <f t="shared" si="216"/>
        <v>0</v>
      </c>
      <c r="FK61" s="25">
        <f t="shared" si="216"/>
        <v>0</v>
      </c>
      <c r="FL61" s="25">
        <f t="shared" si="216"/>
        <v>0</v>
      </c>
      <c r="FM61" s="25">
        <f t="shared" si="216"/>
        <v>0</v>
      </c>
      <c r="FN61" s="25">
        <f t="shared" si="216"/>
        <v>0</v>
      </c>
      <c r="FO61" s="25">
        <f t="shared" si="216"/>
        <v>0</v>
      </c>
      <c r="FP61" s="25">
        <f t="shared" si="216"/>
        <v>0</v>
      </c>
      <c r="FQ61" s="25">
        <f t="shared" si="216"/>
        <v>0</v>
      </c>
      <c r="FR61" s="25">
        <f t="shared" si="216"/>
        <v>0</v>
      </c>
      <c r="FS61" s="25">
        <f t="shared" si="216"/>
        <v>0</v>
      </c>
      <c r="FT61" s="25">
        <f t="shared" si="216"/>
        <v>0</v>
      </c>
      <c r="FU61" s="25">
        <f t="shared" si="216"/>
        <v>0</v>
      </c>
      <c r="FV61" s="25">
        <f t="shared" si="216"/>
        <v>0</v>
      </c>
      <c r="FW61" s="25">
        <f t="shared" si="216"/>
        <v>0</v>
      </c>
      <c r="FX61" s="25">
        <f t="shared" si="216"/>
        <v>0</v>
      </c>
      <c r="FY61" s="25">
        <f t="shared" si="216"/>
        <v>0</v>
      </c>
      <c r="FZ61" s="25">
        <f t="shared" si="216"/>
        <v>0</v>
      </c>
      <c r="GA61" s="25">
        <f t="shared" si="216"/>
        <v>0</v>
      </c>
      <c r="GB61" s="25">
        <f t="shared" si="216"/>
        <v>0</v>
      </c>
      <c r="GC61" s="25">
        <f t="shared" si="216"/>
        <v>0</v>
      </c>
      <c r="GD61" s="25">
        <f t="shared" si="216"/>
        <v>0</v>
      </c>
      <c r="GE61" s="25">
        <f t="shared" si="216"/>
        <v>0</v>
      </c>
      <c r="GF61" s="25">
        <f t="shared" si="216"/>
        <v>0</v>
      </c>
      <c r="GG61" s="25">
        <f t="shared" si="216"/>
        <v>0</v>
      </c>
      <c r="GH61" s="25">
        <f t="shared" si="216"/>
        <v>0</v>
      </c>
      <c r="GI61" s="25">
        <f t="shared" si="216"/>
        <v>0</v>
      </c>
      <c r="GJ61" s="25">
        <f t="shared" si="216"/>
        <v>0</v>
      </c>
      <c r="GK61" s="25">
        <f t="shared" si="216"/>
        <v>0</v>
      </c>
      <c r="GL61" s="25">
        <f t="shared" si="215"/>
        <v>0</v>
      </c>
      <c r="GM61" s="246">
        <f t="shared" si="170"/>
        <v>0</v>
      </c>
    </row>
    <row r="62" spans="1:195" ht="19.5" customHeight="1">
      <c r="A62" s="130">
        <f t="shared" si="190"/>
        <v>0</v>
      </c>
      <c r="B62" s="25" t="s">
        <v>95</v>
      </c>
      <c r="C62" s="25" t="s">
        <v>44</v>
      </c>
      <c r="D62" s="64">
        <v>42401</v>
      </c>
      <c r="E62" s="25">
        <f>(SUMIF(GASTOS!$I$5:$CB$5,D62,GASTOS!$I$12:$CB$12)+SUMIF(RRHH!$T$18:$CM$18,D62,RRHH!$T$19:$CM$19))*-1</f>
        <v>25884.99887323333</v>
      </c>
      <c r="F62" s="65">
        <f t="shared" si="157"/>
        <v>2016</v>
      </c>
      <c r="G62" s="25">
        <v>60</v>
      </c>
      <c r="H62" s="25">
        <f t="shared" si="158"/>
        <v>-431.41664788722215</v>
      </c>
      <c r="I62" s="64">
        <f t="shared" si="159"/>
        <v>44225</v>
      </c>
      <c r="J62" s="141">
        <f t="shared" si="205"/>
        <v>0</v>
      </c>
      <c r="K62" s="25">
        <f t="shared" si="205"/>
        <v>0</v>
      </c>
      <c r="L62" s="25">
        <f t="shared" si="205"/>
        <v>0</v>
      </c>
      <c r="M62" s="25">
        <f t="shared" si="205"/>
        <v>0</v>
      </c>
      <c r="N62" s="25">
        <f t="shared" si="205"/>
        <v>0</v>
      </c>
      <c r="O62" s="25">
        <f t="shared" si="205"/>
        <v>0</v>
      </c>
      <c r="P62" s="25">
        <f t="shared" si="205"/>
        <v>0</v>
      </c>
      <c r="Q62" s="25">
        <f t="shared" si="205"/>
        <v>0</v>
      </c>
      <c r="R62" s="25">
        <f t="shared" si="205"/>
        <v>0</v>
      </c>
      <c r="S62" s="25">
        <f t="shared" si="205"/>
        <v>0</v>
      </c>
      <c r="T62" s="25">
        <f t="shared" si="203"/>
        <v>0</v>
      </c>
      <c r="U62" s="25">
        <f t="shared" si="203"/>
        <v>0</v>
      </c>
      <c r="V62" s="25">
        <f t="shared" si="203"/>
        <v>0</v>
      </c>
      <c r="W62" s="25">
        <f t="shared" si="203"/>
        <v>0</v>
      </c>
      <c r="X62" s="25">
        <f t="shared" si="203"/>
        <v>0</v>
      </c>
      <c r="Y62" s="25">
        <f t="shared" si="203"/>
        <v>0</v>
      </c>
      <c r="Z62" s="25">
        <f t="shared" si="203"/>
        <v>0</v>
      </c>
      <c r="AA62" s="25">
        <f t="shared" si="203"/>
        <v>0</v>
      </c>
      <c r="AB62" s="25">
        <f t="shared" si="203"/>
        <v>0</v>
      </c>
      <c r="AC62" s="25">
        <f t="shared" si="203"/>
        <v>0</v>
      </c>
      <c r="AD62" s="25">
        <f t="shared" si="198"/>
        <v>0</v>
      </c>
      <c r="AE62" s="25">
        <f t="shared" si="198"/>
        <v>0</v>
      </c>
      <c r="AF62" s="25">
        <f t="shared" si="198"/>
        <v>0</v>
      </c>
      <c r="AG62" s="25">
        <f t="shared" si="198"/>
        <v>0</v>
      </c>
      <c r="AH62" s="25">
        <f t="shared" si="198"/>
        <v>0</v>
      </c>
      <c r="AI62" s="25">
        <f t="shared" si="198"/>
        <v>0</v>
      </c>
      <c r="AJ62" s="25">
        <f t="shared" si="198"/>
        <v>0</v>
      </c>
      <c r="AK62" s="25">
        <f t="shared" si="198"/>
        <v>0</v>
      </c>
      <c r="AL62" s="25">
        <f t="shared" si="198"/>
        <v>0</v>
      </c>
      <c r="AM62" s="25">
        <f t="shared" si="198"/>
        <v>0</v>
      </c>
      <c r="AN62" s="25">
        <f t="shared" si="207"/>
        <v>0</v>
      </c>
      <c r="AO62" s="25">
        <f t="shared" si="207"/>
        <v>0</v>
      </c>
      <c r="AP62" s="25">
        <f t="shared" si="207"/>
        <v>0</v>
      </c>
      <c r="AQ62" s="25">
        <f t="shared" si="207"/>
        <v>0</v>
      </c>
      <c r="AR62" s="25">
        <f t="shared" si="207"/>
        <v>0</v>
      </c>
      <c r="AS62" s="25">
        <f t="shared" si="207"/>
        <v>0</v>
      </c>
      <c r="AT62" s="25">
        <f t="shared" si="207"/>
        <v>0</v>
      </c>
      <c r="AU62" s="25">
        <f t="shared" si="207"/>
        <v>0</v>
      </c>
      <c r="AV62" s="25">
        <f t="shared" si="207"/>
        <v>0</v>
      </c>
      <c r="AW62" s="25">
        <f t="shared" si="207"/>
        <v>0</v>
      </c>
      <c r="AX62" s="25">
        <f t="shared" si="206"/>
        <v>0</v>
      </c>
      <c r="AY62" s="25">
        <f t="shared" si="206"/>
        <v>0</v>
      </c>
      <c r="AZ62" s="25">
        <f t="shared" si="206"/>
        <v>0</v>
      </c>
      <c r="BA62" s="25">
        <f t="shared" si="206"/>
        <v>0</v>
      </c>
      <c r="BB62" s="25">
        <f t="shared" si="206"/>
        <v>0</v>
      </c>
      <c r="BC62" s="25">
        <f t="shared" si="206"/>
        <v>0</v>
      </c>
      <c r="BD62" s="25">
        <f t="shared" si="206"/>
        <v>0</v>
      </c>
      <c r="BE62" s="25">
        <f t="shared" si="206"/>
        <v>0</v>
      </c>
      <c r="BF62" s="25">
        <f t="shared" si="206"/>
        <v>0</v>
      </c>
      <c r="BG62" s="25">
        <f t="shared" si="206"/>
        <v>0</v>
      </c>
      <c r="BH62" s="25">
        <f t="shared" si="199"/>
        <v>-431.41664788722215</v>
      </c>
      <c r="BI62" s="25">
        <f t="shared" si="199"/>
        <v>-431.41664788722215</v>
      </c>
      <c r="BJ62" s="25">
        <f t="shared" si="199"/>
        <v>-431.41664788722215</v>
      </c>
      <c r="BK62" s="25">
        <f t="shared" si="199"/>
        <v>-431.41664788722215</v>
      </c>
      <c r="BL62" s="25">
        <f t="shared" si="199"/>
        <v>-431.41664788722215</v>
      </c>
      <c r="BM62" s="25">
        <f t="shared" si="199"/>
        <v>-431.41664788722215</v>
      </c>
      <c r="BN62" s="25">
        <f t="shared" si="199"/>
        <v>-431.41664788722215</v>
      </c>
      <c r="BO62" s="25">
        <f t="shared" si="199"/>
        <v>-431.41664788722215</v>
      </c>
      <c r="BP62" s="25">
        <f t="shared" si="184"/>
        <v>-431.41664788722215</v>
      </c>
      <c r="BQ62" s="25">
        <f t="shared" si="184"/>
        <v>-431.41664788722215</v>
      </c>
      <c r="BR62" s="25">
        <f t="shared" si="212"/>
        <v>-431.41664788722215</v>
      </c>
      <c r="BS62" s="25">
        <f t="shared" si="212"/>
        <v>-431.41664788722215</v>
      </c>
      <c r="BT62" s="25">
        <f t="shared" si="212"/>
        <v>-431.41664788722215</v>
      </c>
      <c r="BU62" s="25">
        <f t="shared" si="212"/>
        <v>-431.41664788722215</v>
      </c>
      <c r="BV62" s="25">
        <f t="shared" si="212"/>
        <v>-431.41664788722215</v>
      </c>
      <c r="BW62" s="25">
        <f t="shared" si="212"/>
        <v>-431.41664788722215</v>
      </c>
      <c r="BX62" s="25">
        <f t="shared" si="212"/>
        <v>-431.41664788722215</v>
      </c>
      <c r="BY62" s="25">
        <f t="shared" si="212"/>
        <v>-431.41664788722215</v>
      </c>
      <c r="BZ62" s="25">
        <f t="shared" si="212"/>
        <v>-431.41664788722215</v>
      </c>
      <c r="CA62" s="25">
        <f t="shared" si="212"/>
        <v>-431.41664788722215</v>
      </c>
      <c r="CB62" s="25">
        <f t="shared" si="208"/>
        <v>-431.41664788722215</v>
      </c>
      <c r="CC62" s="25">
        <f t="shared" si="208"/>
        <v>-431.41664788722215</v>
      </c>
      <c r="CD62" s="25">
        <f t="shared" si="208"/>
        <v>-431.41664788722215</v>
      </c>
      <c r="CE62" s="25">
        <f t="shared" si="208"/>
        <v>-431.41664788722215</v>
      </c>
      <c r="CF62" s="25">
        <f t="shared" si="208"/>
        <v>-431.41664788722215</v>
      </c>
      <c r="CG62" s="25">
        <f t="shared" si="208"/>
        <v>-431.41664788722215</v>
      </c>
      <c r="CH62" s="25">
        <f t="shared" si="208"/>
        <v>-431.41664788722215</v>
      </c>
      <c r="CI62" s="25">
        <f t="shared" si="208"/>
        <v>-431.41664788722215</v>
      </c>
      <c r="CJ62" s="25">
        <f t="shared" si="208"/>
        <v>-431.41664788722215</v>
      </c>
      <c r="CK62" s="25">
        <f t="shared" si="208"/>
        <v>-431.41664788722215</v>
      </c>
      <c r="CL62" s="25">
        <f t="shared" si="213"/>
        <v>-431.41664788722215</v>
      </c>
      <c r="CM62" s="25">
        <f t="shared" si="213"/>
        <v>-431.41664788722215</v>
      </c>
      <c r="CN62" s="25">
        <f t="shared" si="213"/>
        <v>-431.41664788722215</v>
      </c>
      <c r="CO62" s="25">
        <f t="shared" si="213"/>
        <v>-431.41664788722215</v>
      </c>
      <c r="CP62" s="25">
        <f t="shared" si="213"/>
        <v>-431.41664788722215</v>
      </c>
      <c r="CQ62" s="25">
        <f t="shared" si="213"/>
        <v>-431.41664788722215</v>
      </c>
      <c r="CR62" s="25">
        <f t="shared" si="213"/>
        <v>-431.41664788722215</v>
      </c>
      <c r="CS62" s="25">
        <f t="shared" si="213"/>
        <v>-431.41664788722215</v>
      </c>
      <c r="CT62" s="25">
        <f t="shared" si="213"/>
        <v>-431.41664788722215</v>
      </c>
      <c r="CU62" s="25">
        <f t="shared" si="213"/>
        <v>-431.41664788722215</v>
      </c>
      <c r="CV62" s="25">
        <f t="shared" si="210"/>
        <v>-431.41664788722215</v>
      </c>
      <c r="CW62" s="25">
        <f t="shared" si="210"/>
        <v>-431.41664788722215</v>
      </c>
      <c r="CX62" s="25">
        <f t="shared" si="210"/>
        <v>-431.41664788722215</v>
      </c>
      <c r="CY62" s="25">
        <f t="shared" si="210"/>
        <v>-431.41664788722215</v>
      </c>
      <c r="CZ62" s="25">
        <f t="shared" si="210"/>
        <v>-431.41664788722215</v>
      </c>
      <c r="DA62" s="25">
        <f t="shared" si="210"/>
        <v>-431.41664788722215</v>
      </c>
      <c r="DB62" s="25">
        <f t="shared" si="210"/>
        <v>-431.41664788722215</v>
      </c>
      <c r="DC62" s="25">
        <f t="shared" si="210"/>
        <v>-431.41664788722215</v>
      </c>
      <c r="DD62" s="25">
        <f t="shared" si="210"/>
        <v>-431.41664788722215</v>
      </c>
      <c r="DE62" s="25">
        <f t="shared" si="210"/>
        <v>-431.41664788722215</v>
      </c>
      <c r="DF62" s="25">
        <f t="shared" si="214"/>
        <v>-431.41664788722215</v>
      </c>
      <c r="DG62" s="25">
        <f t="shared" si="214"/>
        <v>-431.41664788722215</v>
      </c>
      <c r="DH62" s="25">
        <f t="shared" si="214"/>
        <v>-431.41664788722215</v>
      </c>
      <c r="DI62" s="25">
        <f t="shared" si="214"/>
        <v>-431.41664788722215</v>
      </c>
      <c r="DJ62" s="25">
        <f t="shared" si="214"/>
        <v>-431.41664788722215</v>
      </c>
      <c r="DK62" s="25">
        <f t="shared" si="214"/>
        <v>-431.41664788722215</v>
      </c>
      <c r="DL62" s="25">
        <f t="shared" si="214"/>
        <v>-431.41664788722215</v>
      </c>
      <c r="DM62" s="25">
        <f t="shared" si="214"/>
        <v>-431.41664788722215</v>
      </c>
      <c r="DN62" s="25">
        <f t="shared" si="214"/>
        <v>-431.41664788722215</v>
      </c>
      <c r="DO62" s="25">
        <f t="shared" si="214"/>
        <v>-431.41664788722215</v>
      </c>
      <c r="DP62" s="25">
        <f t="shared" si="193"/>
        <v>0</v>
      </c>
      <c r="DQ62" s="25">
        <f t="shared" si="193"/>
        <v>0</v>
      </c>
      <c r="DR62" s="25">
        <f t="shared" si="193"/>
        <v>0</v>
      </c>
      <c r="DS62" s="25">
        <f t="shared" si="193"/>
        <v>0</v>
      </c>
      <c r="DT62" s="25">
        <f t="shared" si="193"/>
        <v>0</v>
      </c>
      <c r="DU62" s="25">
        <f t="shared" si="193"/>
        <v>0</v>
      </c>
      <c r="DV62" s="25">
        <f t="shared" ref="DP62:EE84" si="217">IF(DV$12&gt;$I62,0,IF($D62&lt;=DV$12,$H62,0))</f>
        <v>0</v>
      </c>
      <c r="DW62" s="25">
        <f t="shared" si="217"/>
        <v>0</v>
      </c>
      <c r="DX62" s="25">
        <f t="shared" si="217"/>
        <v>0</v>
      </c>
      <c r="DY62" s="25">
        <f t="shared" si="217"/>
        <v>0</v>
      </c>
      <c r="DZ62" s="25">
        <f t="shared" si="217"/>
        <v>0</v>
      </c>
      <c r="EA62" s="25">
        <f t="shared" si="217"/>
        <v>0</v>
      </c>
      <c r="EB62" s="25">
        <f t="shared" si="217"/>
        <v>0</v>
      </c>
      <c r="EC62" s="25">
        <f t="shared" si="217"/>
        <v>0</v>
      </c>
      <c r="ED62" s="25">
        <f t="shared" si="217"/>
        <v>0</v>
      </c>
      <c r="EE62" s="25">
        <f t="shared" si="217"/>
        <v>0</v>
      </c>
      <c r="EF62" s="25">
        <f t="shared" si="216"/>
        <v>0</v>
      </c>
      <c r="EG62" s="25">
        <f t="shared" si="216"/>
        <v>0</v>
      </c>
      <c r="EH62" s="25">
        <f t="shared" si="216"/>
        <v>0</v>
      </c>
      <c r="EI62" s="25">
        <f t="shared" si="216"/>
        <v>0</v>
      </c>
      <c r="EJ62" s="25">
        <f t="shared" si="216"/>
        <v>0</v>
      </c>
      <c r="EK62" s="25">
        <f t="shared" si="216"/>
        <v>0</v>
      </c>
      <c r="EL62" s="25">
        <f t="shared" si="216"/>
        <v>0</v>
      </c>
      <c r="EM62" s="25">
        <f t="shared" si="216"/>
        <v>0</v>
      </c>
      <c r="EN62" s="25">
        <f t="shared" si="216"/>
        <v>0</v>
      </c>
      <c r="EO62" s="25">
        <f t="shared" si="216"/>
        <v>0</v>
      </c>
      <c r="EP62" s="25">
        <f t="shared" si="216"/>
        <v>0</v>
      </c>
      <c r="EQ62" s="25">
        <f t="shared" si="216"/>
        <v>0</v>
      </c>
      <c r="ER62" s="25">
        <f t="shared" si="216"/>
        <v>0</v>
      </c>
      <c r="ES62" s="25">
        <f t="shared" si="216"/>
        <v>0</v>
      </c>
      <c r="ET62" s="25">
        <f t="shared" si="216"/>
        <v>0</v>
      </c>
      <c r="EU62" s="25">
        <f t="shared" si="216"/>
        <v>0</v>
      </c>
      <c r="EV62" s="25">
        <f t="shared" si="216"/>
        <v>0</v>
      </c>
      <c r="EW62" s="25">
        <f t="shared" si="216"/>
        <v>0</v>
      </c>
      <c r="EX62" s="25">
        <f t="shared" si="216"/>
        <v>0</v>
      </c>
      <c r="EY62" s="25">
        <f t="shared" si="216"/>
        <v>0</v>
      </c>
      <c r="EZ62" s="25">
        <f t="shared" si="216"/>
        <v>0</v>
      </c>
      <c r="FA62" s="25">
        <f t="shared" si="216"/>
        <v>0</v>
      </c>
      <c r="FB62" s="25">
        <f t="shared" si="216"/>
        <v>0</v>
      </c>
      <c r="FC62" s="25">
        <f t="shared" si="216"/>
        <v>0</v>
      </c>
      <c r="FD62" s="25">
        <f t="shared" si="216"/>
        <v>0</v>
      </c>
      <c r="FE62" s="25">
        <f t="shared" si="216"/>
        <v>0</v>
      </c>
      <c r="FF62" s="25">
        <f t="shared" si="216"/>
        <v>0</v>
      </c>
      <c r="FG62" s="25">
        <f t="shared" si="216"/>
        <v>0</v>
      </c>
      <c r="FH62" s="25">
        <f t="shared" si="216"/>
        <v>0</v>
      </c>
      <c r="FI62" s="25">
        <f t="shared" si="216"/>
        <v>0</v>
      </c>
      <c r="FJ62" s="25">
        <f t="shared" si="216"/>
        <v>0</v>
      </c>
      <c r="FK62" s="25">
        <f t="shared" si="216"/>
        <v>0</v>
      </c>
      <c r="FL62" s="25">
        <f t="shared" si="216"/>
        <v>0</v>
      </c>
      <c r="FM62" s="25">
        <f t="shared" si="216"/>
        <v>0</v>
      </c>
      <c r="FN62" s="25">
        <f t="shared" si="216"/>
        <v>0</v>
      </c>
      <c r="FO62" s="25">
        <f t="shared" si="216"/>
        <v>0</v>
      </c>
      <c r="FP62" s="25">
        <f t="shared" si="216"/>
        <v>0</v>
      </c>
      <c r="FQ62" s="25">
        <f t="shared" si="216"/>
        <v>0</v>
      </c>
      <c r="FR62" s="25">
        <f t="shared" si="216"/>
        <v>0</v>
      </c>
      <c r="FS62" s="25">
        <f t="shared" si="216"/>
        <v>0</v>
      </c>
      <c r="FT62" s="25">
        <f t="shared" si="216"/>
        <v>0</v>
      </c>
      <c r="FU62" s="25">
        <f t="shared" si="216"/>
        <v>0</v>
      </c>
      <c r="FV62" s="25">
        <f t="shared" si="216"/>
        <v>0</v>
      </c>
      <c r="FW62" s="25">
        <f t="shared" si="216"/>
        <v>0</v>
      </c>
      <c r="FX62" s="25">
        <f t="shared" si="216"/>
        <v>0</v>
      </c>
      <c r="FY62" s="25">
        <f t="shared" si="216"/>
        <v>0</v>
      </c>
      <c r="FZ62" s="25">
        <f t="shared" si="216"/>
        <v>0</v>
      </c>
      <c r="GA62" s="25">
        <f t="shared" si="216"/>
        <v>0</v>
      </c>
      <c r="GB62" s="25">
        <f t="shared" si="216"/>
        <v>0</v>
      </c>
      <c r="GC62" s="25">
        <f t="shared" si="216"/>
        <v>0</v>
      </c>
      <c r="GD62" s="25">
        <f t="shared" si="216"/>
        <v>0</v>
      </c>
      <c r="GE62" s="25">
        <f t="shared" si="216"/>
        <v>0</v>
      </c>
      <c r="GF62" s="25">
        <f t="shared" si="216"/>
        <v>0</v>
      </c>
      <c r="GG62" s="25">
        <f t="shared" si="216"/>
        <v>0</v>
      </c>
      <c r="GH62" s="25">
        <f t="shared" si="216"/>
        <v>0</v>
      </c>
      <c r="GI62" s="25">
        <f t="shared" si="216"/>
        <v>0</v>
      </c>
      <c r="GJ62" s="25">
        <f t="shared" si="216"/>
        <v>0</v>
      </c>
      <c r="GK62" s="25">
        <f t="shared" si="216"/>
        <v>0</v>
      </c>
      <c r="GL62" s="25">
        <f t="shared" si="215"/>
        <v>0</v>
      </c>
      <c r="GM62" s="246">
        <f t="shared" si="170"/>
        <v>0</v>
      </c>
    </row>
    <row r="63" spans="1:195" ht="19.5" customHeight="1">
      <c r="A63" s="130">
        <f t="shared" si="190"/>
        <v>0</v>
      </c>
      <c r="B63" s="25" t="s">
        <v>95</v>
      </c>
      <c r="C63" s="25" t="s">
        <v>44</v>
      </c>
      <c r="D63" s="64">
        <v>42430</v>
      </c>
      <c r="E63" s="25">
        <f>(SUMIF(GASTOS!$I$5:$CB$5,D63,GASTOS!$I$12:$CB$12)+SUMIF(RRHH!$T$18:$CM$18,D63,RRHH!$T$19:$CM$19))*-1</f>
        <v>25884.99887323333</v>
      </c>
      <c r="F63" s="65">
        <f t="shared" si="157"/>
        <v>2016</v>
      </c>
      <c r="G63" s="25">
        <v>60</v>
      </c>
      <c r="H63" s="25">
        <f t="shared" si="158"/>
        <v>-431.41664788722215</v>
      </c>
      <c r="I63" s="64">
        <f t="shared" si="159"/>
        <v>44254</v>
      </c>
      <c r="J63" s="141">
        <f t="shared" si="205"/>
        <v>0</v>
      </c>
      <c r="K63" s="25">
        <f t="shared" si="205"/>
        <v>0</v>
      </c>
      <c r="L63" s="25">
        <f t="shared" si="205"/>
        <v>0</v>
      </c>
      <c r="M63" s="25">
        <f t="shared" si="205"/>
        <v>0</v>
      </c>
      <c r="N63" s="25">
        <f t="shared" si="205"/>
        <v>0</v>
      </c>
      <c r="O63" s="25">
        <f t="shared" si="205"/>
        <v>0</v>
      </c>
      <c r="P63" s="25">
        <f t="shared" si="205"/>
        <v>0</v>
      </c>
      <c r="Q63" s="25">
        <f t="shared" si="205"/>
        <v>0</v>
      </c>
      <c r="R63" s="25">
        <f t="shared" si="205"/>
        <v>0</v>
      </c>
      <c r="S63" s="25">
        <f t="shared" si="205"/>
        <v>0</v>
      </c>
      <c r="T63" s="25">
        <f t="shared" si="203"/>
        <v>0</v>
      </c>
      <c r="U63" s="25">
        <f t="shared" si="203"/>
        <v>0</v>
      </c>
      <c r="V63" s="25">
        <f t="shared" si="203"/>
        <v>0</v>
      </c>
      <c r="W63" s="25">
        <f t="shared" si="203"/>
        <v>0</v>
      </c>
      <c r="X63" s="25">
        <f t="shared" si="203"/>
        <v>0</v>
      </c>
      <c r="Y63" s="25">
        <f t="shared" si="203"/>
        <v>0</v>
      </c>
      <c r="Z63" s="25">
        <f t="shared" si="203"/>
        <v>0</v>
      </c>
      <c r="AA63" s="25">
        <f t="shared" si="203"/>
        <v>0</v>
      </c>
      <c r="AB63" s="25">
        <f t="shared" si="203"/>
        <v>0</v>
      </c>
      <c r="AC63" s="25">
        <f t="shared" si="203"/>
        <v>0</v>
      </c>
      <c r="AD63" s="25">
        <f t="shared" si="198"/>
        <v>0</v>
      </c>
      <c r="AE63" s="25">
        <f t="shared" si="198"/>
        <v>0</v>
      </c>
      <c r="AF63" s="25">
        <f t="shared" si="198"/>
        <v>0</v>
      </c>
      <c r="AG63" s="25">
        <f t="shared" si="198"/>
        <v>0</v>
      </c>
      <c r="AH63" s="25">
        <f t="shared" si="198"/>
        <v>0</v>
      </c>
      <c r="AI63" s="25">
        <f t="shared" si="198"/>
        <v>0</v>
      </c>
      <c r="AJ63" s="25">
        <f t="shared" si="198"/>
        <v>0</v>
      </c>
      <c r="AK63" s="25">
        <f t="shared" si="198"/>
        <v>0</v>
      </c>
      <c r="AL63" s="25">
        <f t="shared" si="198"/>
        <v>0</v>
      </c>
      <c r="AM63" s="25">
        <f t="shared" si="198"/>
        <v>0</v>
      </c>
      <c r="AN63" s="25">
        <f t="shared" si="207"/>
        <v>0</v>
      </c>
      <c r="AO63" s="25">
        <f t="shared" si="207"/>
        <v>0</v>
      </c>
      <c r="AP63" s="25">
        <f t="shared" si="207"/>
        <v>0</v>
      </c>
      <c r="AQ63" s="25">
        <f t="shared" si="207"/>
        <v>0</v>
      </c>
      <c r="AR63" s="25">
        <f t="shared" si="207"/>
        <v>0</v>
      </c>
      <c r="AS63" s="25">
        <f t="shared" si="207"/>
        <v>0</v>
      </c>
      <c r="AT63" s="25">
        <f t="shared" si="207"/>
        <v>0</v>
      </c>
      <c r="AU63" s="25">
        <f t="shared" si="207"/>
        <v>0</v>
      </c>
      <c r="AV63" s="25">
        <f t="shared" si="207"/>
        <v>0</v>
      </c>
      <c r="AW63" s="25">
        <f t="shared" si="207"/>
        <v>0</v>
      </c>
      <c r="AX63" s="25">
        <f t="shared" si="206"/>
        <v>0</v>
      </c>
      <c r="AY63" s="25">
        <f t="shared" si="206"/>
        <v>0</v>
      </c>
      <c r="AZ63" s="25">
        <f t="shared" si="206"/>
        <v>0</v>
      </c>
      <c r="BA63" s="25">
        <f t="shared" si="206"/>
        <v>0</v>
      </c>
      <c r="BB63" s="25">
        <f t="shared" si="206"/>
        <v>0</v>
      </c>
      <c r="BC63" s="25">
        <f t="shared" si="206"/>
        <v>0</v>
      </c>
      <c r="BD63" s="25">
        <f t="shared" si="206"/>
        <v>0</v>
      </c>
      <c r="BE63" s="25">
        <f t="shared" si="206"/>
        <v>0</v>
      </c>
      <c r="BF63" s="25">
        <f t="shared" si="206"/>
        <v>0</v>
      </c>
      <c r="BG63" s="25">
        <f t="shared" si="206"/>
        <v>0</v>
      </c>
      <c r="BH63" s="25">
        <f t="shared" si="199"/>
        <v>0</v>
      </c>
      <c r="BI63" s="25">
        <f t="shared" si="199"/>
        <v>-431.41664788722215</v>
      </c>
      <c r="BJ63" s="25">
        <f t="shared" si="199"/>
        <v>-431.41664788722215</v>
      </c>
      <c r="BK63" s="25">
        <f t="shared" si="199"/>
        <v>-431.41664788722215</v>
      </c>
      <c r="BL63" s="25">
        <f t="shared" si="199"/>
        <v>-431.41664788722215</v>
      </c>
      <c r="BM63" s="25">
        <f t="shared" si="199"/>
        <v>-431.41664788722215</v>
      </c>
      <c r="BN63" s="25">
        <f t="shared" si="199"/>
        <v>-431.41664788722215</v>
      </c>
      <c r="BO63" s="25">
        <f t="shared" si="199"/>
        <v>-431.41664788722215</v>
      </c>
      <c r="BP63" s="25">
        <f t="shared" si="184"/>
        <v>-431.41664788722215</v>
      </c>
      <c r="BQ63" s="25">
        <f t="shared" si="184"/>
        <v>-431.41664788722215</v>
      </c>
      <c r="BR63" s="25">
        <f t="shared" si="212"/>
        <v>-431.41664788722215</v>
      </c>
      <c r="BS63" s="25">
        <f t="shared" si="212"/>
        <v>-431.41664788722215</v>
      </c>
      <c r="BT63" s="25">
        <f t="shared" si="212"/>
        <v>-431.41664788722215</v>
      </c>
      <c r="BU63" s="25">
        <f t="shared" si="212"/>
        <v>-431.41664788722215</v>
      </c>
      <c r="BV63" s="25">
        <f t="shared" si="212"/>
        <v>-431.41664788722215</v>
      </c>
      <c r="BW63" s="25">
        <f t="shared" si="212"/>
        <v>-431.41664788722215</v>
      </c>
      <c r="BX63" s="25">
        <f t="shared" si="212"/>
        <v>-431.41664788722215</v>
      </c>
      <c r="BY63" s="25">
        <f t="shared" si="212"/>
        <v>-431.41664788722215</v>
      </c>
      <c r="BZ63" s="25">
        <f t="shared" si="212"/>
        <v>-431.41664788722215</v>
      </c>
      <c r="CA63" s="25">
        <f t="shared" si="212"/>
        <v>-431.41664788722215</v>
      </c>
      <c r="CB63" s="25">
        <f t="shared" si="208"/>
        <v>-431.41664788722215</v>
      </c>
      <c r="CC63" s="25">
        <f t="shared" si="208"/>
        <v>-431.41664788722215</v>
      </c>
      <c r="CD63" s="25">
        <f t="shared" si="208"/>
        <v>-431.41664788722215</v>
      </c>
      <c r="CE63" s="25">
        <f t="shared" si="208"/>
        <v>-431.41664788722215</v>
      </c>
      <c r="CF63" s="25">
        <f t="shared" si="208"/>
        <v>-431.41664788722215</v>
      </c>
      <c r="CG63" s="25">
        <f t="shared" si="208"/>
        <v>-431.41664788722215</v>
      </c>
      <c r="CH63" s="25">
        <f t="shared" si="208"/>
        <v>-431.41664788722215</v>
      </c>
      <c r="CI63" s="25">
        <f t="shared" si="208"/>
        <v>-431.41664788722215</v>
      </c>
      <c r="CJ63" s="25">
        <f t="shared" si="208"/>
        <v>-431.41664788722215</v>
      </c>
      <c r="CK63" s="25">
        <f t="shared" si="208"/>
        <v>-431.41664788722215</v>
      </c>
      <c r="CL63" s="25">
        <f t="shared" si="213"/>
        <v>-431.41664788722215</v>
      </c>
      <c r="CM63" s="25">
        <f t="shared" si="213"/>
        <v>-431.41664788722215</v>
      </c>
      <c r="CN63" s="25">
        <f t="shared" si="213"/>
        <v>-431.41664788722215</v>
      </c>
      <c r="CO63" s="25">
        <f t="shared" si="213"/>
        <v>-431.41664788722215</v>
      </c>
      <c r="CP63" s="25">
        <f t="shared" si="213"/>
        <v>-431.41664788722215</v>
      </c>
      <c r="CQ63" s="25">
        <f t="shared" si="213"/>
        <v>-431.41664788722215</v>
      </c>
      <c r="CR63" s="25">
        <f t="shared" si="213"/>
        <v>-431.41664788722215</v>
      </c>
      <c r="CS63" s="25">
        <f t="shared" si="213"/>
        <v>-431.41664788722215</v>
      </c>
      <c r="CT63" s="25">
        <f t="shared" si="213"/>
        <v>-431.41664788722215</v>
      </c>
      <c r="CU63" s="25">
        <f t="shared" si="213"/>
        <v>-431.41664788722215</v>
      </c>
      <c r="CV63" s="25">
        <f t="shared" si="210"/>
        <v>-431.41664788722215</v>
      </c>
      <c r="CW63" s="25">
        <f t="shared" si="210"/>
        <v>-431.41664788722215</v>
      </c>
      <c r="CX63" s="25">
        <f t="shared" si="210"/>
        <v>-431.41664788722215</v>
      </c>
      <c r="CY63" s="25">
        <f t="shared" si="210"/>
        <v>-431.41664788722215</v>
      </c>
      <c r="CZ63" s="25">
        <f t="shared" si="210"/>
        <v>-431.41664788722215</v>
      </c>
      <c r="DA63" s="25">
        <f t="shared" si="210"/>
        <v>-431.41664788722215</v>
      </c>
      <c r="DB63" s="25">
        <f t="shared" si="210"/>
        <v>-431.41664788722215</v>
      </c>
      <c r="DC63" s="25">
        <f t="shared" si="210"/>
        <v>-431.41664788722215</v>
      </c>
      <c r="DD63" s="25">
        <f t="shared" si="210"/>
        <v>-431.41664788722215</v>
      </c>
      <c r="DE63" s="25">
        <f t="shared" si="210"/>
        <v>-431.41664788722215</v>
      </c>
      <c r="DF63" s="25">
        <f t="shared" si="214"/>
        <v>-431.41664788722215</v>
      </c>
      <c r="DG63" s="25">
        <f t="shared" si="214"/>
        <v>-431.41664788722215</v>
      </c>
      <c r="DH63" s="25">
        <f t="shared" si="214"/>
        <v>-431.41664788722215</v>
      </c>
      <c r="DI63" s="25">
        <f t="shared" si="214"/>
        <v>-431.41664788722215</v>
      </c>
      <c r="DJ63" s="25">
        <f t="shared" si="214"/>
        <v>-431.41664788722215</v>
      </c>
      <c r="DK63" s="25">
        <f t="shared" si="214"/>
        <v>-431.41664788722215</v>
      </c>
      <c r="DL63" s="25">
        <f t="shared" si="214"/>
        <v>-431.41664788722215</v>
      </c>
      <c r="DM63" s="25">
        <f t="shared" si="214"/>
        <v>-431.41664788722215</v>
      </c>
      <c r="DN63" s="25">
        <f t="shared" si="214"/>
        <v>-431.41664788722215</v>
      </c>
      <c r="DO63" s="25">
        <f t="shared" si="214"/>
        <v>-431.41664788722215</v>
      </c>
      <c r="DP63" s="25">
        <f t="shared" si="217"/>
        <v>-431.41664788722215</v>
      </c>
      <c r="DQ63" s="25">
        <f t="shared" si="217"/>
        <v>0</v>
      </c>
      <c r="DR63" s="25">
        <f t="shared" si="217"/>
        <v>0</v>
      </c>
      <c r="DS63" s="25">
        <f t="shared" si="217"/>
        <v>0</v>
      </c>
      <c r="DT63" s="25">
        <f t="shared" si="217"/>
        <v>0</v>
      </c>
      <c r="DU63" s="25">
        <f t="shared" si="217"/>
        <v>0</v>
      </c>
      <c r="DV63" s="25">
        <f t="shared" si="217"/>
        <v>0</v>
      </c>
      <c r="DW63" s="25">
        <f t="shared" si="217"/>
        <v>0</v>
      </c>
      <c r="DX63" s="25">
        <f t="shared" si="217"/>
        <v>0</v>
      </c>
      <c r="DY63" s="25">
        <f t="shared" si="217"/>
        <v>0</v>
      </c>
      <c r="DZ63" s="25">
        <f t="shared" ref="DZ63:GK66" si="218">IF(DZ$12&gt;$I63,0,IF($D63&lt;=DZ$12,$H63,0))</f>
        <v>0</v>
      </c>
      <c r="EA63" s="25">
        <f t="shared" si="218"/>
        <v>0</v>
      </c>
      <c r="EB63" s="25">
        <f t="shared" si="218"/>
        <v>0</v>
      </c>
      <c r="EC63" s="25">
        <f t="shared" si="218"/>
        <v>0</v>
      </c>
      <c r="ED63" s="25">
        <f t="shared" si="218"/>
        <v>0</v>
      </c>
      <c r="EE63" s="25">
        <f t="shared" si="218"/>
        <v>0</v>
      </c>
      <c r="EF63" s="25">
        <f t="shared" si="218"/>
        <v>0</v>
      </c>
      <c r="EG63" s="25">
        <f t="shared" si="218"/>
        <v>0</v>
      </c>
      <c r="EH63" s="25">
        <f t="shared" si="218"/>
        <v>0</v>
      </c>
      <c r="EI63" s="25">
        <f t="shared" si="218"/>
        <v>0</v>
      </c>
      <c r="EJ63" s="25">
        <f t="shared" si="218"/>
        <v>0</v>
      </c>
      <c r="EK63" s="25">
        <f t="shared" si="218"/>
        <v>0</v>
      </c>
      <c r="EL63" s="25">
        <f t="shared" si="218"/>
        <v>0</v>
      </c>
      <c r="EM63" s="25">
        <f t="shared" si="218"/>
        <v>0</v>
      </c>
      <c r="EN63" s="25">
        <f t="shared" si="218"/>
        <v>0</v>
      </c>
      <c r="EO63" s="25">
        <f t="shared" si="218"/>
        <v>0</v>
      </c>
      <c r="EP63" s="25">
        <f t="shared" si="218"/>
        <v>0</v>
      </c>
      <c r="EQ63" s="25">
        <f t="shared" si="218"/>
        <v>0</v>
      </c>
      <c r="ER63" s="25">
        <f t="shared" si="218"/>
        <v>0</v>
      </c>
      <c r="ES63" s="25">
        <f t="shared" si="218"/>
        <v>0</v>
      </c>
      <c r="ET63" s="25">
        <f t="shared" si="218"/>
        <v>0</v>
      </c>
      <c r="EU63" s="25">
        <f t="shared" si="218"/>
        <v>0</v>
      </c>
      <c r="EV63" s="25">
        <f t="shared" si="218"/>
        <v>0</v>
      </c>
      <c r="EW63" s="25">
        <f t="shared" si="218"/>
        <v>0</v>
      </c>
      <c r="EX63" s="25">
        <f t="shared" si="218"/>
        <v>0</v>
      </c>
      <c r="EY63" s="25">
        <f t="shared" si="218"/>
        <v>0</v>
      </c>
      <c r="EZ63" s="25">
        <f t="shared" si="218"/>
        <v>0</v>
      </c>
      <c r="FA63" s="25">
        <f t="shared" si="218"/>
        <v>0</v>
      </c>
      <c r="FB63" s="25">
        <f t="shared" si="218"/>
        <v>0</v>
      </c>
      <c r="FC63" s="25">
        <f t="shared" si="218"/>
        <v>0</v>
      </c>
      <c r="FD63" s="25">
        <f t="shared" si="218"/>
        <v>0</v>
      </c>
      <c r="FE63" s="25">
        <f t="shared" si="218"/>
        <v>0</v>
      </c>
      <c r="FF63" s="25">
        <f t="shared" si="218"/>
        <v>0</v>
      </c>
      <c r="FG63" s="25">
        <f t="shared" si="218"/>
        <v>0</v>
      </c>
      <c r="FH63" s="25">
        <f t="shared" si="218"/>
        <v>0</v>
      </c>
      <c r="FI63" s="25">
        <f t="shared" si="218"/>
        <v>0</v>
      </c>
      <c r="FJ63" s="25">
        <f t="shared" si="218"/>
        <v>0</v>
      </c>
      <c r="FK63" s="25">
        <f t="shared" si="218"/>
        <v>0</v>
      </c>
      <c r="FL63" s="25">
        <f t="shared" si="218"/>
        <v>0</v>
      </c>
      <c r="FM63" s="25">
        <f t="shared" si="218"/>
        <v>0</v>
      </c>
      <c r="FN63" s="25">
        <f t="shared" si="218"/>
        <v>0</v>
      </c>
      <c r="FO63" s="25">
        <f t="shared" si="218"/>
        <v>0</v>
      </c>
      <c r="FP63" s="25">
        <f t="shared" si="218"/>
        <v>0</v>
      </c>
      <c r="FQ63" s="25">
        <f t="shared" si="218"/>
        <v>0</v>
      </c>
      <c r="FR63" s="25">
        <f t="shared" si="218"/>
        <v>0</v>
      </c>
      <c r="FS63" s="25">
        <f t="shared" si="218"/>
        <v>0</v>
      </c>
      <c r="FT63" s="25">
        <f t="shared" si="218"/>
        <v>0</v>
      </c>
      <c r="FU63" s="25">
        <f t="shared" si="218"/>
        <v>0</v>
      </c>
      <c r="FV63" s="25">
        <f t="shared" si="218"/>
        <v>0</v>
      </c>
      <c r="FW63" s="25">
        <f t="shared" si="218"/>
        <v>0</v>
      </c>
      <c r="FX63" s="25">
        <f t="shared" si="218"/>
        <v>0</v>
      </c>
      <c r="FY63" s="25">
        <f t="shared" si="218"/>
        <v>0</v>
      </c>
      <c r="FZ63" s="25">
        <f t="shared" si="218"/>
        <v>0</v>
      </c>
      <c r="GA63" s="25">
        <f t="shared" si="218"/>
        <v>0</v>
      </c>
      <c r="GB63" s="25">
        <f t="shared" si="218"/>
        <v>0</v>
      </c>
      <c r="GC63" s="25">
        <f t="shared" si="218"/>
        <v>0</v>
      </c>
      <c r="GD63" s="25">
        <f t="shared" si="218"/>
        <v>0</v>
      </c>
      <c r="GE63" s="25">
        <f t="shared" si="218"/>
        <v>0</v>
      </c>
      <c r="GF63" s="25">
        <f t="shared" si="218"/>
        <v>0</v>
      </c>
      <c r="GG63" s="25">
        <f t="shared" si="218"/>
        <v>0</v>
      </c>
      <c r="GH63" s="25">
        <f t="shared" si="218"/>
        <v>0</v>
      </c>
      <c r="GI63" s="25">
        <f t="shared" si="218"/>
        <v>0</v>
      </c>
      <c r="GJ63" s="25">
        <f t="shared" si="218"/>
        <v>0</v>
      </c>
      <c r="GK63" s="25">
        <f t="shared" si="218"/>
        <v>0</v>
      </c>
      <c r="GL63" s="25">
        <f t="shared" si="215"/>
        <v>0</v>
      </c>
      <c r="GM63" s="246">
        <f t="shared" si="170"/>
        <v>0</v>
      </c>
    </row>
    <row r="64" spans="1:195" ht="19.5" customHeight="1">
      <c r="A64" s="130">
        <f t="shared" si="190"/>
        <v>0</v>
      </c>
      <c r="B64" s="25" t="s">
        <v>95</v>
      </c>
      <c r="C64" s="25" t="s">
        <v>44</v>
      </c>
      <c r="D64" s="64">
        <v>42461</v>
      </c>
      <c r="E64" s="25">
        <f>(SUMIF(GASTOS!$I$5:$CB$5,D64,GASTOS!$I$12:$CB$12)+SUMIF(RRHH!$T$18:$CM$18,D64,RRHH!$T$19:$CM$19))*-1</f>
        <v>25884.99887323333</v>
      </c>
      <c r="F64" s="65">
        <f t="shared" si="157"/>
        <v>2016</v>
      </c>
      <c r="G64" s="25">
        <v>60</v>
      </c>
      <c r="H64" s="25">
        <f t="shared" si="158"/>
        <v>-431.41664788722215</v>
      </c>
      <c r="I64" s="64">
        <f t="shared" si="159"/>
        <v>44285</v>
      </c>
      <c r="J64" s="141">
        <f t="shared" si="205"/>
        <v>0</v>
      </c>
      <c r="K64" s="25">
        <f t="shared" si="205"/>
        <v>0</v>
      </c>
      <c r="L64" s="25">
        <f t="shared" si="205"/>
        <v>0</v>
      </c>
      <c r="M64" s="25">
        <f t="shared" si="205"/>
        <v>0</v>
      </c>
      <c r="N64" s="25">
        <f t="shared" si="205"/>
        <v>0</v>
      </c>
      <c r="O64" s="25">
        <f t="shared" si="205"/>
        <v>0</v>
      </c>
      <c r="P64" s="25">
        <f t="shared" si="205"/>
        <v>0</v>
      </c>
      <c r="Q64" s="25">
        <f t="shared" si="205"/>
        <v>0</v>
      </c>
      <c r="R64" s="25">
        <f t="shared" si="205"/>
        <v>0</v>
      </c>
      <c r="S64" s="25">
        <f t="shared" si="205"/>
        <v>0</v>
      </c>
      <c r="T64" s="25">
        <f t="shared" si="203"/>
        <v>0</v>
      </c>
      <c r="U64" s="25">
        <f t="shared" si="203"/>
        <v>0</v>
      </c>
      <c r="V64" s="25">
        <f t="shared" si="203"/>
        <v>0</v>
      </c>
      <c r="W64" s="25">
        <f t="shared" si="203"/>
        <v>0</v>
      </c>
      <c r="X64" s="25">
        <f t="shared" si="203"/>
        <v>0</v>
      </c>
      <c r="Y64" s="25">
        <f t="shared" si="203"/>
        <v>0</v>
      </c>
      <c r="Z64" s="25">
        <f t="shared" si="203"/>
        <v>0</v>
      </c>
      <c r="AA64" s="25">
        <f t="shared" si="203"/>
        <v>0</v>
      </c>
      <c r="AB64" s="25">
        <f t="shared" si="203"/>
        <v>0</v>
      </c>
      <c r="AC64" s="25">
        <f t="shared" si="203"/>
        <v>0</v>
      </c>
      <c r="AD64" s="25">
        <f t="shared" si="198"/>
        <v>0</v>
      </c>
      <c r="AE64" s="25">
        <f t="shared" si="198"/>
        <v>0</v>
      </c>
      <c r="AF64" s="25">
        <f t="shared" si="198"/>
        <v>0</v>
      </c>
      <c r="AG64" s="25">
        <f t="shared" si="198"/>
        <v>0</v>
      </c>
      <c r="AH64" s="25">
        <f t="shared" si="198"/>
        <v>0</v>
      </c>
      <c r="AI64" s="25">
        <f t="shared" si="198"/>
        <v>0</v>
      </c>
      <c r="AJ64" s="25">
        <f t="shared" si="198"/>
        <v>0</v>
      </c>
      <c r="AK64" s="25">
        <f t="shared" si="198"/>
        <v>0</v>
      </c>
      <c r="AL64" s="25">
        <f t="shared" si="198"/>
        <v>0</v>
      </c>
      <c r="AM64" s="25">
        <f t="shared" si="198"/>
        <v>0</v>
      </c>
      <c r="AN64" s="25">
        <f t="shared" si="207"/>
        <v>0</v>
      </c>
      <c r="AO64" s="25">
        <f t="shared" si="207"/>
        <v>0</v>
      </c>
      <c r="AP64" s="25">
        <f t="shared" si="207"/>
        <v>0</v>
      </c>
      <c r="AQ64" s="25">
        <f t="shared" si="207"/>
        <v>0</v>
      </c>
      <c r="AR64" s="25">
        <f t="shared" si="207"/>
        <v>0</v>
      </c>
      <c r="AS64" s="25">
        <f t="shared" si="207"/>
        <v>0</v>
      </c>
      <c r="AT64" s="25">
        <f t="shared" si="207"/>
        <v>0</v>
      </c>
      <c r="AU64" s="25">
        <f t="shared" si="207"/>
        <v>0</v>
      </c>
      <c r="AV64" s="25">
        <f t="shared" si="207"/>
        <v>0</v>
      </c>
      <c r="AW64" s="25">
        <f t="shared" si="207"/>
        <v>0</v>
      </c>
      <c r="AX64" s="25">
        <f t="shared" si="206"/>
        <v>0</v>
      </c>
      <c r="AY64" s="25">
        <f t="shared" si="206"/>
        <v>0</v>
      </c>
      <c r="AZ64" s="25">
        <f t="shared" si="206"/>
        <v>0</v>
      </c>
      <c r="BA64" s="25">
        <f t="shared" si="206"/>
        <v>0</v>
      </c>
      <c r="BB64" s="25">
        <f t="shared" si="206"/>
        <v>0</v>
      </c>
      <c r="BC64" s="25">
        <f t="shared" si="206"/>
        <v>0</v>
      </c>
      <c r="BD64" s="25">
        <f t="shared" si="206"/>
        <v>0</v>
      </c>
      <c r="BE64" s="25">
        <f t="shared" si="206"/>
        <v>0</v>
      </c>
      <c r="BF64" s="25">
        <f t="shared" si="206"/>
        <v>0</v>
      </c>
      <c r="BG64" s="25">
        <f t="shared" si="206"/>
        <v>0</v>
      </c>
      <c r="BH64" s="25">
        <f t="shared" si="199"/>
        <v>0</v>
      </c>
      <c r="BI64" s="25">
        <f t="shared" si="199"/>
        <v>0</v>
      </c>
      <c r="BJ64" s="25">
        <f t="shared" si="199"/>
        <v>-431.41664788722215</v>
      </c>
      <c r="BK64" s="25">
        <f t="shared" si="199"/>
        <v>-431.41664788722215</v>
      </c>
      <c r="BL64" s="25">
        <f t="shared" si="199"/>
        <v>-431.41664788722215</v>
      </c>
      <c r="BM64" s="25">
        <f t="shared" si="199"/>
        <v>-431.41664788722215</v>
      </c>
      <c r="BN64" s="25">
        <f t="shared" si="199"/>
        <v>-431.41664788722215</v>
      </c>
      <c r="BO64" s="25">
        <f t="shared" si="199"/>
        <v>-431.41664788722215</v>
      </c>
      <c r="BP64" s="25">
        <f t="shared" si="184"/>
        <v>-431.41664788722215</v>
      </c>
      <c r="BQ64" s="25">
        <f t="shared" si="184"/>
        <v>-431.41664788722215</v>
      </c>
      <c r="BR64" s="25">
        <f t="shared" si="212"/>
        <v>-431.41664788722215</v>
      </c>
      <c r="BS64" s="25">
        <f t="shared" si="212"/>
        <v>-431.41664788722215</v>
      </c>
      <c r="BT64" s="25">
        <f t="shared" si="212"/>
        <v>-431.41664788722215</v>
      </c>
      <c r="BU64" s="25">
        <f t="shared" si="212"/>
        <v>-431.41664788722215</v>
      </c>
      <c r="BV64" s="25">
        <f t="shared" si="212"/>
        <v>-431.41664788722215</v>
      </c>
      <c r="BW64" s="25">
        <f t="shared" si="212"/>
        <v>-431.41664788722215</v>
      </c>
      <c r="BX64" s="25">
        <f t="shared" si="212"/>
        <v>-431.41664788722215</v>
      </c>
      <c r="BY64" s="25">
        <f t="shared" si="212"/>
        <v>-431.41664788722215</v>
      </c>
      <c r="BZ64" s="25">
        <f t="shared" si="212"/>
        <v>-431.41664788722215</v>
      </c>
      <c r="CA64" s="25">
        <f t="shared" si="212"/>
        <v>-431.41664788722215</v>
      </c>
      <c r="CB64" s="25">
        <f t="shared" si="208"/>
        <v>-431.41664788722215</v>
      </c>
      <c r="CC64" s="25">
        <f t="shared" si="208"/>
        <v>-431.41664788722215</v>
      </c>
      <c r="CD64" s="25">
        <f t="shared" si="208"/>
        <v>-431.41664788722215</v>
      </c>
      <c r="CE64" s="25">
        <f t="shared" si="208"/>
        <v>-431.41664788722215</v>
      </c>
      <c r="CF64" s="25">
        <f t="shared" si="208"/>
        <v>-431.41664788722215</v>
      </c>
      <c r="CG64" s="25">
        <f t="shared" si="208"/>
        <v>-431.41664788722215</v>
      </c>
      <c r="CH64" s="25">
        <f t="shared" si="208"/>
        <v>-431.41664788722215</v>
      </c>
      <c r="CI64" s="25">
        <f t="shared" si="208"/>
        <v>-431.41664788722215</v>
      </c>
      <c r="CJ64" s="25">
        <f t="shared" si="208"/>
        <v>-431.41664788722215</v>
      </c>
      <c r="CK64" s="25">
        <f t="shared" si="208"/>
        <v>-431.41664788722215</v>
      </c>
      <c r="CL64" s="25">
        <f t="shared" si="213"/>
        <v>-431.41664788722215</v>
      </c>
      <c r="CM64" s="25">
        <f t="shared" si="213"/>
        <v>-431.41664788722215</v>
      </c>
      <c r="CN64" s="25">
        <f t="shared" si="213"/>
        <v>-431.41664788722215</v>
      </c>
      <c r="CO64" s="25">
        <f t="shared" si="213"/>
        <v>-431.41664788722215</v>
      </c>
      <c r="CP64" s="25">
        <f t="shared" si="213"/>
        <v>-431.41664788722215</v>
      </c>
      <c r="CQ64" s="25">
        <f t="shared" si="213"/>
        <v>-431.41664788722215</v>
      </c>
      <c r="CR64" s="25">
        <f t="shared" si="213"/>
        <v>-431.41664788722215</v>
      </c>
      <c r="CS64" s="25">
        <f t="shared" si="213"/>
        <v>-431.41664788722215</v>
      </c>
      <c r="CT64" s="25">
        <f t="shared" si="213"/>
        <v>-431.41664788722215</v>
      </c>
      <c r="CU64" s="25">
        <f t="shared" si="213"/>
        <v>-431.41664788722215</v>
      </c>
      <c r="CV64" s="25">
        <f t="shared" si="210"/>
        <v>-431.41664788722215</v>
      </c>
      <c r="CW64" s="25">
        <f t="shared" si="210"/>
        <v>-431.41664788722215</v>
      </c>
      <c r="CX64" s="25">
        <f t="shared" si="210"/>
        <v>-431.41664788722215</v>
      </c>
      <c r="CY64" s="25">
        <f t="shared" si="210"/>
        <v>-431.41664788722215</v>
      </c>
      <c r="CZ64" s="25">
        <f t="shared" si="210"/>
        <v>-431.41664788722215</v>
      </c>
      <c r="DA64" s="25">
        <f t="shared" si="210"/>
        <v>-431.41664788722215</v>
      </c>
      <c r="DB64" s="25">
        <f t="shared" si="210"/>
        <v>-431.41664788722215</v>
      </c>
      <c r="DC64" s="25">
        <f t="shared" si="210"/>
        <v>-431.41664788722215</v>
      </c>
      <c r="DD64" s="25">
        <f t="shared" si="210"/>
        <v>-431.41664788722215</v>
      </c>
      <c r="DE64" s="25">
        <f t="shared" si="210"/>
        <v>-431.41664788722215</v>
      </c>
      <c r="DF64" s="25">
        <f t="shared" si="214"/>
        <v>-431.41664788722215</v>
      </c>
      <c r="DG64" s="25">
        <f t="shared" si="214"/>
        <v>-431.41664788722215</v>
      </c>
      <c r="DH64" s="25">
        <f t="shared" si="214"/>
        <v>-431.41664788722215</v>
      </c>
      <c r="DI64" s="25">
        <f t="shared" si="214"/>
        <v>-431.41664788722215</v>
      </c>
      <c r="DJ64" s="25">
        <f t="shared" si="214"/>
        <v>-431.41664788722215</v>
      </c>
      <c r="DK64" s="25">
        <f t="shared" si="214"/>
        <v>-431.41664788722215</v>
      </c>
      <c r="DL64" s="25">
        <f t="shared" si="214"/>
        <v>-431.41664788722215</v>
      </c>
      <c r="DM64" s="25">
        <f t="shared" si="214"/>
        <v>-431.41664788722215</v>
      </c>
      <c r="DN64" s="25">
        <f t="shared" si="214"/>
        <v>-431.41664788722215</v>
      </c>
      <c r="DO64" s="25">
        <f t="shared" si="214"/>
        <v>-431.41664788722215</v>
      </c>
      <c r="DP64" s="25">
        <f t="shared" si="217"/>
        <v>-431.41664788722215</v>
      </c>
      <c r="DQ64" s="25">
        <f t="shared" si="217"/>
        <v>-431.41664788722215</v>
      </c>
      <c r="DR64" s="25">
        <f t="shared" si="217"/>
        <v>0</v>
      </c>
      <c r="DS64" s="25">
        <f t="shared" si="217"/>
        <v>0</v>
      </c>
      <c r="DT64" s="25">
        <f t="shared" si="217"/>
        <v>0</v>
      </c>
      <c r="DU64" s="25">
        <f t="shared" si="217"/>
        <v>0</v>
      </c>
      <c r="DV64" s="25">
        <f t="shared" si="217"/>
        <v>0</v>
      </c>
      <c r="DW64" s="25">
        <f t="shared" si="217"/>
        <v>0</v>
      </c>
      <c r="DX64" s="25">
        <f t="shared" si="217"/>
        <v>0</v>
      </c>
      <c r="DY64" s="25">
        <f t="shared" si="217"/>
        <v>0</v>
      </c>
      <c r="DZ64" s="25">
        <f t="shared" si="218"/>
        <v>0</v>
      </c>
      <c r="EA64" s="25">
        <f t="shared" si="218"/>
        <v>0</v>
      </c>
      <c r="EB64" s="25">
        <f t="shared" si="218"/>
        <v>0</v>
      </c>
      <c r="EC64" s="25">
        <f t="shared" si="218"/>
        <v>0</v>
      </c>
      <c r="ED64" s="25">
        <f t="shared" si="218"/>
        <v>0</v>
      </c>
      <c r="EE64" s="25">
        <f t="shared" si="218"/>
        <v>0</v>
      </c>
      <c r="EF64" s="25">
        <f t="shared" si="218"/>
        <v>0</v>
      </c>
      <c r="EG64" s="25">
        <f t="shared" si="218"/>
        <v>0</v>
      </c>
      <c r="EH64" s="25">
        <f t="shared" si="218"/>
        <v>0</v>
      </c>
      <c r="EI64" s="25">
        <f t="shared" si="218"/>
        <v>0</v>
      </c>
      <c r="EJ64" s="25">
        <f t="shared" si="218"/>
        <v>0</v>
      </c>
      <c r="EK64" s="25">
        <f t="shared" si="218"/>
        <v>0</v>
      </c>
      <c r="EL64" s="25">
        <f t="shared" si="218"/>
        <v>0</v>
      </c>
      <c r="EM64" s="25">
        <f t="shared" si="218"/>
        <v>0</v>
      </c>
      <c r="EN64" s="25">
        <f t="shared" si="218"/>
        <v>0</v>
      </c>
      <c r="EO64" s="25">
        <f t="shared" si="218"/>
        <v>0</v>
      </c>
      <c r="EP64" s="25">
        <f t="shared" si="218"/>
        <v>0</v>
      </c>
      <c r="EQ64" s="25">
        <f t="shared" si="218"/>
        <v>0</v>
      </c>
      <c r="ER64" s="25">
        <f t="shared" si="218"/>
        <v>0</v>
      </c>
      <c r="ES64" s="25">
        <f t="shared" si="218"/>
        <v>0</v>
      </c>
      <c r="ET64" s="25">
        <f t="shared" si="218"/>
        <v>0</v>
      </c>
      <c r="EU64" s="25">
        <f t="shared" si="218"/>
        <v>0</v>
      </c>
      <c r="EV64" s="25">
        <f t="shared" si="218"/>
        <v>0</v>
      </c>
      <c r="EW64" s="25">
        <f t="shared" si="218"/>
        <v>0</v>
      </c>
      <c r="EX64" s="25">
        <f t="shared" si="218"/>
        <v>0</v>
      </c>
      <c r="EY64" s="25">
        <f t="shared" si="218"/>
        <v>0</v>
      </c>
      <c r="EZ64" s="25">
        <f t="shared" si="218"/>
        <v>0</v>
      </c>
      <c r="FA64" s="25">
        <f t="shared" si="218"/>
        <v>0</v>
      </c>
      <c r="FB64" s="25">
        <f t="shared" si="218"/>
        <v>0</v>
      </c>
      <c r="FC64" s="25">
        <f t="shared" si="218"/>
        <v>0</v>
      </c>
      <c r="FD64" s="25">
        <f t="shared" si="218"/>
        <v>0</v>
      </c>
      <c r="FE64" s="25">
        <f t="shared" si="218"/>
        <v>0</v>
      </c>
      <c r="FF64" s="25">
        <f t="shared" si="218"/>
        <v>0</v>
      </c>
      <c r="FG64" s="25">
        <f t="shared" si="218"/>
        <v>0</v>
      </c>
      <c r="FH64" s="25">
        <f t="shared" si="218"/>
        <v>0</v>
      </c>
      <c r="FI64" s="25">
        <f t="shared" si="218"/>
        <v>0</v>
      </c>
      <c r="FJ64" s="25">
        <f t="shared" si="218"/>
        <v>0</v>
      </c>
      <c r="FK64" s="25">
        <f t="shared" si="218"/>
        <v>0</v>
      </c>
      <c r="FL64" s="25">
        <f t="shared" si="218"/>
        <v>0</v>
      </c>
      <c r="FM64" s="25">
        <f t="shared" si="218"/>
        <v>0</v>
      </c>
      <c r="FN64" s="25">
        <f t="shared" si="218"/>
        <v>0</v>
      </c>
      <c r="FO64" s="25">
        <f t="shared" si="218"/>
        <v>0</v>
      </c>
      <c r="FP64" s="25">
        <f t="shared" si="218"/>
        <v>0</v>
      </c>
      <c r="FQ64" s="25">
        <f t="shared" si="218"/>
        <v>0</v>
      </c>
      <c r="FR64" s="25">
        <f t="shared" si="218"/>
        <v>0</v>
      </c>
      <c r="FS64" s="25">
        <f t="shared" si="218"/>
        <v>0</v>
      </c>
      <c r="FT64" s="25">
        <f t="shared" si="218"/>
        <v>0</v>
      </c>
      <c r="FU64" s="25">
        <f t="shared" si="218"/>
        <v>0</v>
      </c>
      <c r="FV64" s="25">
        <f t="shared" si="218"/>
        <v>0</v>
      </c>
      <c r="FW64" s="25">
        <f t="shared" si="218"/>
        <v>0</v>
      </c>
      <c r="FX64" s="25">
        <f t="shared" si="218"/>
        <v>0</v>
      </c>
      <c r="FY64" s="25">
        <f t="shared" si="218"/>
        <v>0</v>
      </c>
      <c r="FZ64" s="25">
        <f t="shared" si="218"/>
        <v>0</v>
      </c>
      <c r="GA64" s="25">
        <f t="shared" si="218"/>
        <v>0</v>
      </c>
      <c r="GB64" s="25">
        <f t="shared" si="218"/>
        <v>0</v>
      </c>
      <c r="GC64" s="25">
        <f t="shared" si="218"/>
        <v>0</v>
      </c>
      <c r="GD64" s="25">
        <f t="shared" si="218"/>
        <v>0</v>
      </c>
      <c r="GE64" s="25">
        <f t="shared" si="218"/>
        <v>0</v>
      </c>
      <c r="GF64" s="25">
        <f t="shared" si="218"/>
        <v>0</v>
      </c>
      <c r="GG64" s="25">
        <f t="shared" si="218"/>
        <v>0</v>
      </c>
      <c r="GH64" s="25">
        <f t="shared" si="218"/>
        <v>0</v>
      </c>
      <c r="GI64" s="25">
        <f t="shared" si="218"/>
        <v>0</v>
      </c>
      <c r="GJ64" s="25">
        <f t="shared" si="218"/>
        <v>0</v>
      </c>
      <c r="GK64" s="25">
        <f t="shared" si="218"/>
        <v>0</v>
      </c>
      <c r="GL64" s="25">
        <f t="shared" si="215"/>
        <v>0</v>
      </c>
      <c r="GM64" s="246">
        <f t="shared" si="170"/>
        <v>0</v>
      </c>
    </row>
    <row r="65" spans="1:195" ht="19.5" customHeight="1">
      <c r="A65" s="130">
        <f t="shared" si="190"/>
        <v>0</v>
      </c>
      <c r="B65" s="25" t="s">
        <v>95</v>
      </c>
      <c r="C65" s="25" t="s">
        <v>44</v>
      </c>
      <c r="D65" s="64">
        <v>42491</v>
      </c>
      <c r="E65" s="25">
        <f>(SUMIF(GASTOS!$I$5:$CB$5,D65,GASTOS!$I$12:$CB$12)+SUMIF(RRHH!$T$18:$CM$18,D65,RRHH!$T$19:$CM$19))*-1</f>
        <v>25884.99887323333</v>
      </c>
      <c r="F65" s="65">
        <f t="shared" si="157"/>
        <v>2016</v>
      </c>
      <c r="G65" s="25">
        <v>60</v>
      </c>
      <c r="H65" s="25">
        <f t="shared" si="158"/>
        <v>-431.41664788722215</v>
      </c>
      <c r="I65" s="64">
        <f t="shared" si="159"/>
        <v>44315</v>
      </c>
      <c r="J65" s="141">
        <f t="shared" si="205"/>
        <v>0</v>
      </c>
      <c r="K65" s="25">
        <f t="shared" si="205"/>
        <v>0</v>
      </c>
      <c r="L65" s="25">
        <f t="shared" si="205"/>
        <v>0</v>
      </c>
      <c r="M65" s="25">
        <f t="shared" si="205"/>
        <v>0</v>
      </c>
      <c r="N65" s="25">
        <f t="shared" si="205"/>
        <v>0</v>
      </c>
      <c r="O65" s="25">
        <f t="shared" si="205"/>
        <v>0</v>
      </c>
      <c r="P65" s="25">
        <f t="shared" si="205"/>
        <v>0</v>
      </c>
      <c r="Q65" s="25">
        <f t="shared" si="205"/>
        <v>0</v>
      </c>
      <c r="R65" s="25">
        <f t="shared" si="205"/>
        <v>0</v>
      </c>
      <c r="S65" s="25">
        <f t="shared" si="205"/>
        <v>0</v>
      </c>
      <c r="T65" s="25">
        <f t="shared" si="203"/>
        <v>0</v>
      </c>
      <c r="U65" s="25">
        <f t="shared" si="203"/>
        <v>0</v>
      </c>
      <c r="V65" s="25">
        <f t="shared" si="203"/>
        <v>0</v>
      </c>
      <c r="W65" s="25">
        <f t="shared" si="203"/>
        <v>0</v>
      </c>
      <c r="X65" s="25">
        <f t="shared" si="203"/>
        <v>0</v>
      </c>
      <c r="Y65" s="25">
        <f t="shared" si="203"/>
        <v>0</v>
      </c>
      <c r="Z65" s="25">
        <f t="shared" si="203"/>
        <v>0</v>
      </c>
      <c r="AA65" s="25">
        <f t="shared" si="203"/>
        <v>0</v>
      </c>
      <c r="AB65" s="25">
        <f t="shared" si="203"/>
        <v>0</v>
      </c>
      <c r="AC65" s="25">
        <f t="shared" si="203"/>
        <v>0</v>
      </c>
      <c r="AD65" s="25">
        <f t="shared" si="198"/>
        <v>0</v>
      </c>
      <c r="AE65" s="25">
        <f t="shared" si="198"/>
        <v>0</v>
      </c>
      <c r="AF65" s="25">
        <f t="shared" si="198"/>
        <v>0</v>
      </c>
      <c r="AG65" s="25">
        <f t="shared" si="198"/>
        <v>0</v>
      </c>
      <c r="AH65" s="25">
        <f t="shared" si="198"/>
        <v>0</v>
      </c>
      <c r="AI65" s="25">
        <f t="shared" si="198"/>
        <v>0</v>
      </c>
      <c r="AJ65" s="25">
        <f t="shared" si="198"/>
        <v>0</v>
      </c>
      <c r="AK65" s="25">
        <f t="shared" si="198"/>
        <v>0</v>
      </c>
      <c r="AL65" s="25">
        <f t="shared" si="198"/>
        <v>0</v>
      </c>
      <c r="AM65" s="25">
        <f t="shared" si="198"/>
        <v>0</v>
      </c>
      <c r="AN65" s="25">
        <f t="shared" si="207"/>
        <v>0</v>
      </c>
      <c r="AO65" s="25">
        <f t="shared" si="207"/>
        <v>0</v>
      </c>
      <c r="AP65" s="25">
        <f t="shared" si="207"/>
        <v>0</v>
      </c>
      <c r="AQ65" s="25">
        <f t="shared" si="207"/>
        <v>0</v>
      </c>
      <c r="AR65" s="25">
        <f t="shared" si="207"/>
        <v>0</v>
      </c>
      <c r="AS65" s="25">
        <f t="shared" si="207"/>
        <v>0</v>
      </c>
      <c r="AT65" s="25">
        <f t="shared" si="207"/>
        <v>0</v>
      </c>
      <c r="AU65" s="25">
        <f t="shared" si="207"/>
        <v>0</v>
      </c>
      <c r="AV65" s="25">
        <f t="shared" si="207"/>
        <v>0</v>
      </c>
      <c r="AW65" s="25">
        <f t="shared" si="207"/>
        <v>0</v>
      </c>
      <c r="AX65" s="25">
        <f t="shared" si="206"/>
        <v>0</v>
      </c>
      <c r="AY65" s="25">
        <f t="shared" si="206"/>
        <v>0</v>
      </c>
      <c r="AZ65" s="25">
        <f t="shared" si="206"/>
        <v>0</v>
      </c>
      <c r="BA65" s="25">
        <f t="shared" si="206"/>
        <v>0</v>
      </c>
      <c r="BB65" s="25">
        <f t="shared" si="206"/>
        <v>0</v>
      </c>
      <c r="BC65" s="25">
        <f t="shared" si="206"/>
        <v>0</v>
      </c>
      <c r="BD65" s="25">
        <f t="shared" si="206"/>
        <v>0</v>
      </c>
      <c r="BE65" s="25">
        <f t="shared" si="206"/>
        <v>0</v>
      </c>
      <c r="BF65" s="25">
        <f t="shared" si="206"/>
        <v>0</v>
      </c>
      <c r="BG65" s="25">
        <f t="shared" si="206"/>
        <v>0</v>
      </c>
      <c r="BH65" s="25">
        <f t="shared" si="199"/>
        <v>0</v>
      </c>
      <c r="BI65" s="25">
        <f t="shared" si="199"/>
        <v>0</v>
      </c>
      <c r="BJ65" s="25">
        <f t="shared" si="199"/>
        <v>0</v>
      </c>
      <c r="BK65" s="25">
        <f t="shared" si="199"/>
        <v>-431.41664788722215</v>
      </c>
      <c r="BL65" s="25">
        <f t="shared" si="199"/>
        <v>-431.41664788722215</v>
      </c>
      <c r="BM65" s="25">
        <f t="shared" si="199"/>
        <v>-431.41664788722215</v>
      </c>
      <c r="BN65" s="25">
        <f t="shared" si="199"/>
        <v>-431.41664788722215</v>
      </c>
      <c r="BO65" s="25">
        <f t="shared" si="199"/>
        <v>-431.41664788722215</v>
      </c>
      <c r="BP65" s="25">
        <f t="shared" si="184"/>
        <v>-431.41664788722215</v>
      </c>
      <c r="BQ65" s="25">
        <f t="shared" si="184"/>
        <v>-431.41664788722215</v>
      </c>
      <c r="BR65" s="25">
        <f t="shared" si="212"/>
        <v>-431.41664788722215</v>
      </c>
      <c r="BS65" s="25">
        <f t="shared" si="212"/>
        <v>-431.41664788722215</v>
      </c>
      <c r="BT65" s="25">
        <f t="shared" si="212"/>
        <v>-431.41664788722215</v>
      </c>
      <c r="BU65" s="25">
        <f t="shared" si="212"/>
        <v>-431.41664788722215</v>
      </c>
      <c r="BV65" s="25">
        <f t="shared" si="212"/>
        <v>-431.41664788722215</v>
      </c>
      <c r="BW65" s="25">
        <f t="shared" si="212"/>
        <v>-431.41664788722215</v>
      </c>
      <c r="BX65" s="25">
        <f t="shared" si="212"/>
        <v>-431.41664788722215</v>
      </c>
      <c r="BY65" s="25">
        <f t="shared" si="212"/>
        <v>-431.41664788722215</v>
      </c>
      <c r="BZ65" s="25">
        <f t="shared" si="212"/>
        <v>-431.41664788722215</v>
      </c>
      <c r="CA65" s="25">
        <f t="shared" si="212"/>
        <v>-431.41664788722215</v>
      </c>
      <c r="CB65" s="25">
        <f t="shared" si="208"/>
        <v>-431.41664788722215</v>
      </c>
      <c r="CC65" s="25">
        <f t="shared" si="208"/>
        <v>-431.41664788722215</v>
      </c>
      <c r="CD65" s="25">
        <f t="shared" si="208"/>
        <v>-431.41664788722215</v>
      </c>
      <c r="CE65" s="25">
        <f t="shared" si="208"/>
        <v>-431.41664788722215</v>
      </c>
      <c r="CF65" s="25">
        <f t="shared" si="208"/>
        <v>-431.41664788722215</v>
      </c>
      <c r="CG65" s="25">
        <f t="shared" si="208"/>
        <v>-431.41664788722215</v>
      </c>
      <c r="CH65" s="25">
        <f t="shared" si="208"/>
        <v>-431.41664788722215</v>
      </c>
      <c r="CI65" s="25">
        <f t="shared" si="208"/>
        <v>-431.41664788722215</v>
      </c>
      <c r="CJ65" s="25">
        <f t="shared" si="208"/>
        <v>-431.41664788722215</v>
      </c>
      <c r="CK65" s="25">
        <f t="shared" si="208"/>
        <v>-431.41664788722215</v>
      </c>
      <c r="CL65" s="25">
        <f t="shared" si="213"/>
        <v>-431.41664788722215</v>
      </c>
      <c r="CM65" s="25">
        <f t="shared" si="213"/>
        <v>-431.41664788722215</v>
      </c>
      <c r="CN65" s="25">
        <f t="shared" si="213"/>
        <v>-431.41664788722215</v>
      </c>
      <c r="CO65" s="25">
        <f t="shared" si="213"/>
        <v>-431.41664788722215</v>
      </c>
      <c r="CP65" s="25">
        <f t="shared" si="213"/>
        <v>-431.41664788722215</v>
      </c>
      <c r="CQ65" s="25">
        <f t="shared" si="213"/>
        <v>-431.41664788722215</v>
      </c>
      <c r="CR65" s="25">
        <f t="shared" si="213"/>
        <v>-431.41664788722215</v>
      </c>
      <c r="CS65" s="25">
        <f t="shared" si="213"/>
        <v>-431.41664788722215</v>
      </c>
      <c r="CT65" s="25">
        <f t="shared" si="213"/>
        <v>-431.41664788722215</v>
      </c>
      <c r="CU65" s="25">
        <f t="shared" si="213"/>
        <v>-431.41664788722215</v>
      </c>
      <c r="CV65" s="25">
        <f t="shared" si="210"/>
        <v>-431.41664788722215</v>
      </c>
      <c r="CW65" s="25">
        <f t="shared" si="210"/>
        <v>-431.41664788722215</v>
      </c>
      <c r="CX65" s="25">
        <f t="shared" si="210"/>
        <v>-431.41664788722215</v>
      </c>
      <c r="CY65" s="25">
        <f t="shared" si="210"/>
        <v>-431.41664788722215</v>
      </c>
      <c r="CZ65" s="25">
        <f t="shared" si="210"/>
        <v>-431.41664788722215</v>
      </c>
      <c r="DA65" s="25">
        <f t="shared" si="210"/>
        <v>-431.41664788722215</v>
      </c>
      <c r="DB65" s="25">
        <f t="shared" si="210"/>
        <v>-431.41664788722215</v>
      </c>
      <c r="DC65" s="25">
        <f t="shared" si="210"/>
        <v>-431.41664788722215</v>
      </c>
      <c r="DD65" s="25">
        <f t="shared" si="210"/>
        <v>-431.41664788722215</v>
      </c>
      <c r="DE65" s="25">
        <f t="shared" si="210"/>
        <v>-431.41664788722215</v>
      </c>
      <c r="DF65" s="25">
        <f t="shared" si="214"/>
        <v>-431.41664788722215</v>
      </c>
      <c r="DG65" s="25">
        <f t="shared" si="214"/>
        <v>-431.41664788722215</v>
      </c>
      <c r="DH65" s="25">
        <f t="shared" si="214"/>
        <v>-431.41664788722215</v>
      </c>
      <c r="DI65" s="25">
        <f t="shared" si="214"/>
        <v>-431.41664788722215</v>
      </c>
      <c r="DJ65" s="25">
        <f t="shared" si="214"/>
        <v>-431.41664788722215</v>
      </c>
      <c r="DK65" s="25">
        <f t="shared" si="214"/>
        <v>-431.41664788722215</v>
      </c>
      <c r="DL65" s="25">
        <f t="shared" si="214"/>
        <v>-431.41664788722215</v>
      </c>
      <c r="DM65" s="25">
        <f t="shared" si="214"/>
        <v>-431.41664788722215</v>
      </c>
      <c r="DN65" s="25">
        <f t="shared" si="214"/>
        <v>-431.41664788722215</v>
      </c>
      <c r="DO65" s="25">
        <f t="shared" si="214"/>
        <v>-431.41664788722215</v>
      </c>
      <c r="DP65" s="25">
        <f t="shared" si="217"/>
        <v>-431.41664788722215</v>
      </c>
      <c r="DQ65" s="25">
        <f t="shared" si="217"/>
        <v>-431.41664788722215</v>
      </c>
      <c r="DR65" s="25">
        <f t="shared" si="217"/>
        <v>-431.41664788722215</v>
      </c>
      <c r="DS65" s="25">
        <f t="shared" si="217"/>
        <v>0</v>
      </c>
      <c r="DT65" s="25">
        <f t="shared" si="217"/>
        <v>0</v>
      </c>
      <c r="DU65" s="25">
        <f t="shared" si="217"/>
        <v>0</v>
      </c>
      <c r="DV65" s="25">
        <f t="shared" si="217"/>
        <v>0</v>
      </c>
      <c r="DW65" s="25">
        <f t="shared" si="217"/>
        <v>0</v>
      </c>
      <c r="DX65" s="25">
        <f t="shared" si="217"/>
        <v>0</v>
      </c>
      <c r="DY65" s="25">
        <f t="shared" si="217"/>
        <v>0</v>
      </c>
      <c r="DZ65" s="25">
        <f t="shared" si="218"/>
        <v>0</v>
      </c>
      <c r="EA65" s="25">
        <f t="shared" si="218"/>
        <v>0</v>
      </c>
      <c r="EB65" s="25">
        <f t="shared" si="218"/>
        <v>0</v>
      </c>
      <c r="EC65" s="25">
        <f t="shared" si="218"/>
        <v>0</v>
      </c>
      <c r="ED65" s="25">
        <f t="shared" si="218"/>
        <v>0</v>
      </c>
      <c r="EE65" s="25">
        <f t="shared" si="218"/>
        <v>0</v>
      </c>
      <c r="EF65" s="25">
        <f t="shared" si="218"/>
        <v>0</v>
      </c>
      <c r="EG65" s="25">
        <f t="shared" si="218"/>
        <v>0</v>
      </c>
      <c r="EH65" s="25">
        <f t="shared" si="218"/>
        <v>0</v>
      </c>
      <c r="EI65" s="25">
        <f t="shared" si="218"/>
        <v>0</v>
      </c>
      <c r="EJ65" s="25">
        <f t="shared" si="218"/>
        <v>0</v>
      </c>
      <c r="EK65" s="25">
        <f t="shared" si="218"/>
        <v>0</v>
      </c>
      <c r="EL65" s="25">
        <f t="shared" si="218"/>
        <v>0</v>
      </c>
      <c r="EM65" s="25">
        <f t="shared" si="218"/>
        <v>0</v>
      </c>
      <c r="EN65" s="25">
        <f t="shared" si="218"/>
        <v>0</v>
      </c>
      <c r="EO65" s="25">
        <f t="shared" si="218"/>
        <v>0</v>
      </c>
      <c r="EP65" s="25">
        <f t="shared" si="218"/>
        <v>0</v>
      </c>
      <c r="EQ65" s="25">
        <f t="shared" si="218"/>
        <v>0</v>
      </c>
      <c r="ER65" s="25">
        <f t="shared" si="218"/>
        <v>0</v>
      </c>
      <c r="ES65" s="25">
        <f t="shared" si="218"/>
        <v>0</v>
      </c>
      <c r="ET65" s="25">
        <f t="shared" si="218"/>
        <v>0</v>
      </c>
      <c r="EU65" s="25">
        <f t="shared" si="218"/>
        <v>0</v>
      </c>
      <c r="EV65" s="25">
        <f t="shared" si="218"/>
        <v>0</v>
      </c>
      <c r="EW65" s="25">
        <f t="shared" si="218"/>
        <v>0</v>
      </c>
      <c r="EX65" s="25">
        <f t="shared" si="218"/>
        <v>0</v>
      </c>
      <c r="EY65" s="25">
        <f t="shared" si="218"/>
        <v>0</v>
      </c>
      <c r="EZ65" s="25">
        <f t="shared" si="218"/>
        <v>0</v>
      </c>
      <c r="FA65" s="25">
        <f t="shared" si="218"/>
        <v>0</v>
      </c>
      <c r="FB65" s="25">
        <f t="shared" si="218"/>
        <v>0</v>
      </c>
      <c r="FC65" s="25">
        <f t="shared" si="218"/>
        <v>0</v>
      </c>
      <c r="FD65" s="25">
        <f t="shared" si="218"/>
        <v>0</v>
      </c>
      <c r="FE65" s="25">
        <f t="shared" si="218"/>
        <v>0</v>
      </c>
      <c r="FF65" s="25">
        <f t="shared" si="218"/>
        <v>0</v>
      </c>
      <c r="FG65" s="25">
        <f t="shared" si="218"/>
        <v>0</v>
      </c>
      <c r="FH65" s="25">
        <f t="shared" si="218"/>
        <v>0</v>
      </c>
      <c r="FI65" s="25">
        <f t="shared" si="218"/>
        <v>0</v>
      </c>
      <c r="FJ65" s="25">
        <f t="shared" si="218"/>
        <v>0</v>
      </c>
      <c r="FK65" s="25">
        <f t="shared" si="218"/>
        <v>0</v>
      </c>
      <c r="FL65" s="25">
        <f t="shared" si="218"/>
        <v>0</v>
      </c>
      <c r="FM65" s="25">
        <f t="shared" si="218"/>
        <v>0</v>
      </c>
      <c r="FN65" s="25">
        <f t="shared" si="218"/>
        <v>0</v>
      </c>
      <c r="FO65" s="25">
        <f t="shared" si="218"/>
        <v>0</v>
      </c>
      <c r="FP65" s="25">
        <f t="shared" si="218"/>
        <v>0</v>
      </c>
      <c r="FQ65" s="25">
        <f t="shared" si="218"/>
        <v>0</v>
      </c>
      <c r="FR65" s="25">
        <f t="shared" si="218"/>
        <v>0</v>
      </c>
      <c r="FS65" s="25">
        <f t="shared" si="218"/>
        <v>0</v>
      </c>
      <c r="FT65" s="25">
        <f t="shared" si="218"/>
        <v>0</v>
      </c>
      <c r="FU65" s="25">
        <f t="shared" si="218"/>
        <v>0</v>
      </c>
      <c r="FV65" s="25">
        <f t="shared" si="218"/>
        <v>0</v>
      </c>
      <c r="FW65" s="25">
        <f t="shared" si="218"/>
        <v>0</v>
      </c>
      <c r="FX65" s="25">
        <f t="shared" si="218"/>
        <v>0</v>
      </c>
      <c r="FY65" s="25">
        <f t="shared" si="218"/>
        <v>0</v>
      </c>
      <c r="FZ65" s="25">
        <f t="shared" si="218"/>
        <v>0</v>
      </c>
      <c r="GA65" s="25">
        <f t="shared" si="218"/>
        <v>0</v>
      </c>
      <c r="GB65" s="25">
        <f t="shared" si="218"/>
        <v>0</v>
      </c>
      <c r="GC65" s="25">
        <f t="shared" si="218"/>
        <v>0</v>
      </c>
      <c r="GD65" s="25">
        <f t="shared" si="218"/>
        <v>0</v>
      </c>
      <c r="GE65" s="25">
        <f t="shared" si="218"/>
        <v>0</v>
      </c>
      <c r="GF65" s="25">
        <f t="shared" si="218"/>
        <v>0</v>
      </c>
      <c r="GG65" s="25">
        <f t="shared" si="218"/>
        <v>0</v>
      </c>
      <c r="GH65" s="25">
        <f t="shared" si="218"/>
        <v>0</v>
      </c>
      <c r="GI65" s="25">
        <f t="shared" si="218"/>
        <v>0</v>
      </c>
      <c r="GJ65" s="25">
        <f t="shared" si="218"/>
        <v>0</v>
      </c>
      <c r="GK65" s="25">
        <f t="shared" si="218"/>
        <v>0</v>
      </c>
      <c r="GL65" s="25">
        <f t="shared" si="215"/>
        <v>0</v>
      </c>
      <c r="GM65" s="246">
        <f t="shared" si="170"/>
        <v>0</v>
      </c>
    </row>
    <row r="66" spans="1:195" ht="19.5" customHeight="1">
      <c r="A66" s="130">
        <f t="shared" si="190"/>
        <v>0</v>
      </c>
      <c r="B66" s="25" t="s">
        <v>95</v>
      </c>
      <c r="C66" s="25" t="s">
        <v>44</v>
      </c>
      <c r="D66" s="64">
        <v>42522</v>
      </c>
      <c r="E66" s="25">
        <f>(SUMIF(GASTOS!$I$5:$CB$5,D66,GASTOS!$I$12:$CB$12)+SUMIF(RRHH!$T$18:$CM$18,D66,RRHH!$T$19:$CM$19))*-1</f>
        <v>25884.99887323333</v>
      </c>
      <c r="F66" s="65">
        <f t="shared" si="157"/>
        <v>2016</v>
      </c>
      <c r="G66" s="25">
        <v>60</v>
      </c>
      <c r="H66" s="25">
        <f t="shared" si="158"/>
        <v>-431.41664788722215</v>
      </c>
      <c r="I66" s="64">
        <f t="shared" si="159"/>
        <v>44346</v>
      </c>
      <c r="J66" s="141">
        <f t="shared" si="205"/>
        <v>0</v>
      </c>
      <c r="K66" s="25">
        <f t="shared" si="205"/>
        <v>0</v>
      </c>
      <c r="L66" s="25">
        <f t="shared" si="205"/>
        <v>0</v>
      </c>
      <c r="M66" s="25">
        <f t="shared" si="205"/>
        <v>0</v>
      </c>
      <c r="N66" s="25">
        <f t="shared" si="205"/>
        <v>0</v>
      </c>
      <c r="O66" s="25">
        <f t="shared" si="205"/>
        <v>0</v>
      </c>
      <c r="P66" s="25">
        <f t="shared" si="205"/>
        <v>0</v>
      </c>
      <c r="Q66" s="25">
        <f t="shared" si="205"/>
        <v>0</v>
      </c>
      <c r="R66" s="25">
        <f t="shared" si="205"/>
        <v>0</v>
      </c>
      <c r="S66" s="25">
        <f t="shared" si="205"/>
        <v>0</v>
      </c>
      <c r="T66" s="25">
        <f t="shared" si="203"/>
        <v>0</v>
      </c>
      <c r="U66" s="25">
        <f t="shared" si="203"/>
        <v>0</v>
      </c>
      <c r="V66" s="25">
        <f t="shared" si="203"/>
        <v>0</v>
      </c>
      <c r="W66" s="25">
        <f t="shared" si="203"/>
        <v>0</v>
      </c>
      <c r="X66" s="25">
        <f t="shared" si="203"/>
        <v>0</v>
      </c>
      <c r="Y66" s="25">
        <f t="shared" si="203"/>
        <v>0</v>
      </c>
      <c r="Z66" s="25">
        <f t="shared" si="203"/>
        <v>0</v>
      </c>
      <c r="AA66" s="25">
        <f t="shared" si="203"/>
        <v>0</v>
      </c>
      <c r="AB66" s="25">
        <f t="shared" si="203"/>
        <v>0</v>
      </c>
      <c r="AC66" s="25">
        <f t="shared" si="203"/>
        <v>0</v>
      </c>
      <c r="AD66" s="25">
        <f t="shared" si="198"/>
        <v>0</v>
      </c>
      <c r="AE66" s="25">
        <f t="shared" si="198"/>
        <v>0</v>
      </c>
      <c r="AF66" s="25">
        <f t="shared" si="198"/>
        <v>0</v>
      </c>
      <c r="AG66" s="25">
        <f t="shared" si="198"/>
        <v>0</v>
      </c>
      <c r="AH66" s="25">
        <f t="shared" si="198"/>
        <v>0</v>
      </c>
      <c r="AI66" s="25">
        <f t="shared" si="198"/>
        <v>0</v>
      </c>
      <c r="AJ66" s="25">
        <f t="shared" si="198"/>
        <v>0</v>
      </c>
      <c r="AK66" s="25">
        <f t="shared" si="198"/>
        <v>0</v>
      </c>
      <c r="AL66" s="25">
        <f t="shared" si="198"/>
        <v>0</v>
      </c>
      <c r="AM66" s="25">
        <f t="shared" si="198"/>
        <v>0</v>
      </c>
      <c r="AN66" s="25">
        <f t="shared" si="207"/>
        <v>0</v>
      </c>
      <c r="AO66" s="25">
        <f t="shared" si="207"/>
        <v>0</v>
      </c>
      <c r="AP66" s="25">
        <f t="shared" si="207"/>
        <v>0</v>
      </c>
      <c r="AQ66" s="25">
        <f t="shared" si="207"/>
        <v>0</v>
      </c>
      <c r="AR66" s="25">
        <f t="shared" si="207"/>
        <v>0</v>
      </c>
      <c r="AS66" s="25">
        <f t="shared" si="207"/>
        <v>0</v>
      </c>
      <c r="AT66" s="25">
        <f t="shared" si="207"/>
        <v>0</v>
      </c>
      <c r="AU66" s="25">
        <f t="shared" si="207"/>
        <v>0</v>
      </c>
      <c r="AV66" s="25">
        <f t="shared" si="207"/>
        <v>0</v>
      </c>
      <c r="AW66" s="25">
        <f t="shared" si="207"/>
        <v>0</v>
      </c>
      <c r="AX66" s="25">
        <f t="shared" si="206"/>
        <v>0</v>
      </c>
      <c r="AY66" s="25">
        <f t="shared" si="206"/>
        <v>0</v>
      </c>
      <c r="AZ66" s="25">
        <f t="shared" si="206"/>
        <v>0</v>
      </c>
      <c r="BA66" s="25">
        <f t="shared" si="206"/>
        <v>0</v>
      </c>
      <c r="BB66" s="25">
        <f t="shared" si="206"/>
        <v>0</v>
      </c>
      <c r="BC66" s="25">
        <f t="shared" si="206"/>
        <v>0</v>
      </c>
      <c r="BD66" s="25">
        <f t="shared" si="206"/>
        <v>0</v>
      </c>
      <c r="BE66" s="25">
        <f t="shared" si="206"/>
        <v>0</v>
      </c>
      <c r="BF66" s="25">
        <f t="shared" si="206"/>
        <v>0</v>
      </c>
      <c r="BG66" s="25">
        <f t="shared" si="206"/>
        <v>0</v>
      </c>
      <c r="BH66" s="25">
        <f t="shared" si="199"/>
        <v>0</v>
      </c>
      <c r="BI66" s="25">
        <f t="shared" si="199"/>
        <v>0</v>
      </c>
      <c r="BJ66" s="25">
        <f t="shared" si="199"/>
        <v>0</v>
      </c>
      <c r="BK66" s="25">
        <f t="shared" si="199"/>
        <v>0</v>
      </c>
      <c r="BL66" s="25">
        <f t="shared" si="199"/>
        <v>-431.41664788722215</v>
      </c>
      <c r="BM66" s="25">
        <f t="shared" si="199"/>
        <v>-431.41664788722215</v>
      </c>
      <c r="BN66" s="25">
        <f t="shared" si="199"/>
        <v>-431.41664788722215</v>
      </c>
      <c r="BO66" s="25">
        <f t="shared" si="199"/>
        <v>-431.41664788722215</v>
      </c>
      <c r="BP66" s="25">
        <f t="shared" si="184"/>
        <v>-431.41664788722215</v>
      </c>
      <c r="BQ66" s="25">
        <f t="shared" si="184"/>
        <v>-431.41664788722215</v>
      </c>
      <c r="BR66" s="25">
        <f t="shared" si="212"/>
        <v>-431.41664788722215</v>
      </c>
      <c r="BS66" s="25">
        <f t="shared" si="212"/>
        <v>-431.41664788722215</v>
      </c>
      <c r="BT66" s="25">
        <f t="shared" si="212"/>
        <v>-431.41664788722215</v>
      </c>
      <c r="BU66" s="25">
        <f t="shared" si="212"/>
        <v>-431.41664788722215</v>
      </c>
      <c r="BV66" s="25">
        <f t="shared" si="212"/>
        <v>-431.41664788722215</v>
      </c>
      <c r="BW66" s="25">
        <f t="shared" si="212"/>
        <v>-431.41664788722215</v>
      </c>
      <c r="BX66" s="25">
        <f t="shared" si="212"/>
        <v>-431.41664788722215</v>
      </c>
      <c r="BY66" s="25">
        <f t="shared" si="212"/>
        <v>-431.41664788722215</v>
      </c>
      <c r="BZ66" s="25">
        <f t="shared" si="212"/>
        <v>-431.41664788722215</v>
      </c>
      <c r="CA66" s="25">
        <f t="shared" si="212"/>
        <v>-431.41664788722215</v>
      </c>
      <c r="CB66" s="25">
        <f t="shared" si="208"/>
        <v>-431.41664788722215</v>
      </c>
      <c r="CC66" s="25">
        <f t="shared" si="208"/>
        <v>-431.41664788722215</v>
      </c>
      <c r="CD66" s="25">
        <f t="shared" si="208"/>
        <v>-431.41664788722215</v>
      </c>
      <c r="CE66" s="25">
        <f t="shared" si="208"/>
        <v>-431.41664788722215</v>
      </c>
      <c r="CF66" s="25">
        <f t="shared" si="208"/>
        <v>-431.41664788722215</v>
      </c>
      <c r="CG66" s="25">
        <f t="shared" si="208"/>
        <v>-431.41664788722215</v>
      </c>
      <c r="CH66" s="25">
        <f t="shared" si="208"/>
        <v>-431.41664788722215</v>
      </c>
      <c r="CI66" s="25">
        <f t="shared" si="208"/>
        <v>-431.41664788722215</v>
      </c>
      <c r="CJ66" s="25">
        <f t="shared" si="208"/>
        <v>-431.41664788722215</v>
      </c>
      <c r="CK66" s="25">
        <f t="shared" si="208"/>
        <v>-431.41664788722215</v>
      </c>
      <c r="CL66" s="25">
        <f t="shared" si="213"/>
        <v>-431.41664788722215</v>
      </c>
      <c r="CM66" s="25">
        <f t="shared" si="213"/>
        <v>-431.41664788722215</v>
      </c>
      <c r="CN66" s="25">
        <f t="shared" si="213"/>
        <v>-431.41664788722215</v>
      </c>
      <c r="CO66" s="25">
        <f t="shared" si="213"/>
        <v>-431.41664788722215</v>
      </c>
      <c r="CP66" s="25">
        <f t="shared" si="213"/>
        <v>-431.41664788722215</v>
      </c>
      <c r="CQ66" s="25">
        <f t="shared" si="213"/>
        <v>-431.41664788722215</v>
      </c>
      <c r="CR66" s="25">
        <f t="shared" si="213"/>
        <v>-431.41664788722215</v>
      </c>
      <c r="CS66" s="25">
        <f t="shared" si="213"/>
        <v>-431.41664788722215</v>
      </c>
      <c r="CT66" s="25">
        <f t="shared" si="213"/>
        <v>-431.41664788722215</v>
      </c>
      <c r="CU66" s="25">
        <f t="shared" si="213"/>
        <v>-431.41664788722215</v>
      </c>
      <c r="CV66" s="25">
        <f t="shared" si="210"/>
        <v>-431.41664788722215</v>
      </c>
      <c r="CW66" s="25">
        <f t="shared" si="210"/>
        <v>-431.41664788722215</v>
      </c>
      <c r="CX66" s="25">
        <f t="shared" si="210"/>
        <v>-431.41664788722215</v>
      </c>
      <c r="CY66" s="25">
        <f t="shared" si="210"/>
        <v>-431.41664788722215</v>
      </c>
      <c r="CZ66" s="25">
        <f t="shared" si="210"/>
        <v>-431.41664788722215</v>
      </c>
      <c r="DA66" s="25">
        <f t="shared" si="210"/>
        <v>-431.41664788722215</v>
      </c>
      <c r="DB66" s="25">
        <f t="shared" si="210"/>
        <v>-431.41664788722215</v>
      </c>
      <c r="DC66" s="25">
        <f t="shared" si="210"/>
        <v>-431.41664788722215</v>
      </c>
      <c r="DD66" s="25">
        <f t="shared" si="210"/>
        <v>-431.41664788722215</v>
      </c>
      <c r="DE66" s="25">
        <f t="shared" si="210"/>
        <v>-431.41664788722215</v>
      </c>
      <c r="DF66" s="25">
        <f t="shared" si="214"/>
        <v>-431.41664788722215</v>
      </c>
      <c r="DG66" s="25">
        <f t="shared" si="214"/>
        <v>-431.41664788722215</v>
      </c>
      <c r="DH66" s="25">
        <f t="shared" si="214"/>
        <v>-431.41664788722215</v>
      </c>
      <c r="DI66" s="25">
        <f t="shared" si="214"/>
        <v>-431.41664788722215</v>
      </c>
      <c r="DJ66" s="25">
        <f t="shared" si="214"/>
        <v>-431.41664788722215</v>
      </c>
      <c r="DK66" s="25">
        <f t="shared" si="214"/>
        <v>-431.41664788722215</v>
      </c>
      <c r="DL66" s="25">
        <f t="shared" si="214"/>
        <v>-431.41664788722215</v>
      </c>
      <c r="DM66" s="25">
        <f t="shared" si="214"/>
        <v>-431.41664788722215</v>
      </c>
      <c r="DN66" s="25">
        <f t="shared" si="214"/>
        <v>-431.41664788722215</v>
      </c>
      <c r="DO66" s="25">
        <f t="shared" si="214"/>
        <v>-431.41664788722215</v>
      </c>
      <c r="DP66" s="25">
        <f t="shared" si="217"/>
        <v>-431.41664788722215</v>
      </c>
      <c r="DQ66" s="25">
        <f t="shared" si="217"/>
        <v>-431.41664788722215</v>
      </c>
      <c r="DR66" s="25">
        <f t="shared" si="217"/>
        <v>-431.41664788722215</v>
      </c>
      <c r="DS66" s="25">
        <f t="shared" si="217"/>
        <v>-431.41664788722215</v>
      </c>
      <c r="DT66" s="25">
        <f t="shared" si="217"/>
        <v>0</v>
      </c>
      <c r="DU66" s="25">
        <f t="shared" si="217"/>
        <v>0</v>
      </c>
      <c r="DV66" s="25">
        <f t="shared" si="217"/>
        <v>0</v>
      </c>
      <c r="DW66" s="25">
        <f t="shared" si="217"/>
        <v>0</v>
      </c>
      <c r="DX66" s="25">
        <f t="shared" si="217"/>
        <v>0</v>
      </c>
      <c r="DY66" s="25">
        <f t="shared" si="217"/>
        <v>0</v>
      </c>
      <c r="DZ66" s="25">
        <f t="shared" si="218"/>
        <v>0</v>
      </c>
      <c r="EA66" s="25">
        <f t="shared" si="218"/>
        <v>0</v>
      </c>
      <c r="EB66" s="25">
        <f t="shared" si="218"/>
        <v>0</v>
      </c>
      <c r="EC66" s="25">
        <f t="shared" si="218"/>
        <v>0</v>
      </c>
      <c r="ED66" s="25">
        <f t="shared" si="218"/>
        <v>0</v>
      </c>
      <c r="EE66" s="25">
        <f t="shared" si="218"/>
        <v>0</v>
      </c>
      <c r="EF66" s="25">
        <f t="shared" si="218"/>
        <v>0</v>
      </c>
      <c r="EG66" s="25">
        <f t="shared" si="218"/>
        <v>0</v>
      </c>
      <c r="EH66" s="25">
        <f t="shared" si="218"/>
        <v>0</v>
      </c>
      <c r="EI66" s="25">
        <f t="shared" si="218"/>
        <v>0</v>
      </c>
      <c r="EJ66" s="25">
        <f t="shared" si="218"/>
        <v>0</v>
      </c>
      <c r="EK66" s="25">
        <f t="shared" si="218"/>
        <v>0</v>
      </c>
      <c r="EL66" s="25">
        <f t="shared" si="218"/>
        <v>0</v>
      </c>
      <c r="EM66" s="25">
        <f t="shared" si="218"/>
        <v>0</v>
      </c>
      <c r="EN66" s="25">
        <f t="shared" si="218"/>
        <v>0</v>
      </c>
      <c r="EO66" s="25">
        <f t="shared" si="218"/>
        <v>0</v>
      </c>
      <c r="EP66" s="25">
        <f t="shared" si="218"/>
        <v>0</v>
      </c>
      <c r="EQ66" s="25">
        <f t="shared" si="218"/>
        <v>0</v>
      </c>
      <c r="ER66" s="25">
        <f t="shared" si="218"/>
        <v>0</v>
      </c>
      <c r="ES66" s="25">
        <f t="shared" si="218"/>
        <v>0</v>
      </c>
      <c r="ET66" s="25">
        <f t="shared" si="218"/>
        <v>0</v>
      </c>
      <c r="EU66" s="25">
        <f t="shared" si="218"/>
        <v>0</v>
      </c>
      <c r="EV66" s="25">
        <f t="shared" si="218"/>
        <v>0</v>
      </c>
      <c r="EW66" s="25">
        <f t="shared" si="218"/>
        <v>0</v>
      </c>
      <c r="EX66" s="25">
        <f t="shared" si="218"/>
        <v>0</v>
      </c>
      <c r="EY66" s="25">
        <f t="shared" si="218"/>
        <v>0</v>
      </c>
      <c r="EZ66" s="25">
        <f t="shared" si="218"/>
        <v>0</v>
      </c>
      <c r="FA66" s="25">
        <f t="shared" si="218"/>
        <v>0</v>
      </c>
      <c r="FB66" s="25">
        <f t="shared" si="218"/>
        <v>0</v>
      </c>
      <c r="FC66" s="25">
        <f t="shared" si="218"/>
        <v>0</v>
      </c>
      <c r="FD66" s="25">
        <f t="shared" si="218"/>
        <v>0</v>
      </c>
      <c r="FE66" s="25">
        <f t="shared" si="218"/>
        <v>0</v>
      </c>
      <c r="FF66" s="25">
        <f t="shared" si="218"/>
        <v>0</v>
      </c>
      <c r="FG66" s="25">
        <f t="shared" si="218"/>
        <v>0</v>
      </c>
      <c r="FH66" s="25">
        <f t="shared" si="218"/>
        <v>0</v>
      </c>
      <c r="FI66" s="25">
        <f t="shared" si="218"/>
        <v>0</v>
      </c>
      <c r="FJ66" s="25">
        <f t="shared" si="218"/>
        <v>0</v>
      </c>
      <c r="FK66" s="25">
        <f t="shared" si="218"/>
        <v>0</v>
      </c>
      <c r="FL66" s="25">
        <f t="shared" si="218"/>
        <v>0</v>
      </c>
      <c r="FM66" s="25">
        <f t="shared" si="218"/>
        <v>0</v>
      </c>
      <c r="FN66" s="25">
        <f t="shared" si="218"/>
        <v>0</v>
      </c>
      <c r="FO66" s="25">
        <f t="shared" si="218"/>
        <v>0</v>
      </c>
      <c r="FP66" s="25">
        <f t="shared" si="218"/>
        <v>0</v>
      </c>
      <c r="FQ66" s="25">
        <f t="shared" si="218"/>
        <v>0</v>
      </c>
      <c r="FR66" s="25">
        <f t="shared" si="218"/>
        <v>0</v>
      </c>
      <c r="FS66" s="25">
        <f t="shared" si="218"/>
        <v>0</v>
      </c>
      <c r="FT66" s="25">
        <f t="shared" si="218"/>
        <v>0</v>
      </c>
      <c r="FU66" s="25">
        <f t="shared" si="218"/>
        <v>0</v>
      </c>
      <c r="FV66" s="25">
        <f t="shared" si="218"/>
        <v>0</v>
      </c>
      <c r="FW66" s="25">
        <f t="shared" si="218"/>
        <v>0</v>
      </c>
      <c r="FX66" s="25">
        <f t="shared" si="218"/>
        <v>0</v>
      </c>
      <c r="FY66" s="25">
        <f t="shared" si="218"/>
        <v>0</v>
      </c>
      <c r="FZ66" s="25">
        <f t="shared" si="218"/>
        <v>0</v>
      </c>
      <c r="GA66" s="25">
        <f t="shared" si="218"/>
        <v>0</v>
      </c>
      <c r="GB66" s="25">
        <f t="shared" si="218"/>
        <v>0</v>
      </c>
      <c r="GC66" s="25">
        <f t="shared" si="218"/>
        <v>0</v>
      </c>
      <c r="GD66" s="25">
        <f t="shared" si="218"/>
        <v>0</v>
      </c>
      <c r="GE66" s="25">
        <f t="shared" si="218"/>
        <v>0</v>
      </c>
      <c r="GF66" s="25">
        <f t="shared" si="218"/>
        <v>0</v>
      </c>
      <c r="GG66" s="25">
        <f t="shared" si="218"/>
        <v>0</v>
      </c>
      <c r="GH66" s="25">
        <f t="shared" si="218"/>
        <v>0</v>
      </c>
      <c r="GI66" s="25">
        <f t="shared" si="218"/>
        <v>0</v>
      </c>
      <c r="GJ66" s="25">
        <f t="shared" si="218"/>
        <v>0</v>
      </c>
      <c r="GK66" s="25">
        <f t="shared" ref="GK66:GL69" si="219">IF(GK$12&gt;$I66,0,IF($D66&lt;=GK$12,$H66,0))</f>
        <v>0</v>
      </c>
      <c r="GL66" s="25">
        <f t="shared" si="219"/>
        <v>0</v>
      </c>
      <c r="GM66" s="246">
        <f t="shared" si="170"/>
        <v>0</v>
      </c>
    </row>
    <row r="67" spans="1:195" ht="19.5" customHeight="1">
      <c r="A67" s="130">
        <f t="shared" si="190"/>
        <v>0</v>
      </c>
      <c r="B67" s="25" t="s">
        <v>95</v>
      </c>
      <c r="C67" s="25" t="s">
        <v>44</v>
      </c>
      <c r="D67" s="64">
        <v>42552</v>
      </c>
      <c r="E67" s="25">
        <f>(SUMIF(GASTOS!$I$5:$CB$5,D67,GASTOS!$I$12:$CB$12)+SUMIF(RRHH!$T$18:$CM$18,D67,RRHH!$T$19:$CM$19))*-1</f>
        <v>25884.99887323333</v>
      </c>
      <c r="F67" s="65">
        <f t="shared" si="157"/>
        <v>2016</v>
      </c>
      <c r="G67" s="25">
        <v>60</v>
      </c>
      <c r="H67" s="25">
        <f t="shared" si="158"/>
        <v>-431.41664788722215</v>
      </c>
      <c r="I67" s="64">
        <f t="shared" si="159"/>
        <v>44376</v>
      </c>
      <c r="J67" s="141">
        <f t="shared" si="205"/>
        <v>0</v>
      </c>
      <c r="K67" s="25">
        <f t="shared" si="205"/>
        <v>0</v>
      </c>
      <c r="L67" s="25">
        <f t="shared" si="205"/>
        <v>0</v>
      </c>
      <c r="M67" s="25">
        <f t="shared" si="205"/>
        <v>0</v>
      </c>
      <c r="N67" s="25">
        <f t="shared" si="205"/>
        <v>0</v>
      </c>
      <c r="O67" s="25">
        <f t="shared" si="205"/>
        <v>0</v>
      </c>
      <c r="P67" s="25">
        <f t="shared" si="205"/>
        <v>0</v>
      </c>
      <c r="Q67" s="25">
        <f t="shared" si="205"/>
        <v>0</v>
      </c>
      <c r="R67" s="25">
        <f t="shared" si="205"/>
        <v>0</v>
      </c>
      <c r="S67" s="25">
        <f t="shared" si="205"/>
        <v>0</v>
      </c>
      <c r="T67" s="25">
        <f t="shared" si="203"/>
        <v>0</v>
      </c>
      <c r="U67" s="25">
        <f t="shared" si="203"/>
        <v>0</v>
      </c>
      <c r="V67" s="25">
        <f t="shared" si="203"/>
        <v>0</v>
      </c>
      <c r="W67" s="25">
        <f t="shared" si="203"/>
        <v>0</v>
      </c>
      <c r="X67" s="25">
        <f t="shared" si="203"/>
        <v>0</v>
      </c>
      <c r="Y67" s="25">
        <f t="shared" si="203"/>
        <v>0</v>
      </c>
      <c r="Z67" s="25">
        <f t="shared" si="203"/>
        <v>0</v>
      </c>
      <c r="AA67" s="25">
        <f t="shared" si="203"/>
        <v>0</v>
      </c>
      <c r="AB67" s="25">
        <f t="shared" si="203"/>
        <v>0</v>
      </c>
      <c r="AC67" s="25">
        <f t="shared" si="203"/>
        <v>0</v>
      </c>
      <c r="AD67" s="25">
        <f t="shared" si="198"/>
        <v>0</v>
      </c>
      <c r="AE67" s="25">
        <f t="shared" si="198"/>
        <v>0</v>
      </c>
      <c r="AF67" s="25">
        <f t="shared" si="198"/>
        <v>0</v>
      </c>
      <c r="AG67" s="25">
        <f t="shared" si="198"/>
        <v>0</v>
      </c>
      <c r="AH67" s="25">
        <f t="shared" si="198"/>
        <v>0</v>
      </c>
      <c r="AI67" s="25">
        <f t="shared" si="198"/>
        <v>0</v>
      </c>
      <c r="AJ67" s="25">
        <f t="shared" si="198"/>
        <v>0</v>
      </c>
      <c r="AK67" s="25">
        <f t="shared" si="198"/>
        <v>0</v>
      </c>
      <c r="AL67" s="25">
        <f t="shared" si="198"/>
        <v>0</v>
      </c>
      <c r="AM67" s="25">
        <f t="shared" si="198"/>
        <v>0</v>
      </c>
      <c r="AN67" s="25">
        <f t="shared" si="207"/>
        <v>0</v>
      </c>
      <c r="AO67" s="25">
        <f t="shared" si="207"/>
        <v>0</v>
      </c>
      <c r="AP67" s="25">
        <f t="shared" si="207"/>
        <v>0</v>
      </c>
      <c r="AQ67" s="25">
        <f t="shared" si="207"/>
        <v>0</v>
      </c>
      <c r="AR67" s="25">
        <f t="shared" si="207"/>
        <v>0</v>
      </c>
      <c r="AS67" s="25">
        <f t="shared" si="207"/>
        <v>0</v>
      </c>
      <c r="AT67" s="25">
        <f t="shared" si="207"/>
        <v>0</v>
      </c>
      <c r="AU67" s="25">
        <f t="shared" si="207"/>
        <v>0</v>
      </c>
      <c r="AV67" s="25">
        <f t="shared" si="207"/>
        <v>0</v>
      </c>
      <c r="AW67" s="25">
        <f t="shared" si="207"/>
        <v>0</v>
      </c>
      <c r="AX67" s="25">
        <f t="shared" si="206"/>
        <v>0</v>
      </c>
      <c r="AY67" s="25">
        <f t="shared" si="206"/>
        <v>0</v>
      </c>
      <c r="AZ67" s="25">
        <f t="shared" si="206"/>
        <v>0</v>
      </c>
      <c r="BA67" s="25">
        <f t="shared" si="206"/>
        <v>0</v>
      </c>
      <c r="BB67" s="25">
        <f t="shared" si="206"/>
        <v>0</v>
      </c>
      <c r="BC67" s="25">
        <f t="shared" si="206"/>
        <v>0</v>
      </c>
      <c r="BD67" s="25">
        <f t="shared" si="206"/>
        <v>0</v>
      </c>
      <c r="BE67" s="25">
        <f t="shared" si="206"/>
        <v>0</v>
      </c>
      <c r="BF67" s="25">
        <f t="shared" si="206"/>
        <v>0</v>
      </c>
      <c r="BG67" s="25">
        <f t="shared" si="206"/>
        <v>0</v>
      </c>
      <c r="BH67" s="25">
        <f t="shared" si="199"/>
        <v>0</v>
      </c>
      <c r="BI67" s="25">
        <f t="shared" si="199"/>
        <v>0</v>
      </c>
      <c r="BJ67" s="25">
        <f t="shared" si="199"/>
        <v>0</v>
      </c>
      <c r="BK67" s="25">
        <f t="shared" si="199"/>
        <v>0</v>
      </c>
      <c r="BL67" s="25">
        <f t="shared" si="199"/>
        <v>0</v>
      </c>
      <c r="BM67" s="25">
        <f t="shared" si="199"/>
        <v>-431.41664788722215</v>
      </c>
      <c r="BN67" s="25">
        <f t="shared" si="199"/>
        <v>-431.41664788722215</v>
      </c>
      <c r="BO67" s="25">
        <f t="shared" si="199"/>
        <v>-431.41664788722215</v>
      </c>
      <c r="BP67" s="25">
        <f t="shared" si="184"/>
        <v>-431.41664788722215</v>
      </c>
      <c r="BQ67" s="25">
        <f t="shared" si="184"/>
        <v>-431.41664788722215</v>
      </c>
      <c r="BR67" s="25">
        <f t="shared" si="212"/>
        <v>-431.41664788722215</v>
      </c>
      <c r="BS67" s="25">
        <f t="shared" si="212"/>
        <v>-431.41664788722215</v>
      </c>
      <c r="BT67" s="25">
        <f t="shared" si="212"/>
        <v>-431.41664788722215</v>
      </c>
      <c r="BU67" s="25">
        <f t="shared" si="212"/>
        <v>-431.41664788722215</v>
      </c>
      <c r="BV67" s="25">
        <f t="shared" si="212"/>
        <v>-431.41664788722215</v>
      </c>
      <c r="BW67" s="25">
        <f t="shared" si="212"/>
        <v>-431.41664788722215</v>
      </c>
      <c r="BX67" s="25">
        <f t="shared" si="212"/>
        <v>-431.41664788722215</v>
      </c>
      <c r="BY67" s="25">
        <f t="shared" si="212"/>
        <v>-431.41664788722215</v>
      </c>
      <c r="BZ67" s="25">
        <f t="shared" si="212"/>
        <v>-431.41664788722215</v>
      </c>
      <c r="CA67" s="25">
        <f t="shared" si="212"/>
        <v>-431.41664788722215</v>
      </c>
      <c r="CB67" s="25">
        <f t="shared" si="208"/>
        <v>-431.41664788722215</v>
      </c>
      <c r="CC67" s="25">
        <f t="shared" si="208"/>
        <v>-431.41664788722215</v>
      </c>
      <c r="CD67" s="25">
        <f t="shared" si="208"/>
        <v>-431.41664788722215</v>
      </c>
      <c r="CE67" s="25">
        <f t="shared" si="208"/>
        <v>-431.41664788722215</v>
      </c>
      <c r="CF67" s="25">
        <f t="shared" si="208"/>
        <v>-431.41664788722215</v>
      </c>
      <c r="CG67" s="25">
        <f t="shared" si="208"/>
        <v>-431.41664788722215</v>
      </c>
      <c r="CH67" s="25">
        <f t="shared" si="208"/>
        <v>-431.41664788722215</v>
      </c>
      <c r="CI67" s="25">
        <f t="shared" si="208"/>
        <v>-431.41664788722215</v>
      </c>
      <c r="CJ67" s="25">
        <f t="shared" si="208"/>
        <v>-431.41664788722215</v>
      </c>
      <c r="CK67" s="25">
        <f t="shared" si="208"/>
        <v>-431.41664788722215</v>
      </c>
      <c r="CL67" s="25">
        <f t="shared" si="213"/>
        <v>-431.41664788722215</v>
      </c>
      <c r="CM67" s="25">
        <f t="shared" si="213"/>
        <v>-431.41664788722215</v>
      </c>
      <c r="CN67" s="25">
        <f t="shared" si="213"/>
        <v>-431.41664788722215</v>
      </c>
      <c r="CO67" s="25">
        <f t="shared" si="213"/>
        <v>-431.41664788722215</v>
      </c>
      <c r="CP67" s="25">
        <f t="shared" si="213"/>
        <v>-431.41664788722215</v>
      </c>
      <c r="CQ67" s="25">
        <f t="shared" si="213"/>
        <v>-431.41664788722215</v>
      </c>
      <c r="CR67" s="25">
        <f t="shared" si="213"/>
        <v>-431.41664788722215</v>
      </c>
      <c r="CS67" s="25">
        <f t="shared" si="213"/>
        <v>-431.41664788722215</v>
      </c>
      <c r="CT67" s="25">
        <f t="shared" si="213"/>
        <v>-431.41664788722215</v>
      </c>
      <c r="CU67" s="25">
        <f t="shared" si="213"/>
        <v>-431.41664788722215</v>
      </c>
      <c r="CV67" s="25">
        <f t="shared" si="210"/>
        <v>-431.41664788722215</v>
      </c>
      <c r="CW67" s="25">
        <f t="shared" si="210"/>
        <v>-431.41664788722215</v>
      </c>
      <c r="CX67" s="25">
        <f t="shared" si="210"/>
        <v>-431.41664788722215</v>
      </c>
      <c r="CY67" s="25">
        <f t="shared" si="210"/>
        <v>-431.41664788722215</v>
      </c>
      <c r="CZ67" s="25">
        <f t="shared" si="210"/>
        <v>-431.41664788722215</v>
      </c>
      <c r="DA67" s="25">
        <f t="shared" si="210"/>
        <v>-431.41664788722215</v>
      </c>
      <c r="DB67" s="25">
        <f t="shared" si="210"/>
        <v>-431.41664788722215</v>
      </c>
      <c r="DC67" s="25">
        <f t="shared" si="210"/>
        <v>-431.41664788722215</v>
      </c>
      <c r="DD67" s="25">
        <f t="shared" si="210"/>
        <v>-431.41664788722215</v>
      </c>
      <c r="DE67" s="25">
        <f t="shared" si="210"/>
        <v>-431.41664788722215</v>
      </c>
      <c r="DF67" s="25">
        <f t="shared" si="214"/>
        <v>-431.41664788722215</v>
      </c>
      <c r="DG67" s="25">
        <f t="shared" si="214"/>
        <v>-431.41664788722215</v>
      </c>
      <c r="DH67" s="25">
        <f t="shared" si="214"/>
        <v>-431.41664788722215</v>
      </c>
      <c r="DI67" s="25">
        <f t="shared" si="214"/>
        <v>-431.41664788722215</v>
      </c>
      <c r="DJ67" s="25">
        <f t="shared" si="214"/>
        <v>-431.41664788722215</v>
      </c>
      <c r="DK67" s="25">
        <f t="shared" si="214"/>
        <v>-431.41664788722215</v>
      </c>
      <c r="DL67" s="25">
        <f t="shared" si="214"/>
        <v>-431.41664788722215</v>
      </c>
      <c r="DM67" s="25">
        <f t="shared" si="214"/>
        <v>-431.41664788722215</v>
      </c>
      <c r="DN67" s="25">
        <f t="shared" si="214"/>
        <v>-431.41664788722215</v>
      </c>
      <c r="DO67" s="25">
        <f t="shared" si="214"/>
        <v>-431.41664788722215</v>
      </c>
      <c r="DP67" s="25">
        <f t="shared" si="217"/>
        <v>-431.41664788722215</v>
      </c>
      <c r="DQ67" s="25">
        <f t="shared" si="217"/>
        <v>-431.41664788722215</v>
      </c>
      <c r="DR67" s="25">
        <f t="shared" si="217"/>
        <v>-431.41664788722215</v>
      </c>
      <c r="DS67" s="25">
        <f t="shared" si="217"/>
        <v>-431.41664788722215</v>
      </c>
      <c r="DT67" s="25">
        <f t="shared" si="217"/>
        <v>-431.41664788722215</v>
      </c>
      <c r="DU67" s="25">
        <f t="shared" si="217"/>
        <v>0</v>
      </c>
      <c r="DV67" s="25">
        <f t="shared" si="217"/>
        <v>0</v>
      </c>
      <c r="DW67" s="25">
        <f t="shared" si="217"/>
        <v>0</v>
      </c>
      <c r="DX67" s="25">
        <f t="shared" si="217"/>
        <v>0</v>
      </c>
      <c r="DY67" s="25">
        <f t="shared" si="217"/>
        <v>0</v>
      </c>
      <c r="DZ67" s="25">
        <f t="shared" ref="DZ67:GK70" si="220">IF(DZ$12&gt;$I67,0,IF($D67&lt;=DZ$12,$H67,0))</f>
        <v>0</v>
      </c>
      <c r="EA67" s="25">
        <f t="shared" si="220"/>
        <v>0</v>
      </c>
      <c r="EB67" s="25">
        <f t="shared" si="220"/>
        <v>0</v>
      </c>
      <c r="EC67" s="25">
        <f t="shared" si="220"/>
        <v>0</v>
      </c>
      <c r="ED67" s="25">
        <f t="shared" si="220"/>
        <v>0</v>
      </c>
      <c r="EE67" s="25">
        <f t="shared" si="220"/>
        <v>0</v>
      </c>
      <c r="EF67" s="25">
        <f t="shared" si="220"/>
        <v>0</v>
      </c>
      <c r="EG67" s="25">
        <f t="shared" si="220"/>
        <v>0</v>
      </c>
      <c r="EH67" s="25">
        <f t="shared" si="220"/>
        <v>0</v>
      </c>
      <c r="EI67" s="25">
        <f t="shared" si="220"/>
        <v>0</v>
      </c>
      <c r="EJ67" s="25">
        <f t="shared" si="220"/>
        <v>0</v>
      </c>
      <c r="EK67" s="25">
        <f t="shared" si="220"/>
        <v>0</v>
      </c>
      <c r="EL67" s="25">
        <f t="shared" si="220"/>
        <v>0</v>
      </c>
      <c r="EM67" s="25">
        <f t="shared" si="220"/>
        <v>0</v>
      </c>
      <c r="EN67" s="25">
        <f t="shared" si="220"/>
        <v>0</v>
      </c>
      <c r="EO67" s="25">
        <f t="shared" si="220"/>
        <v>0</v>
      </c>
      <c r="EP67" s="25">
        <f t="shared" si="220"/>
        <v>0</v>
      </c>
      <c r="EQ67" s="25">
        <f t="shared" si="220"/>
        <v>0</v>
      </c>
      <c r="ER67" s="25">
        <f t="shared" si="220"/>
        <v>0</v>
      </c>
      <c r="ES67" s="25">
        <f t="shared" si="220"/>
        <v>0</v>
      </c>
      <c r="ET67" s="25">
        <f t="shared" si="220"/>
        <v>0</v>
      </c>
      <c r="EU67" s="25">
        <f t="shared" si="220"/>
        <v>0</v>
      </c>
      <c r="EV67" s="25">
        <f t="shared" si="220"/>
        <v>0</v>
      </c>
      <c r="EW67" s="25">
        <f t="shared" si="220"/>
        <v>0</v>
      </c>
      <c r="EX67" s="25">
        <f t="shared" si="220"/>
        <v>0</v>
      </c>
      <c r="EY67" s="25">
        <f t="shared" si="220"/>
        <v>0</v>
      </c>
      <c r="EZ67" s="25">
        <f t="shared" si="220"/>
        <v>0</v>
      </c>
      <c r="FA67" s="25">
        <f t="shared" si="220"/>
        <v>0</v>
      </c>
      <c r="FB67" s="25">
        <f t="shared" si="220"/>
        <v>0</v>
      </c>
      <c r="FC67" s="25">
        <f t="shared" si="220"/>
        <v>0</v>
      </c>
      <c r="FD67" s="25">
        <f t="shared" si="220"/>
        <v>0</v>
      </c>
      <c r="FE67" s="25">
        <f t="shared" si="220"/>
        <v>0</v>
      </c>
      <c r="FF67" s="25">
        <f t="shared" si="220"/>
        <v>0</v>
      </c>
      <c r="FG67" s="25">
        <f t="shared" si="220"/>
        <v>0</v>
      </c>
      <c r="FH67" s="25">
        <f t="shared" si="220"/>
        <v>0</v>
      </c>
      <c r="FI67" s="25">
        <f t="shared" si="220"/>
        <v>0</v>
      </c>
      <c r="FJ67" s="25">
        <f t="shared" si="220"/>
        <v>0</v>
      </c>
      <c r="FK67" s="25">
        <f t="shared" si="220"/>
        <v>0</v>
      </c>
      <c r="FL67" s="25">
        <f t="shared" si="220"/>
        <v>0</v>
      </c>
      <c r="FM67" s="25">
        <f t="shared" si="220"/>
        <v>0</v>
      </c>
      <c r="FN67" s="25">
        <f t="shared" si="220"/>
        <v>0</v>
      </c>
      <c r="FO67" s="25">
        <f t="shared" si="220"/>
        <v>0</v>
      </c>
      <c r="FP67" s="25">
        <f t="shared" si="220"/>
        <v>0</v>
      </c>
      <c r="FQ67" s="25">
        <f t="shared" si="220"/>
        <v>0</v>
      </c>
      <c r="FR67" s="25">
        <f t="shared" si="220"/>
        <v>0</v>
      </c>
      <c r="FS67" s="25">
        <f t="shared" si="220"/>
        <v>0</v>
      </c>
      <c r="FT67" s="25">
        <f t="shared" si="220"/>
        <v>0</v>
      </c>
      <c r="FU67" s="25">
        <f t="shared" si="220"/>
        <v>0</v>
      </c>
      <c r="FV67" s="25">
        <f t="shared" si="220"/>
        <v>0</v>
      </c>
      <c r="FW67" s="25">
        <f t="shared" si="220"/>
        <v>0</v>
      </c>
      <c r="FX67" s="25">
        <f t="shared" si="220"/>
        <v>0</v>
      </c>
      <c r="FY67" s="25">
        <f t="shared" si="220"/>
        <v>0</v>
      </c>
      <c r="FZ67" s="25">
        <f t="shared" si="220"/>
        <v>0</v>
      </c>
      <c r="GA67" s="25">
        <f t="shared" si="220"/>
        <v>0</v>
      </c>
      <c r="GB67" s="25">
        <f t="shared" si="220"/>
        <v>0</v>
      </c>
      <c r="GC67" s="25">
        <f t="shared" si="220"/>
        <v>0</v>
      </c>
      <c r="GD67" s="25">
        <f t="shared" si="220"/>
        <v>0</v>
      </c>
      <c r="GE67" s="25">
        <f t="shared" si="220"/>
        <v>0</v>
      </c>
      <c r="GF67" s="25">
        <f t="shared" si="220"/>
        <v>0</v>
      </c>
      <c r="GG67" s="25">
        <f t="shared" si="220"/>
        <v>0</v>
      </c>
      <c r="GH67" s="25">
        <f t="shared" si="220"/>
        <v>0</v>
      </c>
      <c r="GI67" s="25">
        <f t="shared" si="220"/>
        <v>0</v>
      </c>
      <c r="GJ67" s="25">
        <f t="shared" si="220"/>
        <v>0</v>
      </c>
      <c r="GK67" s="25">
        <f t="shared" si="220"/>
        <v>0</v>
      </c>
      <c r="GL67" s="25">
        <f t="shared" si="219"/>
        <v>0</v>
      </c>
      <c r="GM67" s="246">
        <f t="shared" si="170"/>
        <v>0</v>
      </c>
    </row>
    <row r="68" spans="1:195" ht="19.5" customHeight="1">
      <c r="A68" s="130">
        <f t="shared" ref="A68:A99" si="221">SUM($GM$13:$GM$84)</f>
        <v>0</v>
      </c>
      <c r="B68" s="25" t="s">
        <v>95</v>
      </c>
      <c r="C68" s="25" t="s">
        <v>44</v>
      </c>
      <c r="D68" s="64">
        <v>42583</v>
      </c>
      <c r="E68" s="25">
        <f>(SUMIF(GASTOS!$I$5:$CB$5,D68,GASTOS!$I$12:$CB$12)+SUMIF(RRHH!$T$18:$CM$18,D68,RRHH!$T$19:$CM$19))*-1</f>
        <v>25884.99887323333</v>
      </c>
      <c r="F68" s="65">
        <f t="shared" si="157"/>
        <v>2016</v>
      </c>
      <c r="G68" s="25">
        <v>60</v>
      </c>
      <c r="H68" s="25">
        <f t="shared" si="158"/>
        <v>-431.41664788722215</v>
      </c>
      <c r="I68" s="64">
        <f t="shared" si="159"/>
        <v>44407</v>
      </c>
      <c r="J68" s="141">
        <f t="shared" si="205"/>
        <v>0</v>
      </c>
      <c r="K68" s="25">
        <f t="shared" si="205"/>
        <v>0</v>
      </c>
      <c r="L68" s="25">
        <f t="shared" si="205"/>
        <v>0</v>
      </c>
      <c r="M68" s="25">
        <f t="shared" si="205"/>
        <v>0</v>
      </c>
      <c r="N68" s="25">
        <f t="shared" si="205"/>
        <v>0</v>
      </c>
      <c r="O68" s="25">
        <f t="shared" si="205"/>
        <v>0</v>
      </c>
      <c r="P68" s="25">
        <f t="shared" si="205"/>
        <v>0</v>
      </c>
      <c r="Q68" s="25">
        <f t="shared" si="205"/>
        <v>0</v>
      </c>
      <c r="R68" s="25">
        <f t="shared" si="205"/>
        <v>0</v>
      </c>
      <c r="S68" s="25">
        <f t="shared" si="205"/>
        <v>0</v>
      </c>
      <c r="T68" s="25">
        <f t="shared" si="203"/>
        <v>0</v>
      </c>
      <c r="U68" s="25">
        <f t="shared" si="203"/>
        <v>0</v>
      </c>
      <c r="V68" s="25">
        <f t="shared" si="203"/>
        <v>0</v>
      </c>
      <c r="W68" s="25">
        <f t="shared" si="203"/>
        <v>0</v>
      </c>
      <c r="X68" s="25">
        <f t="shared" si="203"/>
        <v>0</v>
      </c>
      <c r="Y68" s="25">
        <f t="shared" si="203"/>
        <v>0</v>
      </c>
      <c r="Z68" s="25">
        <f t="shared" si="203"/>
        <v>0</v>
      </c>
      <c r="AA68" s="25">
        <f t="shared" si="203"/>
        <v>0</v>
      </c>
      <c r="AB68" s="25">
        <f t="shared" si="203"/>
        <v>0</v>
      </c>
      <c r="AC68" s="25">
        <f t="shared" si="203"/>
        <v>0</v>
      </c>
      <c r="AD68" s="25">
        <f t="shared" si="198"/>
        <v>0</v>
      </c>
      <c r="AE68" s="25">
        <f t="shared" si="198"/>
        <v>0</v>
      </c>
      <c r="AF68" s="25">
        <f t="shared" si="198"/>
        <v>0</v>
      </c>
      <c r="AG68" s="25">
        <f t="shared" si="198"/>
        <v>0</v>
      </c>
      <c r="AH68" s="25">
        <f t="shared" si="198"/>
        <v>0</v>
      </c>
      <c r="AI68" s="25">
        <f t="shared" si="198"/>
        <v>0</v>
      </c>
      <c r="AJ68" s="25">
        <f t="shared" si="198"/>
        <v>0</v>
      </c>
      <c r="AK68" s="25">
        <f t="shared" si="198"/>
        <v>0</v>
      </c>
      <c r="AL68" s="25">
        <f t="shared" si="198"/>
        <v>0</v>
      </c>
      <c r="AM68" s="25">
        <f t="shared" si="198"/>
        <v>0</v>
      </c>
      <c r="AN68" s="25">
        <f t="shared" si="207"/>
        <v>0</v>
      </c>
      <c r="AO68" s="25">
        <f t="shared" si="207"/>
        <v>0</v>
      </c>
      <c r="AP68" s="25">
        <f t="shared" si="207"/>
        <v>0</v>
      </c>
      <c r="AQ68" s="25">
        <f t="shared" si="207"/>
        <v>0</v>
      </c>
      <c r="AR68" s="25">
        <f t="shared" si="207"/>
        <v>0</v>
      </c>
      <c r="AS68" s="25">
        <f t="shared" si="207"/>
        <v>0</v>
      </c>
      <c r="AT68" s="25">
        <f t="shared" si="207"/>
        <v>0</v>
      </c>
      <c r="AU68" s="25">
        <f t="shared" si="207"/>
        <v>0</v>
      </c>
      <c r="AV68" s="25">
        <f t="shared" si="207"/>
        <v>0</v>
      </c>
      <c r="AW68" s="25">
        <f t="shared" si="207"/>
        <v>0</v>
      </c>
      <c r="AX68" s="25">
        <f t="shared" si="206"/>
        <v>0</v>
      </c>
      <c r="AY68" s="25">
        <f t="shared" si="206"/>
        <v>0</v>
      </c>
      <c r="AZ68" s="25">
        <f t="shared" si="206"/>
        <v>0</v>
      </c>
      <c r="BA68" s="25">
        <f t="shared" si="206"/>
        <v>0</v>
      </c>
      <c r="BB68" s="25">
        <f t="shared" si="206"/>
        <v>0</v>
      </c>
      <c r="BC68" s="25">
        <f t="shared" si="206"/>
        <v>0</v>
      </c>
      <c r="BD68" s="25">
        <f t="shared" si="206"/>
        <v>0</v>
      </c>
      <c r="BE68" s="25">
        <f t="shared" si="206"/>
        <v>0</v>
      </c>
      <c r="BF68" s="25">
        <f t="shared" si="206"/>
        <v>0</v>
      </c>
      <c r="BG68" s="25">
        <f t="shared" si="206"/>
        <v>0</v>
      </c>
      <c r="BH68" s="25">
        <f t="shared" si="199"/>
        <v>0</v>
      </c>
      <c r="BI68" s="25">
        <f t="shared" si="199"/>
        <v>0</v>
      </c>
      <c r="BJ68" s="25">
        <f t="shared" si="199"/>
        <v>0</v>
      </c>
      <c r="BK68" s="25">
        <f t="shared" si="199"/>
        <v>0</v>
      </c>
      <c r="BL68" s="25">
        <f t="shared" si="199"/>
        <v>0</v>
      </c>
      <c r="BM68" s="25">
        <f t="shared" si="199"/>
        <v>0</v>
      </c>
      <c r="BN68" s="25">
        <f t="shared" si="199"/>
        <v>-431.41664788722215</v>
      </c>
      <c r="BO68" s="25">
        <f t="shared" si="199"/>
        <v>-431.41664788722215</v>
      </c>
      <c r="BP68" s="25">
        <f t="shared" si="184"/>
        <v>-431.41664788722215</v>
      </c>
      <c r="BQ68" s="25">
        <f t="shared" si="184"/>
        <v>-431.41664788722215</v>
      </c>
      <c r="BR68" s="25">
        <f t="shared" si="212"/>
        <v>-431.41664788722215</v>
      </c>
      <c r="BS68" s="25">
        <f t="shared" si="212"/>
        <v>-431.41664788722215</v>
      </c>
      <c r="BT68" s="25">
        <f t="shared" si="212"/>
        <v>-431.41664788722215</v>
      </c>
      <c r="BU68" s="25">
        <f t="shared" si="212"/>
        <v>-431.41664788722215</v>
      </c>
      <c r="BV68" s="25">
        <f t="shared" si="212"/>
        <v>-431.41664788722215</v>
      </c>
      <c r="BW68" s="25">
        <f t="shared" si="212"/>
        <v>-431.41664788722215</v>
      </c>
      <c r="BX68" s="25">
        <f t="shared" si="212"/>
        <v>-431.41664788722215</v>
      </c>
      <c r="BY68" s="25">
        <f t="shared" si="212"/>
        <v>-431.41664788722215</v>
      </c>
      <c r="BZ68" s="25">
        <f t="shared" si="212"/>
        <v>-431.41664788722215</v>
      </c>
      <c r="CA68" s="25">
        <f t="shared" si="212"/>
        <v>-431.41664788722215</v>
      </c>
      <c r="CB68" s="25">
        <f t="shared" si="208"/>
        <v>-431.41664788722215</v>
      </c>
      <c r="CC68" s="25">
        <f t="shared" si="208"/>
        <v>-431.41664788722215</v>
      </c>
      <c r="CD68" s="25">
        <f t="shared" si="208"/>
        <v>-431.41664788722215</v>
      </c>
      <c r="CE68" s="25">
        <f t="shared" si="208"/>
        <v>-431.41664788722215</v>
      </c>
      <c r="CF68" s="25">
        <f t="shared" si="208"/>
        <v>-431.41664788722215</v>
      </c>
      <c r="CG68" s="25">
        <f t="shared" si="208"/>
        <v>-431.41664788722215</v>
      </c>
      <c r="CH68" s="25">
        <f t="shared" si="208"/>
        <v>-431.41664788722215</v>
      </c>
      <c r="CI68" s="25">
        <f t="shared" si="208"/>
        <v>-431.41664788722215</v>
      </c>
      <c r="CJ68" s="25">
        <f t="shared" si="208"/>
        <v>-431.41664788722215</v>
      </c>
      <c r="CK68" s="25">
        <f t="shared" si="208"/>
        <v>-431.41664788722215</v>
      </c>
      <c r="CL68" s="25">
        <f t="shared" si="213"/>
        <v>-431.41664788722215</v>
      </c>
      <c r="CM68" s="25">
        <f t="shared" si="213"/>
        <v>-431.41664788722215</v>
      </c>
      <c r="CN68" s="25">
        <f t="shared" si="213"/>
        <v>-431.41664788722215</v>
      </c>
      <c r="CO68" s="25">
        <f t="shared" si="213"/>
        <v>-431.41664788722215</v>
      </c>
      <c r="CP68" s="25">
        <f t="shared" si="213"/>
        <v>-431.41664788722215</v>
      </c>
      <c r="CQ68" s="25">
        <f t="shared" si="213"/>
        <v>-431.41664788722215</v>
      </c>
      <c r="CR68" s="25">
        <f t="shared" si="213"/>
        <v>-431.41664788722215</v>
      </c>
      <c r="CS68" s="25">
        <f t="shared" si="213"/>
        <v>-431.41664788722215</v>
      </c>
      <c r="CT68" s="25">
        <f t="shared" si="213"/>
        <v>-431.41664788722215</v>
      </c>
      <c r="CU68" s="25">
        <f t="shared" si="213"/>
        <v>-431.41664788722215</v>
      </c>
      <c r="CV68" s="25">
        <f t="shared" si="210"/>
        <v>-431.41664788722215</v>
      </c>
      <c r="CW68" s="25">
        <f t="shared" si="210"/>
        <v>-431.41664788722215</v>
      </c>
      <c r="CX68" s="25">
        <f t="shared" si="210"/>
        <v>-431.41664788722215</v>
      </c>
      <c r="CY68" s="25">
        <f t="shared" si="210"/>
        <v>-431.41664788722215</v>
      </c>
      <c r="CZ68" s="25">
        <f t="shared" si="210"/>
        <v>-431.41664788722215</v>
      </c>
      <c r="DA68" s="25">
        <f t="shared" si="210"/>
        <v>-431.41664788722215</v>
      </c>
      <c r="DB68" s="25">
        <f t="shared" si="210"/>
        <v>-431.41664788722215</v>
      </c>
      <c r="DC68" s="25">
        <f t="shared" si="210"/>
        <v>-431.41664788722215</v>
      </c>
      <c r="DD68" s="25">
        <f t="shared" si="210"/>
        <v>-431.41664788722215</v>
      </c>
      <c r="DE68" s="25">
        <f t="shared" si="210"/>
        <v>-431.41664788722215</v>
      </c>
      <c r="DF68" s="25">
        <f t="shared" si="214"/>
        <v>-431.41664788722215</v>
      </c>
      <c r="DG68" s="25">
        <f t="shared" si="214"/>
        <v>-431.41664788722215</v>
      </c>
      <c r="DH68" s="25">
        <f t="shared" si="214"/>
        <v>-431.41664788722215</v>
      </c>
      <c r="DI68" s="25">
        <f t="shared" si="214"/>
        <v>-431.41664788722215</v>
      </c>
      <c r="DJ68" s="25">
        <f t="shared" si="214"/>
        <v>-431.41664788722215</v>
      </c>
      <c r="DK68" s="25">
        <f t="shared" si="214"/>
        <v>-431.41664788722215</v>
      </c>
      <c r="DL68" s="25">
        <f t="shared" si="214"/>
        <v>-431.41664788722215</v>
      </c>
      <c r="DM68" s="25">
        <f t="shared" si="214"/>
        <v>-431.41664788722215</v>
      </c>
      <c r="DN68" s="25">
        <f t="shared" si="214"/>
        <v>-431.41664788722215</v>
      </c>
      <c r="DO68" s="25">
        <f t="shared" si="214"/>
        <v>-431.41664788722215</v>
      </c>
      <c r="DP68" s="25">
        <f t="shared" si="217"/>
        <v>-431.41664788722215</v>
      </c>
      <c r="DQ68" s="25">
        <f t="shared" si="217"/>
        <v>-431.41664788722215</v>
      </c>
      <c r="DR68" s="25">
        <f t="shared" si="217"/>
        <v>-431.41664788722215</v>
      </c>
      <c r="DS68" s="25">
        <f t="shared" si="217"/>
        <v>-431.41664788722215</v>
      </c>
      <c r="DT68" s="25">
        <f t="shared" si="217"/>
        <v>-431.41664788722215</v>
      </c>
      <c r="DU68" s="25">
        <f t="shared" si="217"/>
        <v>-431.41664788722215</v>
      </c>
      <c r="DV68" s="25">
        <f t="shared" si="217"/>
        <v>0</v>
      </c>
      <c r="DW68" s="25">
        <f t="shared" si="217"/>
        <v>0</v>
      </c>
      <c r="DX68" s="25">
        <f t="shared" si="217"/>
        <v>0</v>
      </c>
      <c r="DY68" s="25">
        <f t="shared" si="217"/>
        <v>0</v>
      </c>
      <c r="DZ68" s="25">
        <f t="shared" si="220"/>
        <v>0</v>
      </c>
      <c r="EA68" s="25">
        <f t="shared" si="220"/>
        <v>0</v>
      </c>
      <c r="EB68" s="25">
        <f t="shared" si="220"/>
        <v>0</v>
      </c>
      <c r="EC68" s="25">
        <f t="shared" si="220"/>
        <v>0</v>
      </c>
      <c r="ED68" s="25">
        <f t="shared" si="220"/>
        <v>0</v>
      </c>
      <c r="EE68" s="25">
        <f t="shared" si="220"/>
        <v>0</v>
      </c>
      <c r="EF68" s="25">
        <f t="shared" si="220"/>
        <v>0</v>
      </c>
      <c r="EG68" s="25">
        <f t="shared" si="220"/>
        <v>0</v>
      </c>
      <c r="EH68" s="25">
        <f t="shared" si="220"/>
        <v>0</v>
      </c>
      <c r="EI68" s="25">
        <f t="shared" si="220"/>
        <v>0</v>
      </c>
      <c r="EJ68" s="25">
        <f t="shared" si="220"/>
        <v>0</v>
      </c>
      <c r="EK68" s="25">
        <f t="shared" si="220"/>
        <v>0</v>
      </c>
      <c r="EL68" s="25">
        <f t="shared" si="220"/>
        <v>0</v>
      </c>
      <c r="EM68" s="25">
        <f t="shared" si="220"/>
        <v>0</v>
      </c>
      <c r="EN68" s="25">
        <f t="shared" si="220"/>
        <v>0</v>
      </c>
      <c r="EO68" s="25">
        <f t="shared" si="220"/>
        <v>0</v>
      </c>
      <c r="EP68" s="25">
        <f t="shared" si="220"/>
        <v>0</v>
      </c>
      <c r="EQ68" s="25">
        <f t="shared" si="220"/>
        <v>0</v>
      </c>
      <c r="ER68" s="25">
        <f t="shared" si="220"/>
        <v>0</v>
      </c>
      <c r="ES68" s="25">
        <f t="shared" si="220"/>
        <v>0</v>
      </c>
      <c r="ET68" s="25">
        <f t="shared" si="220"/>
        <v>0</v>
      </c>
      <c r="EU68" s="25">
        <f t="shared" si="220"/>
        <v>0</v>
      </c>
      <c r="EV68" s="25">
        <f t="shared" si="220"/>
        <v>0</v>
      </c>
      <c r="EW68" s="25">
        <f t="shared" si="220"/>
        <v>0</v>
      </c>
      <c r="EX68" s="25">
        <f t="shared" si="220"/>
        <v>0</v>
      </c>
      <c r="EY68" s="25">
        <f t="shared" si="220"/>
        <v>0</v>
      </c>
      <c r="EZ68" s="25">
        <f t="shared" si="220"/>
        <v>0</v>
      </c>
      <c r="FA68" s="25">
        <f t="shared" si="220"/>
        <v>0</v>
      </c>
      <c r="FB68" s="25">
        <f t="shared" si="220"/>
        <v>0</v>
      </c>
      <c r="FC68" s="25">
        <f t="shared" si="220"/>
        <v>0</v>
      </c>
      <c r="FD68" s="25">
        <f t="shared" si="220"/>
        <v>0</v>
      </c>
      <c r="FE68" s="25">
        <f t="shared" si="220"/>
        <v>0</v>
      </c>
      <c r="FF68" s="25">
        <f t="shared" si="220"/>
        <v>0</v>
      </c>
      <c r="FG68" s="25">
        <f t="shared" si="220"/>
        <v>0</v>
      </c>
      <c r="FH68" s="25">
        <f t="shared" si="220"/>
        <v>0</v>
      </c>
      <c r="FI68" s="25">
        <f t="shared" si="220"/>
        <v>0</v>
      </c>
      <c r="FJ68" s="25">
        <f t="shared" si="220"/>
        <v>0</v>
      </c>
      <c r="FK68" s="25">
        <f t="shared" si="220"/>
        <v>0</v>
      </c>
      <c r="FL68" s="25">
        <f t="shared" si="220"/>
        <v>0</v>
      </c>
      <c r="FM68" s="25">
        <f t="shared" si="220"/>
        <v>0</v>
      </c>
      <c r="FN68" s="25">
        <f t="shared" si="220"/>
        <v>0</v>
      </c>
      <c r="FO68" s="25">
        <f t="shared" si="220"/>
        <v>0</v>
      </c>
      <c r="FP68" s="25">
        <f t="shared" si="220"/>
        <v>0</v>
      </c>
      <c r="FQ68" s="25">
        <f t="shared" si="220"/>
        <v>0</v>
      </c>
      <c r="FR68" s="25">
        <f t="shared" si="220"/>
        <v>0</v>
      </c>
      <c r="FS68" s="25">
        <f t="shared" si="220"/>
        <v>0</v>
      </c>
      <c r="FT68" s="25">
        <f t="shared" si="220"/>
        <v>0</v>
      </c>
      <c r="FU68" s="25">
        <f t="shared" si="220"/>
        <v>0</v>
      </c>
      <c r="FV68" s="25">
        <f t="shared" si="220"/>
        <v>0</v>
      </c>
      <c r="FW68" s="25">
        <f t="shared" si="220"/>
        <v>0</v>
      </c>
      <c r="FX68" s="25">
        <f t="shared" si="220"/>
        <v>0</v>
      </c>
      <c r="FY68" s="25">
        <f t="shared" si="220"/>
        <v>0</v>
      </c>
      <c r="FZ68" s="25">
        <f t="shared" si="220"/>
        <v>0</v>
      </c>
      <c r="GA68" s="25">
        <f t="shared" si="220"/>
        <v>0</v>
      </c>
      <c r="GB68" s="25">
        <f t="shared" si="220"/>
        <v>0</v>
      </c>
      <c r="GC68" s="25">
        <f t="shared" si="220"/>
        <v>0</v>
      </c>
      <c r="GD68" s="25">
        <f t="shared" si="220"/>
        <v>0</v>
      </c>
      <c r="GE68" s="25">
        <f t="shared" si="220"/>
        <v>0</v>
      </c>
      <c r="GF68" s="25">
        <f t="shared" si="220"/>
        <v>0</v>
      </c>
      <c r="GG68" s="25">
        <f t="shared" si="220"/>
        <v>0</v>
      </c>
      <c r="GH68" s="25">
        <f t="shared" si="220"/>
        <v>0</v>
      </c>
      <c r="GI68" s="25">
        <f t="shared" si="220"/>
        <v>0</v>
      </c>
      <c r="GJ68" s="25">
        <f t="shared" si="220"/>
        <v>0</v>
      </c>
      <c r="GK68" s="25">
        <f t="shared" si="220"/>
        <v>0</v>
      </c>
      <c r="GL68" s="25">
        <f t="shared" si="219"/>
        <v>0</v>
      </c>
      <c r="GM68" s="246">
        <f t="shared" si="170"/>
        <v>0</v>
      </c>
    </row>
    <row r="69" spans="1:195" ht="19.5" customHeight="1">
      <c r="A69" s="130">
        <f t="shared" si="221"/>
        <v>0</v>
      </c>
      <c r="B69" s="25" t="s">
        <v>95</v>
      </c>
      <c r="C69" s="25" t="s">
        <v>44</v>
      </c>
      <c r="D69" s="64">
        <v>42614</v>
      </c>
      <c r="E69" s="25">
        <f>(SUMIF(GASTOS!$I$5:$CB$5,D69,GASTOS!$I$12:$CB$12)+SUMIF(RRHH!$T$18:$CM$18,D69,RRHH!$T$19:$CM$19))*-1</f>
        <v>25884.99887323333</v>
      </c>
      <c r="F69" s="65">
        <f t="shared" si="157"/>
        <v>2016</v>
      </c>
      <c r="G69" s="25">
        <v>60</v>
      </c>
      <c r="H69" s="25">
        <f t="shared" si="158"/>
        <v>-431.41664788722215</v>
      </c>
      <c r="I69" s="64">
        <f t="shared" si="159"/>
        <v>44438</v>
      </c>
      <c r="J69" s="141">
        <f t="shared" si="205"/>
        <v>0</v>
      </c>
      <c r="K69" s="25">
        <f t="shared" si="205"/>
        <v>0</v>
      </c>
      <c r="L69" s="25">
        <f t="shared" si="205"/>
        <v>0</v>
      </c>
      <c r="M69" s="25">
        <f t="shared" si="205"/>
        <v>0</v>
      </c>
      <c r="N69" s="25">
        <f t="shared" si="205"/>
        <v>0</v>
      </c>
      <c r="O69" s="25">
        <f t="shared" si="205"/>
        <v>0</v>
      </c>
      <c r="P69" s="25">
        <f t="shared" si="205"/>
        <v>0</v>
      </c>
      <c r="Q69" s="25">
        <f t="shared" si="205"/>
        <v>0</v>
      </c>
      <c r="R69" s="25">
        <f t="shared" si="205"/>
        <v>0</v>
      </c>
      <c r="S69" s="25">
        <f t="shared" si="205"/>
        <v>0</v>
      </c>
      <c r="T69" s="25">
        <f t="shared" si="203"/>
        <v>0</v>
      </c>
      <c r="U69" s="25">
        <f t="shared" si="203"/>
        <v>0</v>
      </c>
      <c r="V69" s="25">
        <f t="shared" si="203"/>
        <v>0</v>
      </c>
      <c r="W69" s="25">
        <f t="shared" si="203"/>
        <v>0</v>
      </c>
      <c r="X69" s="25">
        <f t="shared" si="203"/>
        <v>0</v>
      </c>
      <c r="Y69" s="25">
        <f t="shared" si="203"/>
        <v>0</v>
      </c>
      <c r="Z69" s="25">
        <f t="shared" si="203"/>
        <v>0</v>
      </c>
      <c r="AA69" s="25">
        <f t="shared" si="203"/>
        <v>0</v>
      </c>
      <c r="AB69" s="25">
        <f t="shared" si="203"/>
        <v>0</v>
      </c>
      <c r="AC69" s="25">
        <f t="shared" si="203"/>
        <v>0</v>
      </c>
      <c r="AD69" s="25">
        <f t="shared" si="198"/>
        <v>0</v>
      </c>
      <c r="AE69" s="25">
        <f t="shared" si="198"/>
        <v>0</v>
      </c>
      <c r="AF69" s="25">
        <f t="shared" si="198"/>
        <v>0</v>
      </c>
      <c r="AG69" s="25">
        <f t="shared" si="198"/>
        <v>0</v>
      </c>
      <c r="AH69" s="25">
        <f t="shared" si="198"/>
        <v>0</v>
      </c>
      <c r="AI69" s="25">
        <f t="shared" si="198"/>
        <v>0</v>
      </c>
      <c r="AJ69" s="25">
        <f t="shared" si="198"/>
        <v>0</v>
      </c>
      <c r="AK69" s="25">
        <f t="shared" si="198"/>
        <v>0</v>
      </c>
      <c r="AL69" s="25">
        <f t="shared" si="198"/>
        <v>0</v>
      </c>
      <c r="AM69" s="25">
        <f t="shared" si="198"/>
        <v>0</v>
      </c>
      <c r="AN69" s="25">
        <f t="shared" si="207"/>
        <v>0</v>
      </c>
      <c r="AO69" s="25">
        <f t="shared" si="207"/>
        <v>0</v>
      </c>
      <c r="AP69" s="25">
        <f t="shared" si="207"/>
        <v>0</v>
      </c>
      <c r="AQ69" s="25">
        <f t="shared" si="207"/>
        <v>0</v>
      </c>
      <c r="AR69" s="25">
        <f t="shared" si="207"/>
        <v>0</v>
      </c>
      <c r="AS69" s="25">
        <f t="shared" si="207"/>
        <v>0</v>
      </c>
      <c r="AT69" s="25">
        <f t="shared" si="207"/>
        <v>0</v>
      </c>
      <c r="AU69" s="25">
        <f t="shared" si="207"/>
        <v>0</v>
      </c>
      <c r="AV69" s="25">
        <f t="shared" si="207"/>
        <v>0</v>
      </c>
      <c r="AW69" s="25">
        <f t="shared" si="207"/>
        <v>0</v>
      </c>
      <c r="AX69" s="25">
        <f t="shared" si="206"/>
        <v>0</v>
      </c>
      <c r="AY69" s="25">
        <f t="shared" si="206"/>
        <v>0</v>
      </c>
      <c r="AZ69" s="25">
        <f t="shared" si="206"/>
        <v>0</v>
      </c>
      <c r="BA69" s="25">
        <f t="shared" si="206"/>
        <v>0</v>
      </c>
      <c r="BB69" s="25">
        <f t="shared" si="206"/>
        <v>0</v>
      </c>
      <c r="BC69" s="25">
        <f t="shared" si="206"/>
        <v>0</v>
      </c>
      <c r="BD69" s="25">
        <f t="shared" si="206"/>
        <v>0</v>
      </c>
      <c r="BE69" s="25">
        <f t="shared" si="206"/>
        <v>0</v>
      </c>
      <c r="BF69" s="25">
        <f t="shared" si="206"/>
        <v>0</v>
      </c>
      <c r="BG69" s="25">
        <f t="shared" si="206"/>
        <v>0</v>
      </c>
      <c r="BH69" s="25">
        <f t="shared" si="199"/>
        <v>0</v>
      </c>
      <c r="BI69" s="25">
        <f t="shared" si="199"/>
        <v>0</v>
      </c>
      <c r="BJ69" s="25">
        <f t="shared" si="199"/>
        <v>0</v>
      </c>
      <c r="BK69" s="25">
        <f t="shared" si="199"/>
        <v>0</v>
      </c>
      <c r="BL69" s="25">
        <f t="shared" si="199"/>
        <v>0</v>
      </c>
      <c r="BM69" s="25">
        <f t="shared" si="199"/>
        <v>0</v>
      </c>
      <c r="BN69" s="25">
        <f t="shared" si="199"/>
        <v>0</v>
      </c>
      <c r="BO69" s="25">
        <f t="shared" si="199"/>
        <v>-431.41664788722215</v>
      </c>
      <c r="BP69" s="25">
        <f t="shared" si="184"/>
        <v>-431.41664788722215</v>
      </c>
      <c r="BQ69" s="25">
        <f t="shared" si="184"/>
        <v>-431.41664788722215</v>
      </c>
      <c r="BR69" s="25">
        <f t="shared" si="212"/>
        <v>-431.41664788722215</v>
      </c>
      <c r="BS69" s="25">
        <f t="shared" si="212"/>
        <v>-431.41664788722215</v>
      </c>
      <c r="BT69" s="25">
        <f t="shared" si="212"/>
        <v>-431.41664788722215</v>
      </c>
      <c r="BU69" s="25">
        <f t="shared" si="212"/>
        <v>-431.41664788722215</v>
      </c>
      <c r="BV69" s="25">
        <f t="shared" si="212"/>
        <v>-431.41664788722215</v>
      </c>
      <c r="BW69" s="25">
        <f t="shared" si="212"/>
        <v>-431.41664788722215</v>
      </c>
      <c r="BX69" s="25">
        <f t="shared" si="212"/>
        <v>-431.41664788722215</v>
      </c>
      <c r="BY69" s="25">
        <f t="shared" si="212"/>
        <v>-431.41664788722215</v>
      </c>
      <c r="BZ69" s="25">
        <f t="shared" si="212"/>
        <v>-431.41664788722215</v>
      </c>
      <c r="CA69" s="25">
        <f t="shared" si="212"/>
        <v>-431.41664788722215</v>
      </c>
      <c r="CB69" s="25">
        <f t="shared" si="208"/>
        <v>-431.41664788722215</v>
      </c>
      <c r="CC69" s="25">
        <f t="shared" si="208"/>
        <v>-431.41664788722215</v>
      </c>
      <c r="CD69" s="25">
        <f t="shared" si="208"/>
        <v>-431.41664788722215</v>
      </c>
      <c r="CE69" s="25">
        <f t="shared" si="208"/>
        <v>-431.41664788722215</v>
      </c>
      <c r="CF69" s="25">
        <f t="shared" si="208"/>
        <v>-431.41664788722215</v>
      </c>
      <c r="CG69" s="25">
        <f t="shared" si="208"/>
        <v>-431.41664788722215</v>
      </c>
      <c r="CH69" s="25">
        <f t="shared" si="208"/>
        <v>-431.41664788722215</v>
      </c>
      <c r="CI69" s="25">
        <f t="shared" si="208"/>
        <v>-431.41664788722215</v>
      </c>
      <c r="CJ69" s="25">
        <f t="shared" si="208"/>
        <v>-431.41664788722215</v>
      </c>
      <c r="CK69" s="25">
        <f t="shared" si="208"/>
        <v>-431.41664788722215</v>
      </c>
      <c r="CL69" s="25">
        <f t="shared" si="213"/>
        <v>-431.41664788722215</v>
      </c>
      <c r="CM69" s="25">
        <f t="shared" si="213"/>
        <v>-431.41664788722215</v>
      </c>
      <c r="CN69" s="25">
        <f t="shared" si="213"/>
        <v>-431.41664788722215</v>
      </c>
      <c r="CO69" s="25">
        <f t="shared" si="213"/>
        <v>-431.41664788722215</v>
      </c>
      <c r="CP69" s="25">
        <f t="shared" si="213"/>
        <v>-431.41664788722215</v>
      </c>
      <c r="CQ69" s="25">
        <f t="shared" si="213"/>
        <v>-431.41664788722215</v>
      </c>
      <c r="CR69" s="25">
        <f t="shared" si="213"/>
        <v>-431.41664788722215</v>
      </c>
      <c r="CS69" s="25">
        <f t="shared" si="213"/>
        <v>-431.41664788722215</v>
      </c>
      <c r="CT69" s="25">
        <f t="shared" si="213"/>
        <v>-431.41664788722215</v>
      </c>
      <c r="CU69" s="25">
        <f t="shared" si="213"/>
        <v>-431.41664788722215</v>
      </c>
      <c r="CV69" s="25">
        <f t="shared" si="210"/>
        <v>-431.41664788722215</v>
      </c>
      <c r="CW69" s="25">
        <f t="shared" si="210"/>
        <v>-431.41664788722215</v>
      </c>
      <c r="CX69" s="25">
        <f t="shared" si="210"/>
        <v>-431.41664788722215</v>
      </c>
      <c r="CY69" s="25">
        <f t="shared" si="210"/>
        <v>-431.41664788722215</v>
      </c>
      <c r="CZ69" s="25">
        <f t="shared" si="210"/>
        <v>-431.41664788722215</v>
      </c>
      <c r="DA69" s="25">
        <f t="shared" si="210"/>
        <v>-431.41664788722215</v>
      </c>
      <c r="DB69" s="25">
        <f t="shared" si="210"/>
        <v>-431.41664788722215</v>
      </c>
      <c r="DC69" s="25">
        <f t="shared" si="210"/>
        <v>-431.41664788722215</v>
      </c>
      <c r="DD69" s="25">
        <f t="shared" si="210"/>
        <v>-431.41664788722215</v>
      </c>
      <c r="DE69" s="25">
        <f t="shared" si="210"/>
        <v>-431.41664788722215</v>
      </c>
      <c r="DF69" s="25">
        <f t="shared" si="214"/>
        <v>-431.41664788722215</v>
      </c>
      <c r="DG69" s="25">
        <f t="shared" si="214"/>
        <v>-431.41664788722215</v>
      </c>
      <c r="DH69" s="25">
        <f t="shared" si="214"/>
        <v>-431.41664788722215</v>
      </c>
      <c r="DI69" s="25">
        <f t="shared" si="214"/>
        <v>-431.41664788722215</v>
      </c>
      <c r="DJ69" s="25">
        <f t="shared" si="214"/>
        <v>-431.41664788722215</v>
      </c>
      <c r="DK69" s="25">
        <f t="shared" si="214"/>
        <v>-431.41664788722215</v>
      </c>
      <c r="DL69" s="25">
        <f t="shared" si="214"/>
        <v>-431.41664788722215</v>
      </c>
      <c r="DM69" s="25">
        <f t="shared" si="214"/>
        <v>-431.41664788722215</v>
      </c>
      <c r="DN69" s="25">
        <f t="shared" si="214"/>
        <v>-431.41664788722215</v>
      </c>
      <c r="DO69" s="25">
        <f t="shared" si="214"/>
        <v>-431.41664788722215</v>
      </c>
      <c r="DP69" s="25">
        <f t="shared" si="217"/>
        <v>-431.41664788722215</v>
      </c>
      <c r="DQ69" s="25">
        <f t="shared" si="217"/>
        <v>-431.41664788722215</v>
      </c>
      <c r="DR69" s="25">
        <f t="shared" si="217"/>
        <v>-431.41664788722215</v>
      </c>
      <c r="DS69" s="25">
        <f t="shared" si="217"/>
        <v>-431.41664788722215</v>
      </c>
      <c r="DT69" s="25">
        <f t="shared" si="217"/>
        <v>-431.41664788722215</v>
      </c>
      <c r="DU69" s="25">
        <f t="shared" si="217"/>
        <v>-431.41664788722215</v>
      </c>
      <c r="DV69" s="25">
        <f t="shared" si="217"/>
        <v>-431.41664788722215</v>
      </c>
      <c r="DW69" s="25">
        <f t="shared" si="217"/>
        <v>0</v>
      </c>
      <c r="DX69" s="25">
        <f t="shared" si="217"/>
        <v>0</v>
      </c>
      <c r="DY69" s="25">
        <f t="shared" si="217"/>
        <v>0</v>
      </c>
      <c r="DZ69" s="25">
        <f t="shared" si="220"/>
        <v>0</v>
      </c>
      <c r="EA69" s="25">
        <f t="shared" si="220"/>
        <v>0</v>
      </c>
      <c r="EB69" s="25">
        <f t="shared" si="220"/>
        <v>0</v>
      </c>
      <c r="EC69" s="25">
        <f t="shared" si="220"/>
        <v>0</v>
      </c>
      <c r="ED69" s="25">
        <f t="shared" si="220"/>
        <v>0</v>
      </c>
      <c r="EE69" s="25">
        <f t="shared" si="220"/>
        <v>0</v>
      </c>
      <c r="EF69" s="25">
        <f t="shared" si="220"/>
        <v>0</v>
      </c>
      <c r="EG69" s="25">
        <f t="shared" si="220"/>
        <v>0</v>
      </c>
      <c r="EH69" s="25">
        <f t="shared" si="220"/>
        <v>0</v>
      </c>
      <c r="EI69" s="25">
        <f t="shared" si="220"/>
        <v>0</v>
      </c>
      <c r="EJ69" s="25">
        <f t="shared" si="220"/>
        <v>0</v>
      </c>
      <c r="EK69" s="25">
        <f t="shared" si="220"/>
        <v>0</v>
      </c>
      <c r="EL69" s="25">
        <f t="shared" si="220"/>
        <v>0</v>
      </c>
      <c r="EM69" s="25">
        <f t="shared" si="220"/>
        <v>0</v>
      </c>
      <c r="EN69" s="25">
        <f t="shared" si="220"/>
        <v>0</v>
      </c>
      <c r="EO69" s="25">
        <f t="shared" si="220"/>
        <v>0</v>
      </c>
      <c r="EP69" s="25">
        <f t="shared" si="220"/>
        <v>0</v>
      </c>
      <c r="EQ69" s="25">
        <f t="shared" si="220"/>
        <v>0</v>
      </c>
      <c r="ER69" s="25">
        <f t="shared" si="220"/>
        <v>0</v>
      </c>
      <c r="ES69" s="25">
        <f t="shared" si="220"/>
        <v>0</v>
      </c>
      <c r="ET69" s="25">
        <f t="shared" si="220"/>
        <v>0</v>
      </c>
      <c r="EU69" s="25">
        <f t="shared" si="220"/>
        <v>0</v>
      </c>
      <c r="EV69" s="25">
        <f t="shared" si="220"/>
        <v>0</v>
      </c>
      <c r="EW69" s="25">
        <f t="shared" si="220"/>
        <v>0</v>
      </c>
      <c r="EX69" s="25">
        <f t="shared" si="220"/>
        <v>0</v>
      </c>
      <c r="EY69" s="25">
        <f t="shared" si="220"/>
        <v>0</v>
      </c>
      <c r="EZ69" s="25">
        <f t="shared" si="220"/>
        <v>0</v>
      </c>
      <c r="FA69" s="25">
        <f t="shared" si="220"/>
        <v>0</v>
      </c>
      <c r="FB69" s="25">
        <f t="shared" si="220"/>
        <v>0</v>
      </c>
      <c r="FC69" s="25">
        <f t="shared" si="220"/>
        <v>0</v>
      </c>
      <c r="FD69" s="25">
        <f t="shared" si="220"/>
        <v>0</v>
      </c>
      <c r="FE69" s="25">
        <f t="shared" si="220"/>
        <v>0</v>
      </c>
      <c r="FF69" s="25">
        <f t="shared" si="220"/>
        <v>0</v>
      </c>
      <c r="FG69" s="25">
        <f t="shared" si="220"/>
        <v>0</v>
      </c>
      <c r="FH69" s="25">
        <f t="shared" si="220"/>
        <v>0</v>
      </c>
      <c r="FI69" s="25">
        <f t="shared" si="220"/>
        <v>0</v>
      </c>
      <c r="FJ69" s="25">
        <f t="shared" si="220"/>
        <v>0</v>
      </c>
      <c r="FK69" s="25">
        <f t="shared" si="220"/>
        <v>0</v>
      </c>
      <c r="FL69" s="25">
        <f t="shared" si="220"/>
        <v>0</v>
      </c>
      <c r="FM69" s="25">
        <f t="shared" si="220"/>
        <v>0</v>
      </c>
      <c r="FN69" s="25">
        <f t="shared" si="220"/>
        <v>0</v>
      </c>
      <c r="FO69" s="25">
        <f t="shared" si="220"/>
        <v>0</v>
      </c>
      <c r="FP69" s="25">
        <f t="shared" si="220"/>
        <v>0</v>
      </c>
      <c r="FQ69" s="25">
        <f t="shared" si="220"/>
        <v>0</v>
      </c>
      <c r="FR69" s="25">
        <f t="shared" si="220"/>
        <v>0</v>
      </c>
      <c r="FS69" s="25">
        <f t="shared" si="220"/>
        <v>0</v>
      </c>
      <c r="FT69" s="25">
        <f t="shared" si="220"/>
        <v>0</v>
      </c>
      <c r="FU69" s="25">
        <f t="shared" si="220"/>
        <v>0</v>
      </c>
      <c r="FV69" s="25">
        <f t="shared" si="220"/>
        <v>0</v>
      </c>
      <c r="FW69" s="25">
        <f t="shared" si="220"/>
        <v>0</v>
      </c>
      <c r="FX69" s="25">
        <f t="shared" si="220"/>
        <v>0</v>
      </c>
      <c r="FY69" s="25">
        <f t="shared" si="220"/>
        <v>0</v>
      </c>
      <c r="FZ69" s="25">
        <f t="shared" si="220"/>
        <v>0</v>
      </c>
      <c r="GA69" s="25">
        <f t="shared" si="220"/>
        <v>0</v>
      </c>
      <c r="GB69" s="25">
        <f t="shared" si="220"/>
        <v>0</v>
      </c>
      <c r="GC69" s="25">
        <f t="shared" si="220"/>
        <v>0</v>
      </c>
      <c r="GD69" s="25">
        <f t="shared" si="220"/>
        <v>0</v>
      </c>
      <c r="GE69" s="25">
        <f t="shared" si="220"/>
        <v>0</v>
      </c>
      <c r="GF69" s="25">
        <f t="shared" si="220"/>
        <v>0</v>
      </c>
      <c r="GG69" s="25">
        <f t="shared" si="220"/>
        <v>0</v>
      </c>
      <c r="GH69" s="25">
        <f t="shared" si="220"/>
        <v>0</v>
      </c>
      <c r="GI69" s="25">
        <f t="shared" si="220"/>
        <v>0</v>
      </c>
      <c r="GJ69" s="25">
        <f t="shared" si="220"/>
        <v>0</v>
      </c>
      <c r="GK69" s="25">
        <f t="shared" si="220"/>
        <v>0</v>
      </c>
      <c r="GL69" s="25">
        <f t="shared" si="219"/>
        <v>0</v>
      </c>
      <c r="GM69" s="246">
        <f t="shared" si="170"/>
        <v>0</v>
      </c>
    </row>
    <row r="70" spans="1:195" ht="19.5" customHeight="1">
      <c r="A70" s="130">
        <f t="shared" si="221"/>
        <v>0</v>
      </c>
      <c r="B70" s="25" t="s">
        <v>95</v>
      </c>
      <c r="C70" s="25" t="s">
        <v>44</v>
      </c>
      <c r="D70" s="64">
        <v>42644</v>
      </c>
      <c r="E70" s="25">
        <f>(SUMIF(GASTOS!$I$5:$CB$5,D70,GASTOS!$I$12:$CB$12)+SUMIF(RRHH!$T$18:$CM$18,D70,RRHH!$T$19:$CM$19))*-1</f>
        <v>25884.99887323333</v>
      </c>
      <c r="F70" s="65">
        <f t="shared" si="157"/>
        <v>2016</v>
      </c>
      <c r="G70" s="25">
        <v>60</v>
      </c>
      <c r="H70" s="25">
        <f t="shared" si="158"/>
        <v>-431.41664788722215</v>
      </c>
      <c r="I70" s="64">
        <f t="shared" si="159"/>
        <v>44468</v>
      </c>
      <c r="J70" s="141">
        <f t="shared" si="205"/>
        <v>0</v>
      </c>
      <c r="K70" s="25">
        <f t="shared" si="205"/>
        <v>0</v>
      </c>
      <c r="L70" s="25">
        <f t="shared" si="205"/>
        <v>0</v>
      </c>
      <c r="M70" s="25">
        <f t="shared" si="205"/>
        <v>0</v>
      </c>
      <c r="N70" s="25">
        <f t="shared" si="205"/>
        <v>0</v>
      </c>
      <c r="O70" s="25">
        <f t="shared" si="205"/>
        <v>0</v>
      </c>
      <c r="P70" s="25">
        <f t="shared" si="205"/>
        <v>0</v>
      </c>
      <c r="Q70" s="25">
        <f t="shared" si="205"/>
        <v>0</v>
      </c>
      <c r="R70" s="25">
        <f t="shared" si="205"/>
        <v>0</v>
      </c>
      <c r="S70" s="25">
        <f t="shared" si="205"/>
        <v>0</v>
      </c>
      <c r="T70" s="25">
        <f t="shared" si="203"/>
        <v>0</v>
      </c>
      <c r="U70" s="25">
        <f t="shared" si="203"/>
        <v>0</v>
      </c>
      <c r="V70" s="25">
        <f t="shared" si="203"/>
        <v>0</v>
      </c>
      <c r="W70" s="25">
        <f t="shared" si="203"/>
        <v>0</v>
      </c>
      <c r="X70" s="25">
        <f t="shared" si="203"/>
        <v>0</v>
      </c>
      <c r="Y70" s="25">
        <f t="shared" si="203"/>
        <v>0</v>
      </c>
      <c r="Z70" s="25">
        <f t="shared" si="203"/>
        <v>0</v>
      </c>
      <c r="AA70" s="25">
        <f t="shared" si="203"/>
        <v>0</v>
      </c>
      <c r="AB70" s="25">
        <f t="shared" si="203"/>
        <v>0</v>
      </c>
      <c r="AC70" s="25">
        <f t="shared" si="203"/>
        <v>0</v>
      </c>
      <c r="AD70" s="25">
        <f t="shared" si="198"/>
        <v>0</v>
      </c>
      <c r="AE70" s="25">
        <f t="shared" si="198"/>
        <v>0</v>
      </c>
      <c r="AF70" s="25">
        <f t="shared" si="198"/>
        <v>0</v>
      </c>
      <c r="AG70" s="25">
        <f t="shared" si="198"/>
        <v>0</v>
      </c>
      <c r="AH70" s="25">
        <f t="shared" si="198"/>
        <v>0</v>
      </c>
      <c r="AI70" s="25">
        <f t="shared" si="198"/>
        <v>0</v>
      </c>
      <c r="AJ70" s="25">
        <f t="shared" si="198"/>
        <v>0</v>
      </c>
      <c r="AK70" s="25">
        <f t="shared" si="198"/>
        <v>0</v>
      </c>
      <c r="AL70" s="25">
        <f t="shared" si="198"/>
        <v>0</v>
      </c>
      <c r="AM70" s="25">
        <f t="shared" si="198"/>
        <v>0</v>
      </c>
      <c r="AN70" s="25">
        <f t="shared" si="207"/>
        <v>0</v>
      </c>
      <c r="AO70" s="25">
        <f t="shared" si="207"/>
        <v>0</v>
      </c>
      <c r="AP70" s="25">
        <f t="shared" si="207"/>
        <v>0</v>
      </c>
      <c r="AQ70" s="25">
        <f t="shared" si="207"/>
        <v>0</v>
      </c>
      <c r="AR70" s="25">
        <f t="shared" si="207"/>
        <v>0</v>
      </c>
      <c r="AS70" s="25">
        <f t="shared" si="207"/>
        <v>0</v>
      </c>
      <c r="AT70" s="25">
        <f t="shared" si="207"/>
        <v>0</v>
      </c>
      <c r="AU70" s="25">
        <f t="shared" si="207"/>
        <v>0</v>
      </c>
      <c r="AV70" s="25">
        <f t="shared" si="207"/>
        <v>0</v>
      </c>
      <c r="AW70" s="25">
        <f t="shared" si="207"/>
        <v>0</v>
      </c>
      <c r="AX70" s="25">
        <f t="shared" si="206"/>
        <v>0</v>
      </c>
      <c r="AY70" s="25">
        <f t="shared" si="206"/>
        <v>0</v>
      </c>
      <c r="AZ70" s="25">
        <f t="shared" si="206"/>
        <v>0</v>
      </c>
      <c r="BA70" s="25">
        <f t="shared" si="206"/>
        <v>0</v>
      </c>
      <c r="BB70" s="25">
        <f t="shared" si="206"/>
        <v>0</v>
      </c>
      <c r="BC70" s="25">
        <f t="shared" si="206"/>
        <v>0</v>
      </c>
      <c r="BD70" s="25">
        <f t="shared" si="206"/>
        <v>0</v>
      </c>
      <c r="BE70" s="25">
        <f t="shared" si="206"/>
        <v>0</v>
      </c>
      <c r="BF70" s="25">
        <f t="shared" si="206"/>
        <v>0</v>
      </c>
      <c r="BG70" s="25">
        <f t="shared" si="206"/>
        <v>0</v>
      </c>
      <c r="BH70" s="25">
        <f t="shared" si="199"/>
        <v>0</v>
      </c>
      <c r="BI70" s="25">
        <f t="shared" si="199"/>
        <v>0</v>
      </c>
      <c r="BJ70" s="25">
        <f t="shared" si="199"/>
        <v>0</v>
      </c>
      <c r="BK70" s="25">
        <f t="shared" si="199"/>
        <v>0</v>
      </c>
      <c r="BL70" s="25">
        <f t="shared" si="199"/>
        <v>0</v>
      </c>
      <c r="BM70" s="25">
        <f t="shared" si="199"/>
        <v>0</v>
      </c>
      <c r="BN70" s="25">
        <f t="shared" si="199"/>
        <v>0</v>
      </c>
      <c r="BO70" s="25">
        <f t="shared" si="199"/>
        <v>0</v>
      </c>
      <c r="BP70" s="25">
        <f t="shared" si="184"/>
        <v>-431.41664788722215</v>
      </c>
      <c r="BQ70" s="25">
        <f t="shared" si="184"/>
        <v>-431.41664788722215</v>
      </c>
      <c r="BR70" s="25">
        <f t="shared" si="212"/>
        <v>-431.41664788722215</v>
      </c>
      <c r="BS70" s="25">
        <f t="shared" si="212"/>
        <v>-431.41664788722215</v>
      </c>
      <c r="BT70" s="25">
        <f t="shared" si="212"/>
        <v>-431.41664788722215</v>
      </c>
      <c r="BU70" s="25">
        <f t="shared" si="212"/>
        <v>-431.41664788722215</v>
      </c>
      <c r="BV70" s="25">
        <f t="shared" si="212"/>
        <v>-431.41664788722215</v>
      </c>
      <c r="BW70" s="25">
        <f t="shared" si="212"/>
        <v>-431.41664788722215</v>
      </c>
      <c r="BX70" s="25">
        <f t="shared" si="212"/>
        <v>-431.41664788722215</v>
      </c>
      <c r="BY70" s="25">
        <f t="shared" si="212"/>
        <v>-431.41664788722215</v>
      </c>
      <c r="BZ70" s="25">
        <f t="shared" si="212"/>
        <v>-431.41664788722215</v>
      </c>
      <c r="CA70" s="25">
        <f t="shared" si="212"/>
        <v>-431.41664788722215</v>
      </c>
      <c r="CB70" s="25">
        <f t="shared" si="208"/>
        <v>-431.41664788722215</v>
      </c>
      <c r="CC70" s="25">
        <f t="shared" si="208"/>
        <v>-431.41664788722215</v>
      </c>
      <c r="CD70" s="25">
        <f t="shared" si="208"/>
        <v>-431.41664788722215</v>
      </c>
      <c r="CE70" s="25">
        <f t="shared" si="208"/>
        <v>-431.41664788722215</v>
      </c>
      <c r="CF70" s="25">
        <f t="shared" si="208"/>
        <v>-431.41664788722215</v>
      </c>
      <c r="CG70" s="25">
        <f t="shared" si="208"/>
        <v>-431.41664788722215</v>
      </c>
      <c r="CH70" s="25">
        <f t="shared" si="208"/>
        <v>-431.41664788722215</v>
      </c>
      <c r="CI70" s="25">
        <f t="shared" si="208"/>
        <v>-431.41664788722215</v>
      </c>
      <c r="CJ70" s="25">
        <f t="shared" si="208"/>
        <v>-431.41664788722215</v>
      </c>
      <c r="CK70" s="25">
        <f t="shared" si="208"/>
        <v>-431.41664788722215</v>
      </c>
      <c r="CL70" s="25">
        <f t="shared" si="213"/>
        <v>-431.41664788722215</v>
      </c>
      <c r="CM70" s="25">
        <f t="shared" si="213"/>
        <v>-431.41664788722215</v>
      </c>
      <c r="CN70" s="25">
        <f t="shared" si="213"/>
        <v>-431.41664788722215</v>
      </c>
      <c r="CO70" s="25">
        <f t="shared" si="213"/>
        <v>-431.41664788722215</v>
      </c>
      <c r="CP70" s="25">
        <f t="shared" si="213"/>
        <v>-431.41664788722215</v>
      </c>
      <c r="CQ70" s="25">
        <f t="shared" si="213"/>
        <v>-431.41664788722215</v>
      </c>
      <c r="CR70" s="25">
        <f t="shared" si="213"/>
        <v>-431.41664788722215</v>
      </c>
      <c r="CS70" s="25">
        <f t="shared" si="213"/>
        <v>-431.41664788722215</v>
      </c>
      <c r="CT70" s="25">
        <f t="shared" si="213"/>
        <v>-431.41664788722215</v>
      </c>
      <c r="CU70" s="25">
        <f t="shared" si="213"/>
        <v>-431.41664788722215</v>
      </c>
      <c r="CV70" s="25">
        <f t="shared" si="210"/>
        <v>-431.41664788722215</v>
      </c>
      <c r="CW70" s="25">
        <f t="shared" si="210"/>
        <v>-431.41664788722215</v>
      </c>
      <c r="CX70" s="25">
        <f t="shared" si="210"/>
        <v>-431.41664788722215</v>
      </c>
      <c r="CY70" s="25">
        <f t="shared" si="210"/>
        <v>-431.41664788722215</v>
      </c>
      <c r="CZ70" s="25">
        <f t="shared" si="210"/>
        <v>-431.41664788722215</v>
      </c>
      <c r="DA70" s="25">
        <f t="shared" si="210"/>
        <v>-431.41664788722215</v>
      </c>
      <c r="DB70" s="25">
        <f t="shared" si="210"/>
        <v>-431.41664788722215</v>
      </c>
      <c r="DC70" s="25">
        <f t="shared" si="210"/>
        <v>-431.41664788722215</v>
      </c>
      <c r="DD70" s="25">
        <f t="shared" si="210"/>
        <v>-431.41664788722215</v>
      </c>
      <c r="DE70" s="25">
        <f t="shared" si="210"/>
        <v>-431.41664788722215</v>
      </c>
      <c r="DF70" s="25">
        <f t="shared" si="214"/>
        <v>-431.41664788722215</v>
      </c>
      <c r="DG70" s="25">
        <f t="shared" si="214"/>
        <v>-431.41664788722215</v>
      </c>
      <c r="DH70" s="25">
        <f t="shared" si="214"/>
        <v>-431.41664788722215</v>
      </c>
      <c r="DI70" s="25">
        <f t="shared" si="214"/>
        <v>-431.41664788722215</v>
      </c>
      <c r="DJ70" s="25">
        <f t="shared" si="214"/>
        <v>-431.41664788722215</v>
      </c>
      <c r="DK70" s="25">
        <f t="shared" si="214"/>
        <v>-431.41664788722215</v>
      </c>
      <c r="DL70" s="25">
        <f t="shared" si="214"/>
        <v>-431.41664788722215</v>
      </c>
      <c r="DM70" s="25">
        <f t="shared" si="214"/>
        <v>-431.41664788722215</v>
      </c>
      <c r="DN70" s="25">
        <f t="shared" si="214"/>
        <v>-431.41664788722215</v>
      </c>
      <c r="DO70" s="25">
        <f t="shared" si="214"/>
        <v>-431.41664788722215</v>
      </c>
      <c r="DP70" s="25">
        <f t="shared" si="217"/>
        <v>-431.41664788722215</v>
      </c>
      <c r="DQ70" s="25">
        <f t="shared" si="217"/>
        <v>-431.41664788722215</v>
      </c>
      <c r="DR70" s="25">
        <f t="shared" si="217"/>
        <v>-431.41664788722215</v>
      </c>
      <c r="DS70" s="25">
        <f t="shared" si="217"/>
        <v>-431.41664788722215</v>
      </c>
      <c r="DT70" s="25">
        <f t="shared" si="217"/>
        <v>-431.41664788722215</v>
      </c>
      <c r="DU70" s="25">
        <f t="shared" si="217"/>
        <v>-431.41664788722215</v>
      </c>
      <c r="DV70" s="25">
        <f t="shared" si="217"/>
        <v>-431.41664788722215</v>
      </c>
      <c r="DW70" s="25">
        <f t="shared" si="217"/>
        <v>-431.41664788722215</v>
      </c>
      <c r="DX70" s="25">
        <f t="shared" si="217"/>
        <v>0</v>
      </c>
      <c r="DY70" s="25">
        <f t="shared" si="217"/>
        <v>0</v>
      </c>
      <c r="DZ70" s="25">
        <f t="shared" si="220"/>
        <v>0</v>
      </c>
      <c r="EA70" s="25">
        <f t="shared" si="220"/>
        <v>0</v>
      </c>
      <c r="EB70" s="25">
        <f t="shared" si="220"/>
        <v>0</v>
      </c>
      <c r="EC70" s="25">
        <f t="shared" si="220"/>
        <v>0</v>
      </c>
      <c r="ED70" s="25">
        <f t="shared" si="220"/>
        <v>0</v>
      </c>
      <c r="EE70" s="25">
        <f t="shared" si="220"/>
        <v>0</v>
      </c>
      <c r="EF70" s="25">
        <f t="shared" si="220"/>
        <v>0</v>
      </c>
      <c r="EG70" s="25">
        <f t="shared" si="220"/>
        <v>0</v>
      </c>
      <c r="EH70" s="25">
        <f t="shared" si="220"/>
        <v>0</v>
      </c>
      <c r="EI70" s="25">
        <f t="shared" si="220"/>
        <v>0</v>
      </c>
      <c r="EJ70" s="25">
        <f t="shared" si="220"/>
        <v>0</v>
      </c>
      <c r="EK70" s="25">
        <f t="shared" si="220"/>
        <v>0</v>
      </c>
      <c r="EL70" s="25">
        <f t="shared" si="220"/>
        <v>0</v>
      </c>
      <c r="EM70" s="25">
        <f t="shared" si="220"/>
        <v>0</v>
      </c>
      <c r="EN70" s="25">
        <f t="shared" si="220"/>
        <v>0</v>
      </c>
      <c r="EO70" s="25">
        <f t="shared" si="220"/>
        <v>0</v>
      </c>
      <c r="EP70" s="25">
        <f t="shared" si="220"/>
        <v>0</v>
      </c>
      <c r="EQ70" s="25">
        <f t="shared" si="220"/>
        <v>0</v>
      </c>
      <c r="ER70" s="25">
        <f t="shared" si="220"/>
        <v>0</v>
      </c>
      <c r="ES70" s="25">
        <f t="shared" si="220"/>
        <v>0</v>
      </c>
      <c r="ET70" s="25">
        <f t="shared" si="220"/>
        <v>0</v>
      </c>
      <c r="EU70" s="25">
        <f t="shared" si="220"/>
        <v>0</v>
      </c>
      <c r="EV70" s="25">
        <f t="shared" si="220"/>
        <v>0</v>
      </c>
      <c r="EW70" s="25">
        <f t="shared" si="220"/>
        <v>0</v>
      </c>
      <c r="EX70" s="25">
        <f t="shared" si="220"/>
        <v>0</v>
      </c>
      <c r="EY70" s="25">
        <f t="shared" si="220"/>
        <v>0</v>
      </c>
      <c r="EZ70" s="25">
        <f t="shared" si="220"/>
        <v>0</v>
      </c>
      <c r="FA70" s="25">
        <f t="shared" si="220"/>
        <v>0</v>
      </c>
      <c r="FB70" s="25">
        <f t="shared" si="220"/>
        <v>0</v>
      </c>
      <c r="FC70" s="25">
        <f t="shared" si="220"/>
        <v>0</v>
      </c>
      <c r="FD70" s="25">
        <f t="shared" si="220"/>
        <v>0</v>
      </c>
      <c r="FE70" s="25">
        <f t="shared" si="220"/>
        <v>0</v>
      </c>
      <c r="FF70" s="25">
        <f t="shared" si="220"/>
        <v>0</v>
      </c>
      <c r="FG70" s="25">
        <f t="shared" si="220"/>
        <v>0</v>
      </c>
      <c r="FH70" s="25">
        <f t="shared" si="220"/>
        <v>0</v>
      </c>
      <c r="FI70" s="25">
        <f t="shared" si="220"/>
        <v>0</v>
      </c>
      <c r="FJ70" s="25">
        <f t="shared" si="220"/>
        <v>0</v>
      </c>
      <c r="FK70" s="25">
        <f t="shared" si="220"/>
        <v>0</v>
      </c>
      <c r="FL70" s="25">
        <f t="shared" si="220"/>
        <v>0</v>
      </c>
      <c r="FM70" s="25">
        <f t="shared" si="220"/>
        <v>0</v>
      </c>
      <c r="FN70" s="25">
        <f t="shared" si="220"/>
        <v>0</v>
      </c>
      <c r="FO70" s="25">
        <f t="shared" si="220"/>
        <v>0</v>
      </c>
      <c r="FP70" s="25">
        <f t="shared" si="220"/>
        <v>0</v>
      </c>
      <c r="FQ70" s="25">
        <f t="shared" si="220"/>
        <v>0</v>
      </c>
      <c r="FR70" s="25">
        <f t="shared" si="220"/>
        <v>0</v>
      </c>
      <c r="FS70" s="25">
        <f t="shared" si="220"/>
        <v>0</v>
      </c>
      <c r="FT70" s="25">
        <f t="shared" si="220"/>
        <v>0</v>
      </c>
      <c r="FU70" s="25">
        <f t="shared" si="220"/>
        <v>0</v>
      </c>
      <c r="FV70" s="25">
        <f t="shared" si="220"/>
        <v>0</v>
      </c>
      <c r="FW70" s="25">
        <f t="shared" si="220"/>
        <v>0</v>
      </c>
      <c r="FX70" s="25">
        <f t="shared" si="220"/>
        <v>0</v>
      </c>
      <c r="FY70" s="25">
        <f t="shared" si="220"/>
        <v>0</v>
      </c>
      <c r="FZ70" s="25">
        <f t="shared" si="220"/>
        <v>0</v>
      </c>
      <c r="GA70" s="25">
        <f t="shared" si="220"/>
        <v>0</v>
      </c>
      <c r="GB70" s="25">
        <f t="shared" si="220"/>
        <v>0</v>
      </c>
      <c r="GC70" s="25">
        <f t="shared" si="220"/>
        <v>0</v>
      </c>
      <c r="GD70" s="25">
        <f t="shared" si="220"/>
        <v>0</v>
      </c>
      <c r="GE70" s="25">
        <f t="shared" si="220"/>
        <v>0</v>
      </c>
      <c r="GF70" s="25">
        <f t="shared" si="220"/>
        <v>0</v>
      </c>
      <c r="GG70" s="25">
        <f t="shared" si="220"/>
        <v>0</v>
      </c>
      <c r="GH70" s="25">
        <f t="shared" si="220"/>
        <v>0</v>
      </c>
      <c r="GI70" s="25">
        <f t="shared" si="220"/>
        <v>0</v>
      </c>
      <c r="GJ70" s="25">
        <f t="shared" si="220"/>
        <v>0</v>
      </c>
      <c r="GK70" s="25">
        <f t="shared" ref="GK70:GL73" si="222">IF(GK$12&gt;$I70,0,IF($D70&lt;=GK$12,$H70,0))</f>
        <v>0</v>
      </c>
      <c r="GL70" s="25">
        <f t="shared" si="222"/>
        <v>0</v>
      </c>
      <c r="GM70" s="246">
        <f t="shared" si="170"/>
        <v>0</v>
      </c>
    </row>
    <row r="71" spans="1:195" ht="19.5" customHeight="1">
      <c r="A71" s="130">
        <f t="shared" si="221"/>
        <v>0</v>
      </c>
      <c r="B71" s="25" t="s">
        <v>95</v>
      </c>
      <c r="C71" s="25" t="s">
        <v>44</v>
      </c>
      <c r="D71" s="64">
        <v>42675</v>
      </c>
      <c r="E71" s="25">
        <f>(SUMIF(GASTOS!$I$5:$CB$5,D71,GASTOS!$I$12:$CB$12)+SUMIF(RRHH!$T$18:$CM$18,D71,RRHH!$T$19:$CM$19))*-1</f>
        <v>25884.99887323333</v>
      </c>
      <c r="F71" s="65">
        <f t="shared" si="157"/>
        <v>2016</v>
      </c>
      <c r="G71" s="25">
        <v>60</v>
      </c>
      <c r="H71" s="25">
        <f t="shared" si="158"/>
        <v>-431.41664788722215</v>
      </c>
      <c r="I71" s="64">
        <f t="shared" si="159"/>
        <v>44499</v>
      </c>
      <c r="J71" s="141">
        <f t="shared" si="205"/>
        <v>0</v>
      </c>
      <c r="K71" s="25">
        <f t="shared" si="205"/>
        <v>0</v>
      </c>
      <c r="L71" s="25">
        <f t="shared" si="205"/>
        <v>0</v>
      </c>
      <c r="M71" s="25">
        <f t="shared" si="205"/>
        <v>0</v>
      </c>
      <c r="N71" s="25">
        <f t="shared" si="205"/>
        <v>0</v>
      </c>
      <c r="O71" s="25">
        <f t="shared" si="205"/>
        <v>0</v>
      </c>
      <c r="P71" s="25">
        <f t="shared" si="205"/>
        <v>0</v>
      </c>
      <c r="Q71" s="25">
        <f t="shared" si="205"/>
        <v>0</v>
      </c>
      <c r="R71" s="25">
        <f t="shared" si="205"/>
        <v>0</v>
      </c>
      <c r="S71" s="25">
        <f t="shared" si="205"/>
        <v>0</v>
      </c>
      <c r="T71" s="25">
        <f t="shared" si="203"/>
        <v>0</v>
      </c>
      <c r="U71" s="25">
        <f t="shared" si="203"/>
        <v>0</v>
      </c>
      <c r="V71" s="25">
        <f t="shared" si="203"/>
        <v>0</v>
      </c>
      <c r="W71" s="25">
        <f t="shared" si="203"/>
        <v>0</v>
      </c>
      <c r="X71" s="25">
        <f t="shared" si="203"/>
        <v>0</v>
      </c>
      <c r="Y71" s="25">
        <f t="shared" si="203"/>
        <v>0</v>
      </c>
      <c r="Z71" s="25">
        <f t="shared" si="203"/>
        <v>0</v>
      </c>
      <c r="AA71" s="25">
        <f t="shared" si="203"/>
        <v>0</v>
      </c>
      <c r="AB71" s="25">
        <f t="shared" si="203"/>
        <v>0</v>
      </c>
      <c r="AC71" s="25">
        <f t="shared" si="203"/>
        <v>0</v>
      </c>
      <c r="AD71" s="25">
        <f t="shared" si="198"/>
        <v>0</v>
      </c>
      <c r="AE71" s="25">
        <f t="shared" si="198"/>
        <v>0</v>
      </c>
      <c r="AF71" s="25">
        <f t="shared" si="198"/>
        <v>0</v>
      </c>
      <c r="AG71" s="25">
        <f t="shared" ref="AD71:AM84" si="223">IF(AG$12&gt;$I71,0,IF($D71&lt;=AG$12,$H71,0))</f>
        <v>0</v>
      </c>
      <c r="AH71" s="25">
        <f t="shared" si="223"/>
        <v>0</v>
      </c>
      <c r="AI71" s="25">
        <f t="shared" si="223"/>
        <v>0</v>
      </c>
      <c r="AJ71" s="25">
        <f t="shared" si="223"/>
        <v>0</v>
      </c>
      <c r="AK71" s="25">
        <f t="shared" si="223"/>
        <v>0</v>
      </c>
      <c r="AL71" s="25">
        <f t="shared" si="223"/>
        <v>0</v>
      </c>
      <c r="AM71" s="25">
        <f t="shared" si="223"/>
        <v>0</v>
      </c>
      <c r="AN71" s="25">
        <f t="shared" si="207"/>
        <v>0</v>
      </c>
      <c r="AO71" s="25">
        <f t="shared" si="207"/>
        <v>0</v>
      </c>
      <c r="AP71" s="25">
        <f t="shared" si="207"/>
        <v>0</v>
      </c>
      <c r="AQ71" s="25">
        <f t="shared" si="207"/>
        <v>0</v>
      </c>
      <c r="AR71" s="25">
        <f t="shared" si="207"/>
        <v>0</v>
      </c>
      <c r="AS71" s="25">
        <f t="shared" si="207"/>
        <v>0</v>
      </c>
      <c r="AT71" s="25">
        <f t="shared" si="207"/>
        <v>0</v>
      </c>
      <c r="AU71" s="25">
        <f t="shared" si="207"/>
        <v>0</v>
      </c>
      <c r="AV71" s="25">
        <f t="shared" si="207"/>
        <v>0</v>
      </c>
      <c r="AW71" s="25">
        <f t="shared" si="207"/>
        <v>0</v>
      </c>
      <c r="AX71" s="25">
        <f t="shared" si="206"/>
        <v>0</v>
      </c>
      <c r="AY71" s="25">
        <f t="shared" si="206"/>
        <v>0</v>
      </c>
      <c r="AZ71" s="25">
        <f t="shared" si="206"/>
        <v>0</v>
      </c>
      <c r="BA71" s="25">
        <f t="shared" si="206"/>
        <v>0</v>
      </c>
      <c r="BB71" s="25">
        <f t="shared" si="206"/>
        <v>0</v>
      </c>
      <c r="BC71" s="25">
        <f t="shared" si="206"/>
        <v>0</v>
      </c>
      <c r="BD71" s="25">
        <f t="shared" si="206"/>
        <v>0</v>
      </c>
      <c r="BE71" s="25">
        <f t="shared" si="206"/>
        <v>0</v>
      </c>
      <c r="BF71" s="25">
        <f t="shared" si="206"/>
        <v>0</v>
      </c>
      <c r="BG71" s="25">
        <f t="shared" si="206"/>
        <v>0</v>
      </c>
      <c r="BH71" s="25">
        <f t="shared" si="199"/>
        <v>0</v>
      </c>
      <c r="BI71" s="25">
        <f t="shared" si="199"/>
        <v>0</v>
      </c>
      <c r="BJ71" s="25">
        <f t="shared" si="199"/>
        <v>0</v>
      </c>
      <c r="BK71" s="25">
        <f t="shared" si="199"/>
        <v>0</v>
      </c>
      <c r="BL71" s="25">
        <f t="shared" si="199"/>
        <v>0</v>
      </c>
      <c r="BM71" s="25">
        <f t="shared" si="199"/>
        <v>0</v>
      </c>
      <c r="BN71" s="25">
        <f t="shared" si="199"/>
        <v>0</v>
      </c>
      <c r="BO71" s="25">
        <f t="shared" si="199"/>
        <v>0</v>
      </c>
      <c r="BP71" s="25">
        <f t="shared" si="184"/>
        <v>0</v>
      </c>
      <c r="BQ71" s="25">
        <f t="shared" si="184"/>
        <v>-431.41664788722215</v>
      </c>
      <c r="BR71" s="25">
        <f t="shared" si="212"/>
        <v>-431.41664788722215</v>
      </c>
      <c r="BS71" s="25">
        <f t="shared" si="212"/>
        <v>-431.41664788722215</v>
      </c>
      <c r="BT71" s="25">
        <f t="shared" si="212"/>
        <v>-431.41664788722215</v>
      </c>
      <c r="BU71" s="25">
        <f t="shared" si="212"/>
        <v>-431.41664788722215</v>
      </c>
      <c r="BV71" s="25">
        <f t="shared" si="212"/>
        <v>-431.41664788722215</v>
      </c>
      <c r="BW71" s="25">
        <f t="shared" si="212"/>
        <v>-431.41664788722215</v>
      </c>
      <c r="BX71" s="25">
        <f t="shared" si="212"/>
        <v>-431.41664788722215</v>
      </c>
      <c r="BY71" s="25">
        <f t="shared" si="212"/>
        <v>-431.41664788722215</v>
      </c>
      <c r="BZ71" s="25">
        <f t="shared" si="212"/>
        <v>-431.41664788722215</v>
      </c>
      <c r="CA71" s="25">
        <f t="shared" si="212"/>
        <v>-431.41664788722215</v>
      </c>
      <c r="CB71" s="25">
        <f t="shared" si="208"/>
        <v>-431.41664788722215</v>
      </c>
      <c r="CC71" s="25">
        <f t="shared" si="208"/>
        <v>-431.41664788722215</v>
      </c>
      <c r="CD71" s="25">
        <f t="shared" si="208"/>
        <v>-431.41664788722215</v>
      </c>
      <c r="CE71" s="25">
        <f t="shared" si="208"/>
        <v>-431.41664788722215</v>
      </c>
      <c r="CF71" s="25">
        <f t="shared" si="208"/>
        <v>-431.41664788722215</v>
      </c>
      <c r="CG71" s="25">
        <f t="shared" si="208"/>
        <v>-431.41664788722215</v>
      </c>
      <c r="CH71" s="25">
        <f t="shared" si="208"/>
        <v>-431.41664788722215</v>
      </c>
      <c r="CI71" s="25">
        <f t="shared" si="208"/>
        <v>-431.41664788722215</v>
      </c>
      <c r="CJ71" s="25">
        <f t="shared" si="208"/>
        <v>-431.41664788722215</v>
      </c>
      <c r="CK71" s="25">
        <f t="shared" si="208"/>
        <v>-431.41664788722215</v>
      </c>
      <c r="CL71" s="25">
        <f t="shared" si="213"/>
        <v>-431.41664788722215</v>
      </c>
      <c r="CM71" s="25">
        <f t="shared" si="213"/>
        <v>-431.41664788722215</v>
      </c>
      <c r="CN71" s="25">
        <f t="shared" si="213"/>
        <v>-431.41664788722215</v>
      </c>
      <c r="CO71" s="25">
        <f t="shared" si="213"/>
        <v>-431.41664788722215</v>
      </c>
      <c r="CP71" s="25">
        <f t="shared" si="213"/>
        <v>-431.41664788722215</v>
      </c>
      <c r="CQ71" s="25">
        <f t="shared" si="213"/>
        <v>-431.41664788722215</v>
      </c>
      <c r="CR71" s="25">
        <f t="shared" si="213"/>
        <v>-431.41664788722215</v>
      </c>
      <c r="CS71" s="25">
        <f t="shared" si="213"/>
        <v>-431.41664788722215</v>
      </c>
      <c r="CT71" s="25">
        <f t="shared" si="213"/>
        <v>-431.41664788722215</v>
      </c>
      <c r="CU71" s="25">
        <f t="shared" si="213"/>
        <v>-431.41664788722215</v>
      </c>
      <c r="CV71" s="25">
        <f t="shared" si="210"/>
        <v>-431.41664788722215</v>
      </c>
      <c r="CW71" s="25">
        <f t="shared" si="210"/>
        <v>-431.41664788722215</v>
      </c>
      <c r="CX71" s="25">
        <f t="shared" si="210"/>
        <v>-431.41664788722215</v>
      </c>
      <c r="CY71" s="25">
        <f t="shared" si="210"/>
        <v>-431.41664788722215</v>
      </c>
      <c r="CZ71" s="25">
        <f t="shared" si="210"/>
        <v>-431.41664788722215</v>
      </c>
      <c r="DA71" s="25">
        <f t="shared" si="210"/>
        <v>-431.41664788722215</v>
      </c>
      <c r="DB71" s="25">
        <f t="shared" si="210"/>
        <v>-431.41664788722215</v>
      </c>
      <c r="DC71" s="25">
        <f t="shared" si="210"/>
        <v>-431.41664788722215</v>
      </c>
      <c r="DD71" s="25">
        <f t="shared" si="210"/>
        <v>-431.41664788722215</v>
      </c>
      <c r="DE71" s="25">
        <f t="shared" si="210"/>
        <v>-431.41664788722215</v>
      </c>
      <c r="DF71" s="25">
        <f t="shared" si="214"/>
        <v>-431.41664788722215</v>
      </c>
      <c r="DG71" s="25">
        <f t="shared" si="214"/>
        <v>-431.41664788722215</v>
      </c>
      <c r="DH71" s="25">
        <f t="shared" si="214"/>
        <v>-431.41664788722215</v>
      </c>
      <c r="DI71" s="25">
        <f t="shared" si="214"/>
        <v>-431.41664788722215</v>
      </c>
      <c r="DJ71" s="25">
        <f t="shared" si="214"/>
        <v>-431.41664788722215</v>
      </c>
      <c r="DK71" s="25">
        <f t="shared" si="214"/>
        <v>-431.41664788722215</v>
      </c>
      <c r="DL71" s="25">
        <f t="shared" si="214"/>
        <v>-431.41664788722215</v>
      </c>
      <c r="DM71" s="25">
        <f t="shared" si="214"/>
        <v>-431.41664788722215</v>
      </c>
      <c r="DN71" s="25">
        <f t="shared" si="214"/>
        <v>-431.41664788722215</v>
      </c>
      <c r="DO71" s="25">
        <f t="shared" si="214"/>
        <v>-431.41664788722215</v>
      </c>
      <c r="DP71" s="25">
        <f t="shared" si="217"/>
        <v>-431.41664788722215</v>
      </c>
      <c r="DQ71" s="25">
        <f t="shared" si="217"/>
        <v>-431.41664788722215</v>
      </c>
      <c r="DR71" s="25">
        <f t="shared" si="217"/>
        <v>-431.41664788722215</v>
      </c>
      <c r="DS71" s="25">
        <f t="shared" si="217"/>
        <v>-431.41664788722215</v>
      </c>
      <c r="DT71" s="25">
        <f t="shared" si="217"/>
        <v>-431.41664788722215</v>
      </c>
      <c r="DU71" s="25">
        <f t="shared" si="217"/>
        <v>-431.41664788722215</v>
      </c>
      <c r="DV71" s="25">
        <f t="shared" si="217"/>
        <v>-431.41664788722215</v>
      </c>
      <c r="DW71" s="25">
        <f t="shared" si="217"/>
        <v>-431.41664788722215</v>
      </c>
      <c r="DX71" s="25">
        <f t="shared" si="217"/>
        <v>-431.41664788722215</v>
      </c>
      <c r="DY71" s="25">
        <f t="shared" si="217"/>
        <v>0</v>
      </c>
      <c r="DZ71" s="25">
        <f t="shared" ref="DZ71:GK74" si="224">IF(DZ$12&gt;$I71,0,IF($D71&lt;=DZ$12,$H71,0))</f>
        <v>0</v>
      </c>
      <c r="EA71" s="25">
        <f t="shared" si="224"/>
        <v>0</v>
      </c>
      <c r="EB71" s="25">
        <f t="shared" si="224"/>
        <v>0</v>
      </c>
      <c r="EC71" s="25">
        <f t="shared" si="224"/>
        <v>0</v>
      </c>
      <c r="ED71" s="25">
        <f t="shared" si="224"/>
        <v>0</v>
      </c>
      <c r="EE71" s="25">
        <f t="shared" si="224"/>
        <v>0</v>
      </c>
      <c r="EF71" s="25">
        <f t="shared" si="224"/>
        <v>0</v>
      </c>
      <c r="EG71" s="25">
        <f t="shared" si="224"/>
        <v>0</v>
      </c>
      <c r="EH71" s="25">
        <f t="shared" si="224"/>
        <v>0</v>
      </c>
      <c r="EI71" s="25">
        <f t="shared" si="224"/>
        <v>0</v>
      </c>
      <c r="EJ71" s="25">
        <f t="shared" si="224"/>
        <v>0</v>
      </c>
      <c r="EK71" s="25">
        <f t="shared" si="224"/>
        <v>0</v>
      </c>
      <c r="EL71" s="25">
        <f t="shared" si="224"/>
        <v>0</v>
      </c>
      <c r="EM71" s="25">
        <f t="shared" si="224"/>
        <v>0</v>
      </c>
      <c r="EN71" s="25">
        <f t="shared" si="224"/>
        <v>0</v>
      </c>
      <c r="EO71" s="25">
        <f t="shared" si="224"/>
        <v>0</v>
      </c>
      <c r="EP71" s="25">
        <f t="shared" si="224"/>
        <v>0</v>
      </c>
      <c r="EQ71" s="25">
        <f t="shared" si="224"/>
        <v>0</v>
      </c>
      <c r="ER71" s="25">
        <f t="shared" si="224"/>
        <v>0</v>
      </c>
      <c r="ES71" s="25">
        <f t="shared" si="224"/>
        <v>0</v>
      </c>
      <c r="ET71" s="25">
        <f t="shared" si="224"/>
        <v>0</v>
      </c>
      <c r="EU71" s="25">
        <f t="shared" si="224"/>
        <v>0</v>
      </c>
      <c r="EV71" s="25">
        <f t="shared" si="224"/>
        <v>0</v>
      </c>
      <c r="EW71" s="25">
        <f t="shared" si="224"/>
        <v>0</v>
      </c>
      <c r="EX71" s="25">
        <f t="shared" si="224"/>
        <v>0</v>
      </c>
      <c r="EY71" s="25">
        <f t="shared" si="224"/>
        <v>0</v>
      </c>
      <c r="EZ71" s="25">
        <f t="shared" si="224"/>
        <v>0</v>
      </c>
      <c r="FA71" s="25">
        <f t="shared" si="224"/>
        <v>0</v>
      </c>
      <c r="FB71" s="25">
        <f t="shared" si="224"/>
        <v>0</v>
      </c>
      <c r="FC71" s="25">
        <f t="shared" si="224"/>
        <v>0</v>
      </c>
      <c r="FD71" s="25">
        <f t="shared" si="224"/>
        <v>0</v>
      </c>
      <c r="FE71" s="25">
        <f t="shared" si="224"/>
        <v>0</v>
      </c>
      <c r="FF71" s="25">
        <f t="shared" si="224"/>
        <v>0</v>
      </c>
      <c r="FG71" s="25">
        <f t="shared" si="224"/>
        <v>0</v>
      </c>
      <c r="FH71" s="25">
        <f t="shared" si="224"/>
        <v>0</v>
      </c>
      <c r="FI71" s="25">
        <f t="shared" si="224"/>
        <v>0</v>
      </c>
      <c r="FJ71" s="25">
        <f t="shared" si="224"/>
        <v>0</v>
      </c>
      <c r="FK71" s="25">
        <f t="shared" si="224"/>
        <v>0</v>
      </c>
      <c r="FL71" s="25">
        <f t="shared" si="224"/>
        <v>0</v>
      </c>
      <c r="FM71" s="25">
        <f t="shared" si="224"/>
        <v>0</v>
      </c>
      <c r="FN71" s="25">
        <f t="shared" si="224"/>
        <v>0</v>
      </c>
      <c r="FO71" s="25">
        <f t="shared" si="224"/>
        <v>0</v>
      </c>
      <c r="FP71" s="25">
        <f t="shared" si="224"/>
        <v>0</v>
      </c>
      <c r="FQ71" s="25">
        <f t="shared" si="224"/>
        <v>0</v>
      </c>
      <c r="FR71" s="25">
        <f t="shared" si="224"/>
        <v>0</v>
      </c>
      <c r="FS71" s="25">
        <f t="shared" si="224"/>
        <v>0</v>
      </c>
      <c r="FT71" s="25">
        <f t="shared" si="224"/>
        <v>0</v>
      </c>
      <c r="FU71" s="25">
        <f t="shared" si="224"/>
        <v>0</v>
      </c>
      <c r="FV71" s="25">
        <f t="shared" si="224"/>
        <v>0</v>
      </c>
      <c r="FW71" s="25">
        <f t="shared" si="224"/>
        <v>0</v>
      </c>
      <c r="FX71" s="25">
        <f t="shared" si="224"/>
        <v>0</v>
      </c>
      <c r="FY71" s="25">
        <f t="shared" si="224"/>
        <v>0</v>
      </c>
      <c r="FZ71" s="25">
        <f t="shared" si="224"/>
        <v>0</v>
      </c>
      <c r="GA71" s="25">
        <f t="shared" si="224"/>
        <v>0</v>
      </c>
      <c r="GB71" s="25">
        <f t="shared" si="224"/>
        <v>0</v>
      </c>
      <c r="GC71" s="25">
        <f t="shared" si="224"/>
        <v>0</v>
      </c>
      <c r="GD71" s="25">
        <f t="shared" si="224"/>
        <v>0</v>
      </c>
      <c r="GE71" s="25">
        <f t="shared" si="224"/>
        <v>0</v>
      </c>
      <c r="GF71" s="25">
        <f t="shared" si="224"/>
        <v>0</v>
      </c>
      <c r="GG71" s="25">
        <f t="shared" si="224"/>
        <v>0</v>
      </c>
      <c r="GH71" s="25">
        <f t="shared" si="224"/>
        <v>0</v>
      </c>
      <c r="GI71" s="25">
        <f t="shared" si="224"/>
        <v>0</v>
      </c>
      <c r="GJ71" s="25">
        <f t="shared" si="224"/>
        <v>0</v>
      </c>
      <c r="GK71" s="25">
        <f t="shared" si="224"/>
        <v>0</v>
      </c>
      <c r="GL71" s="25">
        <f t="shared" si="222"/>
        <v>0</v>
      </c>
      <c r="GM71" s="246">
        <f t="shared" si="170"/>
        <v>0</v>
      </c>
    </row>
    <row r="72" spans="1:195" ht="19.5" customHeight="1">
      <c r="A72" s="130">
        <f t="shared" si="221"/>
        <v>0</v>
      </c>
      <c r="B72" s="25" t="s">
        <v>95</v>
      </c>
      <c r="C72" s="25" t="s">
        <v>44</v>
      </c>
      <c r="D72" s="64">
        <v>42705</v>
      </c>
      <c r="E72" s="25">
        <f>(SUMIF(GASTOS!$I$5:$CB$5,D72,GASTOS!$I$12:$CB$12)+SUMIF(RRHH!$T$18:$CM$18,D72,RRHH!$T$19:$CM$19))*-1</f>
        <v>25884.99887323333</v>
      </c>
      <c r="F72" s="65">
        <f t="shared" si="157"/>
        <v>2016</v>
      </c>
      <c r="G72" s="25">
        <v>60</v>
      </c>
      <c r="H72" s="25">
        <f t="shared" si="158"/>
        <v>-431.41664788722215</v>
      </c>
      <c r="I72" s="64">
        <f t="shared" si="159"/>
        <v>44529</v>
      </c>
      <c r="J72" s="141">
        <f t="shared" si="205"/>
        <v>0</v>
      </c>
      <c r="K72" s="25">
        <f t="shared" si="205"/>
        <v>0</v>
      </c>
      <c r="L72" s="25">
        <f t="shared" si="205"/>
        <v>0</v>
      </c>
      <c r="M72" s="25">
        <f t="shared" si="205"/>
        <v>0</v>
      </c>
      <c r="N72" s="25">
        <f t="shared" si="205"/>
        <v>0</v>
      </c>
      <c r="O72" s="25">
        <f t="shared" si="205"/>
        <v>0</v>
      </c>
      <c r="P72" s="25">
        <f t="shared" si="205"/>
        <v>0</v>
      </c>
      <c r="Q72" s="25">
        <f t="shared" si="205"/>
        <v>0</v>
      </c>
      <c r="R72" s="25">
        <f t="shared" si="205"/>
        <v>0</v>
      </c>
      <c r="S72" s="25">
        <f t="shared" si="205"/>
        <v>0</v>
      </c>
      <c r="T72" s="25">
        <f t="shared" si="203"/>
        <v>0</v>
      </c>
      <c r="U72" s="25">
        <f t="shared" si="203"/>
        <v>0</v>
      </c>
      <c r="V72" s="25">
        <f t="shared" si="203"/>
        <v>0</v>
      </c>
      <c r="W72" s="25">
        <f t="shared" si="203"/>
        <v>0</v>
      </c>
      <c r="X72" s="25">
        <f t="shared" si="203"/>
        <v>0</v>
      </c>
      <c r="Y72" s="25">
        <f t="shared" si="203"/>
        <v>0</v>
      </c>
      <c r="Z72" s="25">
        <f t="shared" si="203"/>
        <v>0</v>
      </c>
      <c r="AA72" s="25">
        <f t="shared" si="203"/>
        <v>0</v>
      </c>
      <c r="AB72" s="25">
        <f t="shared" si="203"/>
        <v>0</v>
      </c>
      <c r="AC72" s="25">
        <f t="shared" si="203"/>
        <v>0</v>
      </c>
      <c r="AD72" s="25">
        <f t="shared" si="223"/>
        <v>0</v>
      </c>
      <c r="AE72" s="25">
        <f t="shared" si="223"/>
        <v>0</v>
      </c>
      <c r="AF72" s="25">
        <f t="shared" si="223"/>
        <v>0</v>
      </c>
      <c r="AG72" s="25">
        <f t="shared" si="223"/>
        <v>0</v>
      </c>
      <c r="AH72" s="25">
        <f t="shared" si="223"/>
        <v>0</v>
      </c>
      <c r="AI72" s="25">
        <f t="shared" si="223"/>
        <v>0</v>
      </c>
      <c r="AJ72" s="25">
        <f t="shared" si="223"/>
        <v>0</v>
      </c>
      <c r="AK72" s="25">
        <f t="shared" si="223"/>
        <v>0</v>
      </c>
      <c r="AL72" s="25">
        <f t="shared" si="223"/>
        <v>0</v>
      </c>
      <c r="AM72" s="25">
        <f t="shared" si="223"/>
        <v>0</v>
      </c>
      <c r="AN72" s="25">
        <f t="shared" si="207"/>
        <v>0</v>
      </c>
      <c r="AO72" s="25">
        <f t="shared" si="207"/>
        <v>0</v>
      </c>
      <c r="AP72" s="25">
        <f t="shared" si="207"/>
        <v>0</v>
      </c>
      <c r="AQ72" s="25">
        <f t="shared" si="207"/>
        <v>0</v>
      </c>
      <c r="AR72" s="25">
        <f t="shared" si="207"/>
        <v>0</v>
      </c>
      <c r="AS72" s="25">
        <f t="shared" si="207"/>
        <v>0</v>
      </c>
      <c r="AT72" s="25">
        <f t="shared" si="207"/>
        <v>0</v>
      </c>
      <c r="AU72" s="25">
        <f t="shared" si="207"/>
        <v>0</v>
      </c>
      <c r="AV72" s="25">
        <f t="shared" si="207"/>
        <v>0</v>
      </c>
      <c r="AW72" s="25">
        <f t="shared" si="207"/>
        <v>0</v>
      </c>
      <c r="AX72" s="25">
        <f t="shared" si="206"/>
        <v>0</v>
      </c>
      <c r="AY72" s="25">
        <f t="shared" si="206"/>
        <v>0</v>
      </c>
      <c r="AZ72" s="25">
        <f t="shared" si="206"/>
        <v>0</v>
      </c>
      <c r="BA72" s="25">
        <f t="shared" si="206"/>
        <v>0</v>
      </c>
      <c r="BB72" s="25">
        <f t="shared" si="206"/>
        <v>0</v>
      </c>
      <c r="BC72" s="25">
        <f t="shared" si="206"/>
        <v>0</v>
      </c>
      <c r="BD72" s="25">
        <f t="shared" si="206"/>
        <v>0</v>
      </c>
      <c r="BE72" s="25">
        <f t="shared" si="206"/>
        <v>0</v>
      </c>
      <c r="BF72" s="25">
        <f t="shared" si="206"/>
        <v>0</v>
      </c>
      <c r="BG72" s="25">
        <f t="shared" si="206"/>
        <v>0</v>
      </c>
      <c r="BH72" s="25">
        <f t="shared" si="199"/>
        <v>0</v>
      </c>
      <c r="BI72" s="25">
        <f t="shared" si="199"/>
        <v>0</v>
      </c>
      <c r="BJ72" s="25">
        <f t="shared" si="199"/>
        <v>0</v>
      </c>
      <c r="BK72" s="25">
        <f t="shared" si="199"/>
        <v>0</v>
      </c>
      <c r="BL72" s="25">
        <f t="shared" si="199"/>
        <v>0</v>
      </c>
      <c r="BM72" s="25">
        <f t="shared" si="199"/>
        <v>0</v>
      </c>
      <c r="BN72" s="25">
        <f t="shared" si="199"/>
        <v>0</v>
      </c>
      <c r="BO72" s="25">
        <f t="shared" si="199"/>
        <v>0</v>
      </c>
      <c r="BP72" s="25">
        <f t="shared" si="184"/>
        <v>0</v>
      </c>
      <c r="BQ72" s="25">
        <f t="shared" si="184"/>
        <v>0</v>
      </c>
      <c r="BR72" s="25">
        <f t="shared" si="212"/>
        <v>-431.41664788722215</v>
      </c>
      <c r="BS72" s="25">
        <f t="shared" si="212"/>
        <v>-431.41664788722215</v>
      </c>
      <c r="BT72" s="25">
        <f t="shared" si="212"/>
        <v>-431.41664788722215</v>
      </c>
      <c r="BU72" s="25">
        <f t="shared" si="212"/>
        <v>-431.41664788722215</v>
      </c>
      <c r="BV72" s="25">
        <f t="shared" si="212"/>
        <v>-431.41664788722215</v>
      </c>
      <c r="BW72" s="25">
        <f t="shared" si="212"/>
        <v>-431.41664788722215</v>
      </c>
      <c r="BX72" s="25">
        <f t="shared" si="212"/>
        <v>-431.41664788722215</v>
      </c>
      <c r="BY72" s="25">
        <f t="shared" si="212"/>
        <v>-431.41664788722215</v>
      </c>
      <c r="BZ72" s="25">
        <f t="shared" si="212"/>
        <v>-431.41664788722215</v>
      </c>
      <c r="CA72" s="25">
        <f t="shared" si="212"/>
        <v>-431.41664788722215</v>
      </c>
      <c r="CB72" s="25">
        <f t="shared" si="208"/>
        <v>-431.41664788722215</v>
      </c>
      <c r="CC72" s="25">
        <f t="shared" si="208"/>
        <v>-431.41664788722215</v>
      </c>
      <c r="CD72" s="25">
        <f t="shared" si="208"/>
        <v>-431.41664788722215</v>
      </c>
      <c r="CE72" s="25">
        <f t="shared" si="208"/>
        <v>-431.41664788722215</v>
      </c>
      <c r="CF72" s="25">
        <f t="shared" si="208"/>
        <v>-431.41664788722215</v>
      </c>
      <c r="CG72" s="25">
        <f t="shared" si="208"/>
        <v>-431.41664788722215</v>
      </c>
      <c r="CH72" s="25">
        <f t="shared" si="208"/>
        <v>-431.41664788722215</v>
      </c>
      <c r="CI72" s="25">
        <f t="shared" si="208"/>
        <v>-431.41664788722215</v>
      </c>
      <c r="CJ72" s="25">
        <f t="shared" si="208"/>
        <v>-431.41664788722215</v>
      </c>
      <c r="CK72" s="25">
        <f t="shared" si="208"/>
        <v>-431.41664788722215</v>
      </c>
      <c r="CL72" s="25">
        <f t="shared" si="213"/>
        <v>-431.41664788722215</v>
      </c>
      <c r="CM72" s="25">
        <f t="shared" si="213"/>
        <v>-431.41664788722215</v>
      </c>
      <c r="CN72" s="25">
        <f t="shared" si="213"/>
        <v>-431.41664788722215</v>
      </c>
      <c r="CO72" s="25">
        <f t="shared" si="213"/>
        <v>-431.41664788722215</v>
      </c>
      <c r="CP72" s="25">
        <f t="shared" si="213"/>
        <v>-431.41664788722215</v>
      </c>
      <c r="CQ72" s="25">
        <f t="shared" si="213"/>
        <v>-431.41664788722215</v>
      </c>
      <c r="CR72" s="25">
        <f t="shared" si="213"/>
        <v>-431.41664788722215</v>
      </c>
      <c r="CS72" s="25">
        <f t="shared" si="213"/>
        <v>-431.41664788722215</v>
      </c>
      <c r="CT72" s="25">
        <f t="shared" si="213"/>
        <v>-431.41664788722215</v>
      </c>
      <c r="CU72" s="25">
        <f t="shared" si="213"/>
        <v>-431.41664788722215</v>
      </c>
      <c r="CV72" s="25">
        <f t="shared" si="210"/>
        <v>-431.41664788722215</v>
      </c>
      <c r="CW72" s="25">
        <f t="shared" si="210"/>
        <v>-431.41664788722215</v>
      </c>
      <c r="CX72" s="25">
        <f t="shared" si="210"/>
        <v>-431.41664788722215</v>
      </c>
      <c r="CY72" s="25">
        <f t="shared" si="210"/>
        <v>-431.41664788722215</v>
      </c>
      <c r="CZ72" s="25">
        <f t="shared" si="210"/>
        <v>-431.41664788722215</v>
      </c>
      <c r="DA72" s="25">
        <f t="shared" si="210"/>
        <v>-431.41664788722215</v>
      </c>
      <c r="DB72" s="25">
        <f t="shared" si="210"/>
        <v>-431.41664788722215</v>
      </c>
      <c r="DC72" s="25">
        <f t="shared" si="210"/>
        <v>-431.41664788722215</v>
      </c>
      <c r="DD72" s="25">
        <f t="shared" si="210"/>
        <v>-431.41664788722215</v>
      </c>
      <c r="DE72" s="25">
        <f t="shared" si="210"/>
        <v>-431.41664788722215</v>
      </c>
      <c r="DF72" s="25">
        <f t="shared" si="214"/>
        <v>-431.41664788722215</v>
      </c>
      <c r="DG72" s="25">
        <f t="shared" si="214"/>
        <v>-431.41664788722215</v>
      </c>
      <c r="DH72" s="25">
        <f t="shared" si="214"/>
        <v>-431.41664788722215</v>
      </c>
      <c r="DI72" s="25">
        <f t="shared" si="214"/>
        <v>-431.41664788722215</v>
      </c>
      <c r="DJ72" s="25">
        <f t="shared" si="214"/>
        <v>-431.41664788722215</v>
      </c>
      <c r="DK72" s="25">
        <f t="shared" si="214"/>
        <v>-431.41664788722215</v>
      </c>
      <c r="DL72" s="25">
        <f t="shared" si="214"/>
        <v>-431.41664788722215</v>
      </c>
      <c r="DM72" s="25">
        <f t="shared" si="214"/>
        <v>-431.41664788722215</v>
      </c>
      <c r="DN72" s="25">
        <f t="shared" si="214"/>
        <v>-431.41664788722215</v>
      </c>
      <c r="DO72" s="25">
        <f t="shared" si="214"/>
        <v>-431.41664788722215</v>
      </c>
      <c r="DP72" s="25">
        <f t="shared" si="217"/>
        <v>-431.41664788722215</v>
      </c>
      <c r="DQ72" s="25">
        <f t="shared" si="217"/>
        <v>-431.41664788722215</v>
      </c>
      <c r="DR72" s="25">
        <f t="shared" si="217"/>
        <v>-431.41664788722215</v>
      </c>
      <c r="DS72" s="25">
        <f t="shared" si="217"/>
        <v>-431.41664788722215</v>
      </c>
      <c r="DT72" s="25">
        <f t="shared" si="217"/>
        <v>-431.41664788722215</v>
      </c>
      <c r="DU72" s="25">
        <f t="shared" si="217"/>
        <v>-431.41664788722215</v>
      </c>
      <c r="DV72" s="25">
        <f t="shared" si="217"/>
        <v>-431.41664788722215</v>
      </c>
      <c r="DW72" s="25">
        <f t="shared" si="217"/>
        <v>-431.41664788722215</v>
      </c>
      <c r="DX72" s="25">
        <f t="shared" si="217"/>
        <v>-431.41664788722215</v>
      </c>
      <c r="DY72" s="25">
        <f t="shared" si="217"/>
        <v>-431.41664788722215</v>
      </c>
      <c r="DZ72" s="25">
        <f t="shared" si="224"/>
        <v>0</v>
      </c>
      <c r="EA72" s="25">
        <f t="shared" si="224"/>
        <v>0</v>
      </c>
      <c r="EB72" s="25">
        <f t="shared" si="224"/>
        <v>0</v>
      </c>
      <c r="EC72" s="25">
        <f t="shared" si="224"/>
        <v>0</v>
      </c>
      <c r="ED72" s="25">
        <f t="shared" si="224"/>
        <v>0</v>
      </c>
      <c r="EE72" s="25">
        <f t="shared" si="224"/>
        <v>0</v>
      </c>
      <c r="EF72" s="25">
        <f t="shared" si="224"/>
        <v>0</v>
      </c>
      <c r="EG72" s="25">
        <f t="shared" si="224"/>
        <v>0</v>
      </c>
      <c r="EH72" s="25">
        <f t="shared" si="224"/>
        <v>0</v>
      </c>
      <c r="EI72" s="25">
        <f t="shared" si="224"/>
        <v>0</v>
      </c>
      <c r="EJ72" s="25">
        <f t="shared" si="224"/>
        <v>0</v>
      </c>
      <c r="EK72" s="25">
        <f t="shared" si="224"/>
        <v>0</v>
      </c>
      <c r="EL72" s="25">
        <f t="shared" si="224"/>
        <v>0</v>
      </c>
      <c r="EM72" s="25">
        <f t="shared" si="224"/>
        <v>0</v>
      </c>
      <c r="EN72" s="25">
        <f t="shared" si="224"/>
        <v>0</v>
      </c>
      <c r="EO72" s="25">
        <f t="shared" si="224"/>
        <v>0</v>
      </c>
      <c r="EP72" s="25">
        <f t="shared" si="224"/>
        <v>0</v>
      </c>
      <c r="EQ72" s="25">
        <f t="shared" si="224"/>
        <v>0</v>
      </c>
      <c r="ER72" s="25">
        <f t="shared" si="224"/>
        <v>0</v>
      </c>
      <c r="ES72" s="25">
        <f t="shared" si="224"/>
        <v>0</v>
      </c>
      <c r="ET72" s="25">
        <f t="shared" si="224"/>
        <v>0</v>
      </c>
      <c r="EU72" s="25">
        <f t="shared" si="224"/>
        <v>0</v>
      </c>
      <c r="EV72" s="25">
        <f t="shared" si="224"/>
        <v>0</v>
      </c>
      <c r="EW72" s="25">
        <f t="shared" si="224"/>
        <v>0</v>
      </c>
      <c r="EX72" s="25">
        <f t="shared" si="224"/>
        <v>0</v>
      </c>
      <c r="EY72" s="25">
        <f t="shared" si="224"/>
        <v>0</v>
      </c>
      <c r="EZ72" s="25">
        <f t="shared" si="224"/>
        <v>0</v>
      </c>
      <c r="FA72" s="25">
        <f t="shared" si="224"/>
        <v>0</v>
      </c>
      <c r="FB72" s="25">
        <f t="shared" si="224"/>
        <v>0</v>
      </c>
      <c r="FC72" s="25">
        <f t="shared" si="224"/>
        <v>0</v>
      </c>
      <c r="FD72" s="25">
        <f t="shared" si="224"/>
        <v>0</v>
      </c>
      <c r="FE72" s="25">
        <f t="shared" si="224"/>
        <v>0</v>
      </c>
      <c r="FF72" s="25">
        <f t="shared" si="224"/>
        <v>0</v>
      </c>
      <c r="FG72" s="25">
        <f t="shared" si="224"/>
        <v>0</v>
      </c>
      <c r="FH72" s="25">
        <f t="shared" si="224"/>
        <v>0</v>
      </c>
      <c r="FI72" s="25">
        <f t="shared" si="224"/>
        <v>0</v>
      </c>
      <c r="FJ72" s="25">
        <f t="shared" si="224"/>
        <v>0</v>
      </c>
      <c r="FK72" s="25">
        <f t="shared" si="224"/>
        <v>0</v>
      </c>
      <c r="FL72" s="25">
        <f t="shared" si="224"/>
        <v>0</v>
      </c>
      <c r="FM72" s="25">
        <f t="shared" si="224"/>
        <v>0</v>
      </c>
      <c r="FN72" s="25">
        <f t="shared" si="224"/>
        <v>0</v>
      </c>
      <c r="FO72" s="25">
        <f t="shared" si="224"/>
        <v>0</v>
      </c>
      <c r="FP72" s="25">
        <f t="shared" si="224"/>
        <v>0</v>
      </c>
      <c r="FQ72" s="25">
        <f t="shared" si="224"/>
        <v>0</v>
      </c>
      <c r="FR72" s="25">
        <f t="shared" si="224"/>
        <v>0</v>
      </c>
      <c r="FS72" s="25">
        <f t="shared" si="224"/>
        <v>0</v>
      </c>
      <c r="FT72" s="25">
        <f t="shared" si="224"/>
        <v>0</v>
      </c>
      <c r="FU72" s="25">
        <f t="shared" si="224"/>
        <v>0</v>
      </c>
      <c r="FV72" s="25">
        <f t="shared" si="224"/>
        <v>0</v>
      </c>
      <c r="FW72" s="25">
        <f t="shared" si="224"/>
        <v>0</v>
      </c>
      <c r="FX72" s="25">
        <f t="shared" si="224"/>
        <v>0</v>
      </c>
      <c r="FY72" s="25">
        <f t="shared" si="224"/>
        <v>0</v>
      </c>
      <c r="FZ72" s="25">
        <f t="shared" si="224"/>
        <v>0</v>
      </c>
      <c r="GA72" s="25">
        <f t="shared" si="224"/>
        <v>0</v>
      </c>
      <c r="GB72" s="25">
        <f t="shared" si="224"/>
        <v>0</v>
      </c>
      <c r="GC72" s="25">
        <f t="shared" si="224"/>
        <v>0</v>
      </c>
      <c r="GD72" s="25">
        <f t="shared" si="224"/>
        <v>0</v>
      </c>
      <c r="GE72" s="25">
        <f t="shared" si="224"/>
        <v>0</v>
      </c>
      <c r="GF72" s="25">
        <f t="shared" si="224"/>
        <v>0</v>
      </c>
      <c r="GG72" s="25">
        <f t="shared" si="224"/>
        <v>0</v>
      </c>
      <c r="GH72" s="25">
        <f t="shared" si="224"/>
        <v>0</v>
      </c>
      <c r="GI72" s="25">
        <f t="shared" si="224"/>
        <v>0</v>
      </c>
      <c r="GJ72" s="25">
        <f t="shared" si="224"/>
        <v>0</v>
      </c>
      <c r="GK72" s="25">
        <f t="shared" si="224"/>
        <v>0</v>
      </c>
      <c r="GL72" s="25">
        <f t="shared" si="222"/>
        <v>0</v>
      </c>
      <c r="GM72" s="246">
        <f t="shared" si="170"/>
        <v>0</v>
      </c>
    </row>
    <row r="73" spans="1:195" ht="19.5" customHeight="1">
      <c r="A73" s="130">
        <f t="shared" si="221"/>
        <v>0</v>
      </c>
      <c r="B73" s="25" t="s">
        <v>95</v>
      </c>
      <c r="C73" s="25" t="s">
        <v>44</v>
      </c>
      <c r="D73" s="64">
        <v>42736</v>
      </c>
      <c r="E73" s="25">
        <f>(SUMIF(GASTOS!$I$5:$CB$5,D73,GASTOS!$I$12:$CB$12)+SUMIF(RRHH!$T$18:$CM$18,D73,RRHH!$T$19:$CM$19))*-1</f>
        <v>26062.001324656332</v>
      </c>
      <c r="F73" s="65">
        <f t="shared" si="157"/>
        <v>2017</v>
      </c>
      <c r="G73" s="25">
        <v>60</v>
      </c>
      <c r="H73" s="25">
        <f t="shared" si="158"/>
        <v>-434.36668874427221</v>
      </c>
      <c r="I73" s="64">
        <f t="shared" si="159"/>
        <v>44560</v>
      </c>
      <c r="J73" s="141">
        <f t="shared" si="205"/>
        <v>0</v>
      </c>
      <c r="K73" s="25">
        <f t="shared" si="205"/>
        <v>0</v>
      </c>
      <c r="L73" s="25">
        <f t="shared" si="205"/>
        <v>0</v>
      </c>
      <c r="M73" s="25">
        <f t="shared" si="205"/>
        <v>0</v>
      </c>
      <c r="N73" s="25">
        <f t="shared" si="205"/>
        <v>0</v>
      </c>
      <c r="O73" s="25">
        <f t="shared" si="205"/>
        <v>0</v>
      </c>
      <c r="P73" s="25">
        <f t="shared" si="205"/>
        <v>0</v>
      </c>
      <c r="Q73" s="25">
        <f t="shared" si="205"/>
        <v>0</v>
      </c>
      <c r="R73" s="25">
        <f t="shared" si="205"/>
        <v>0</v>
      </c>
      <c r="S73" s="25">
        <f t="shared" si="205"/>
        <v>0</v>
      </c>
      <c r="T73" s="25">
        <f t="shared" si="203"/>
        <v>0</v>
      </c>
      <c r="U73" s="25">
        <f t="shared" si="203"/>
        <v>0</v>
      </c>
      <c r="V73" s="25">
        <f t="shared" si="203"/>
        <v>0</v>
      </c>
      <c r="W73" s="25">
        <f t="shared" si="203"/>
        <v>0</v>
      </c>
      <c r="X73" s="25">
        <f t="shared" si="203"/>
        <v>0</v>
      </c>
      <c r="Y73" s="25">
        <f t="shared" si="203"/>
        <v>0</v>
      </c>
      <c r="Z73" s="25">
        <f t="shared" si="203"/>
        <v>0</v>
      </c>
      <c r="AA73" s="25">
        <f t="shared" si="203"/>
        <v>0</v>
      </c>
      <c r="AB73" s="25">
        <f t="shared" si="203"/>
        <v>0</v>
      </c>
      <c r="AC73" s="25">
        <f t="shared" si="203"/>
        <v>0</v>
      </c>
      <c r="AD73" s="25">
        <f t="shared" si="223"/>
        <v>0</v>
      </c>
      <c r="AE73" s="25">
        <f t="shared" si="223"/>
        <v>0</v>
      </c>
      <c r="AF73" s="25">
        <f t="shared" si="223"/>
        <v>0</v>
      </c>
      <c r="AG73" s="25">
        <f t="shared" si="223"/>
        <v>0</v>
      </c>
      <c r="AH73" s="25">
        <f t="shared" si="223"/>
        <v>0</v>
      </c>
      <c r="AI73" s="25">
        <f t="shared" si="223"/>
        <v>0</v>
      </c>
      <c r="AJ73" s="25">
        <f t="shared" si="223"/>
        <v>0</v>
      </c>
      <c r="AK73" s="25">
        <f t="shared" si="223"/>
        <v>0</v>
      </c>
      <c r="AL73" s="25">
        <f t="shared" si="223"/>
        <v>0</v>
      </c>
      <c r="AM73" s="25">
        <f t="shared" si="223"/>
        <v>0</v>
      </c>
      <c r="AN73" s="25">
        <f t="shared" si="207"/>
        <v>0</v>
      </c>
      <c r="AO73" s="25">
        <f t="shared" si="207"/>
        <v>0</v>
      </c>
      <c r="AP73" s="25">
        <f t="shared" si="207"/>
        <v>0</v>
      </c>
      <c r="AQ73" s="25">
        <f t="shared" si="207"/>
        <v>0</v>
      </c>
      <c r="AR73" s="25">
        <f t="shared" si="207"/>
        <v>0</v>
      </c>
      <c r="AS73" s="25">
        <f t="shared" si="207"/>
        <v>0</v>
      </c>
      <c r="AT73" s="25">
        <f t="shared" si="207"/>
        <v>0</v>
      </c>
      <c r="AU73" s="25">
        <f t="shared" si="207"/>
        <v>0</v>
      </c>
      <c r="AV73" s="25">
        <f t="shared" si="207"/>
        <v>0</v>
      </c>
      <c r="AW73" s="25">
        <f t="shared" si="207"/>
        <v>0</v>
      </c>
      <c r="AX73" s="25">
        <f t="shared" si="206"/>
        <v>0</v>
      </c>
      <c r="AY73" s="25">
        <f t="shared" si="206"/>
        <v>0</v>
      </c>
      <c r="AZ73" s="25">
        <f t="shared" si="206"/>
        <v>0</v>
      </c>
      <c r="BA73" s="25">
        <f t="shared" si="206"/>
        <v>0</v>
      </c>
      <c r="BB73" s="25">
        <f t="shared" si="206"/>
        <v>0</v>
      </c>
      <c r="BC73" s="25">
        <f t="shared" si="206"/>
        <v>0</v>
      </c>
      <c r="BD73" s="25">
        <f t="shared" si="206"/>
        <v>0</v>
      </c>
      <c r="BE73" s="25">
        <f t="shared" si="206"/>
        <v>0</v>
      </c>
      <c r="BF73" s="25">
        <f t="shared" si="206"/>
        <v>0</v>
      </c>
      <c r="BG73" s="25">
        <f t="shared" si="206"/>
        <v>0</v>
      </c>
      <c r="BH73" s="25">
        <f t="shared" si="199"/>
        <v>0</v>
      </c>
      <c r="BI73" s="25">
        <f t="shared" si="199"/>
        <v>0</v>
      </c>
      <c r="BJ73" s="25">
        <f t="shared" si="199"/>
        <v>0</v>
      </c>
      <c r="BK73" s="25">
        <f t="shared" si="199"/>
        <v>0</v>
      </c>
      <c r="BL73" s="25">
        <f t="shared" si="199"/>
        <v>0</v>
      </c>
      <c r="BM73" s="25">
        <f t="shared" si="199"/>
        <v>0</v>
      </c>
      <c r="BN73" s="25">
        <f t="shared" si="199"/>
        <v>0</v>
      </c>
      <c r="BO73" s="25">
        <f t="shared" si="199"/>
        <v>0</v>
      </c>
      <c r="BP73" s="25">
        <f t="shared" si="184"/>
        <v>0</v>
      </c>
      <c r="BQ73" s="25">
        <f t="shared" si="184"/>
        <v>0</v>
      </c>
      <c r="BR73" s="25">
        <f t="shared" si="212"/>
        <v>0</v>
      </c>
      <c r="BS73" s="25">
        <f t="shared" si="212"/>
        <v>-434.36668874427221</v>
      </c>
      <c r="BT73" s="25">
        <f t="shared" si="212"/>
        <v>-434.36668874427221</v>
      </c>
      <c r="BU73" s="25">
        <f t="shared" si="212"/>
        <v>-434.36668874427221</v>
      </c>
      <c r="BV73" s="25">
        <f t="shared" si="212"/>
        <v>-434.36668874427221</v>
      </c>
      <c r="BW73" s="25">
        <f t="shared" si="212"/>
        <v>-434.36668874427221</v>
      </c>
      <c r="BX73" s="25">
        <f t="shared" si="212"/>
        <v>-434.36668874427221</v>
      </c>
      <c r="BY73" s="25">
        <f t="shared" si="212"/>
        <v>-434.36668874427221</v>
      </c>
      <c r="BZ73" s="25">
        <f t="shared" si="212"/>
        <v>-434.36668874427221</v>
      </c>
      <c r="CA73" s="25">
        <f t="shared" si="212"/>
        <v>-434.36668874427221</v>
      </c>
      <c r="CB73" s="25">
        <f t="shared" si="208"/>
        <v>-434.36668874427221</v>
      </c>
      <c r="CC73" s="25">
        <f t="shared" si="208"/>
        <v>-434.36668874427221</v>
      </c>
      <c r="CD73" s="25">
        <f t="shared" si="208"/>
        <v>-434.36668874427221</v>
      </c>
      <c r="CE73" s="25">
        <f t="shared" si="208"/>
        <v>-434.36668874427221</v>
      </c>
      <c r="CF73" s="25">
        <f t="shared" si="208"/>
        <v>-434.36668874427221</v>
      </c>
      <c r="CG73" s="25">
        <f t="shared" si="208"/>
        <v>-434.36668874427221</v>
      </c>
      <c r="CH73" s="25">
        <f t="shared" si="208"/>
        <v>-434.36668874427221</v>
      </c>
      <c r="CI73" s="25">
        <f t="shared" si="208"/>
        <v>-434.36668874427221</v>
      </c>
      <c r="CJ73" s="25">
        <f t="shared" si="208"/>
        <v>-434.36668874427221</v>
      </c>
      <c r="CK73" s="25">
        <f t="shared" si="208"/>
        <v>-434.36668874427221</v>
      </c>
      <c r="CL73" s="25">
        <f t="shared" si="213"/>
        <v>-434.36668874427221</v>
      </c>
      <c r="CM73" s="25">
        <f t="shared" si="213"/>
        <v>-434.36668874427221</v>
      </c>
      <c r="CN73" s="25">
        <f t="shared" si="213"/>
        <v>-434.36668874427221</v>
      </c>
      <c r="CO73" s="25">
        <f t="shared" si="213"/>
        <v>-434.36668874427221</v>
      </c>
      <c r="CP73" s="25">
        <f t="shared" si="213"/>
        <v>-434.36668874427221</v>
      </c>
      <c r="CQ73" s="25">
        <f t="shared" si="213"/>
        <v>-434.36668874427221</v>
      </c>
      <c r="CR73" s="25">
        <f t="shared" si="213"/>
        <v>-434.36668874427221</v>
      </c>
      <c r="CS73" s="25">
        <f t="shared" si="213"/>
        <v>-434.36668874427221</v>
      </c>
      <c r="CT73" s="25">
        <f t="shared" si="213"/>
        <v>-434.36668874427221</v>
      </c>
      <c r="CU73" s="25">
        <f t="shared" si="213"/>
        <v>-434.36668874427221</v>
      </c>
      <c r="CV73" s="25">
        <f t="shared" si="210"/>
        <v>-434.36668874427221</v>
      </c>
      <c r="CW73" s="25">
        <f t="shared" si="210"/>
        <v>-434.36668874427221</v>
      </c>
      <c r="CX73" s="25">
        <f t="shared" si="210"/>
        <v>-434.36668874427221</v>
      </c>
      <c r="CY73" s="25">
        <f t="shared" si="210"/>
        <v>-434.36668874427221</v>
      </c>
      <c r="CZ73" s="25">
        <f t="shared" si="210"/>
        <v>-434.36668874427221</v>
      </c>
      <c r="DA73" s="25">
        <f t="shared" si="210"/>
        <v>-434.36668874427221</v>
      </c>
      <c r="DB73" s="25">
        <f t="shared" si="210"/>
        <v>-434.36668874427221</v>
      </c>
      <c r="DC73" s="25">
        <f t="shared" si="210"/>
        <v>-434.36668874427221</v>
      </c>
      <c r="DD73" s="25">
        <f t="shared" si="210"/>
        <v>-434.36668874427221</v>
      </c>
      <c r="DE73" s="25">
        <f t="shared" si="210"/>
        <v>-434.36668874427221</v>
      </c>
      <c r="DF73" s="25">
        <f t="shared" si="214"/>
        <v>-434.36668874427221</v>
      </c>
      <c r="DG73" s="25">
        <f t="shared" si="214"/>
        <v>-434.36668874427221</v>
      </c>
      <c r="DH73" s="25">
        <f t="shared" si="214"/>
        <v>-434.36668874427221</v>
      </c>
      <c r="DI73" s="25">
        <f t="shared" si="214"/>
        <v>-434.36668874427221</v>
      </c>
      <c r="DJ73" s="25">
        <f t="shared" si="214"/>
        <v>-434.36668874427221</v>
      </c>
      <c r="DK73" s="25">
        <f t="shared" si="214"/>
        <v>-434.36668874427221</v>
      </c>
      <c r="DL73" s="25">
        <f t="shared" si="214"/>
        <v>-434.36668874427221</v>
      </c>
      <c r="DM73" s="25">
        <f t="shared" si="214"/>
        <v>-434.36668874427221</v>
      </c>
      <c r="DN73" s="25">
        <f t="shared" si="214"/>
        <v>-434.36668874427221</v>
      </c>
      <c r="DO73" s="25">
        <f t="shared" si="214"/>
        <v>-434.36668874427221</v>
      </c>
      <c r="DP73" s="25">
        <f t="shared" si="217"/>
        <v>-434.36668874427221</v>
      </c>
      <c r="DQ73" s="25">
        <f t="shared" si="217"/>
        <v>-434.36668874427221</v>
      </c>
      <c r="DR73" s="25">
        <f t="shared" si="217"/>
        <v>-434.36668874427221</v>
      </c>
      <c r="DS73" s="25">
        <f t="shared" si="217"/>
        <v>-434.36668874427221</v>
      </c>
      <c r="DT73" s="25">
        <f t="shared" si="217"/>
        <v>-434.36668874427221</v>
      </c>
      <c r="DU73" s="25">
        <f t="shared" si="217"/>
        <v>-434.36668874427221</v>
      </c>
      <c r="DV73" s="25">
        <f t="shared" si="217"/>
        <v>-434.36668874427221</v>
      </c>
      <c r="DW73" s="25">
        <f t="shared" si="217"/>
        <v>-434.36668874427221</v>
      </c>
      <c r="DX73" s="25">
        <f t="shared" si="217"/>
        <v>-434.36668874427221</v>
      </c>
      <c r="DY73" s="25">
        <f t="shared" si="217"/>
        <v>-434.36668874427221</v>
      </c>
      <c r="DZ73" s="25">
        <f t="shared" si="224"/>
        <v>-434.36668874427221</v>
      </c>
      <c r="EA73" s="25">
        <f t="shared" si="224"/>
        <v>0</v>
      </c>
      <c r="EB73" s="25">
        <f t="shared" si="224"/>
        <v>0</v>
      </c>
      <c r="EC73" s="25">
        <f t="shared" si="224"/>
        <v>0</v>
      </c>
      <c r="ED73" s="25">
        <f t="shared" si="224"/>
        <v>0</v>
      </c>
      <c r="EE73" s="25">
        <f t="shared" si="224"/>
        <v>0</v>
      </c>
      <c r="EF73" s="25">
        <f t="shared" si="224"/>
        <v>0</v>
      </c>
      <c r="EG73" s="25">
        <f t="shared" si="224"/>
        <v>0</v>
      </c>
      <c r="EH73" s="25">
        <f t="shared" si="224"/>
        <v>0</v>
      </c>
      <c r="EI73" s="25">
        <f t="shared" si="224"/>
        <v>0</v>
      </c>
      <c r="EJ73" s="25">
        <f t="shared" si="224"/>
        <v>0</v>
      </c>
      <c r="EK73" s="25">
        <f t="shared" si="224"/>
        <v>0</v>
      </c>
      <c r="EL73" s="25">
        <f t="shared" si="224"/>
        <v>0</v>
      </c>
      <c r="EM73" s="25">
        <f t="shared" si="224"/>
        <v>0</v>
      </c>
      <c r="EN73" s="25">
        <f t="shared" si="224"/>
        <v>0</v>
      </c>
      <c r="EO73" s="25">
        <f t="shared" si="224"/>
        <v>0</v>
      </c>
      <c r="EP73" s="25">
        <f t="shared" si="224"/>
        <v>0</v>
      </c>
      <c r="EQ73" s="25">
        <f t="shared" si="224"/>
        <v>0</v>
      </c>
      <c r="ER73" s="25">
        <f t="shared" si="224"/>
        <v>0</v>
      </c>
      <c r="ES73" s="25">
        <f t="shared" si="224"/>
        <v>0</v>
      </c>
      <c r="ET73" s="25">
        <f t="shared" si="224"/>
        <v>0</v>
      </c>
      <c r="EU73" s="25">
        <f t="shared" si="224"/>
        <v>0</v>
      </c>
      <c r="EV73" s="25">
        <f t="shared" si="224"/>
        <v>0</v>
      </c>
      <c r="EW73" s="25">
        <f t="shared" si="224"/>
        <v>0</v>
      </c>
      <c r="EX73" s="25">
        <f t="shared" si="224"/>
        <v>0</v>
      </c>
      <c r="EY73" s="25">
        <f t="shared" si="224"/>
        <v>0</v>
      </c>
      <c r="EZ73" s="25">
        <f t="shared" si="224"/>
        <v>0</v>
      </c>
      <c r="FA73" s="25">
        <f t="shared" si="224"/>
        <v>0</v>
      </c>
      <c r="FB73" s="25">
        <f t="shared" si="224"/>
        <v>0</v>
      </c>
      <c r="FC73" s="25">
        <f t="shared" si="224"/>
        <v>0</v>
      </c>
      <c r="FD73" s="25">
        <f t="shared" si="224"/>
        <v>0</v>
      </c>
      <c r="FE73" s="25">
        <f t="shared" si="224"/>
        <v>0</v>
      </c>
      <c r="FF73" s="25">
        <f t="shared" si="224"/>
        <v>0</v>
      </c>
      <c r="FG73" s="25">
        <f t="shared" si="224"/>
        <v>0</v>
      </c>
      <c r="FH73" s="25">
        <f t="shared" si="224"/>
        <v>0</v>
      </c>
      <c r="FI73" s="25">
        <f t="shared" si="224"/>
        <v>0</v>
      </c>
      <c r="FJ73" s="25">
        <f t="shared" si="224"/>
        <v>0</v>
      </c>
      <c r="FK73" s="25">
        <f t="shared" si="224"/>
        <v>0</v>
      </c>
      <c r="FL73" s="25">
        <f t="shared" si="224"/>
        <v>0</v>
      </c>
      <c r="FM73" s="25">
        <f t="shared" si="224"/>
        <v>0</v>
      </c>
      <c r="FN73" s="25">
        <f t="shared" si="224"/>
        <v>0</v>
      </c>
      <c r="FO73" s="25">
        <f t="shared" si="224"/>
        <v>0</v>
      </c>
      <c r="FP73" s="25">
        <f t="shared" si="224"/>
        <v>0</v>
      </c>
      <c r="FQ73" s="25">
        <f t="shared" si="224"/>
        <v>0</v>
      </c>
      <c r="FR73" s="25">
        <f t="shared" si="224"/>
        <v>0</v>
      </c>
      <c r="FS73" s="25">
        <f t="shared" si="224"/>
        <v>0</v>
      </c>
      <c r="FT73" s="25">
        <f t="shared" si="224"/>
        <v>0</v>
      </c>
      <c r="FU73" s="25">
        <f t="shared" si="224"/>
        <v>0</v>
      </c>
      <c r="FV73" s="25">
        <f t="shared" si="224"/>
        <v>0</v>
      </c>
      <c r="FW73" s="25">
        <f t="shared" si="224"/>
        <v>0</v>
      </c>
      <c r="FX73" s="25">
        <f t="shared" si="224"/>
        <v>0</v>
      </c>
      <c r="FY73" s="25">
        <f t="shared" si="224"/>
        <v>0</v>
      </c>
      <c r="FZ73" s="25">
        <f t="shared" si="224"/>
        <v>0</v>
      </c>
      <c r="GA73" s="25">
        <f t="shared" si="224"/>
        <v>0</v>
      </c>
      <c r="GB73" s="25">
        <f t="shared" si="224"/>
        <v>0</v>
      </c>
      <c r="GC73" s="25">
        <f t="shared" si="224"/>
        <v>0</v>
      </c>
      <c r="GD73" s="25">
        <f t="shared" si="224"/>
        <v>0</v>
      </c>
      <c r="GE73" s="25">
        <f t="shared" si="224"/>
        <v>0</v>
      </c>
      <c r="GF73" s="25">
        <f t="shared" si="224"/>
        <v>0</v>
      </c>
      <c r="GG73" s="25">
        <f t="shared" si="224"/>
        <v>0</v>
      </c>
      <c r="GH73" s="25">
        <f t="shared" si="224"/>
        <v>0</v>
      </c>
      <c r="GI73" s="25">
        <f t="shared" si="224"/>
        <v>0</v>
      </c>
      <c r="GJ73" s="25">
        <f t="shared" si="224"/>
        <v>0</v>
      </c>
      <c r="GK73" s="25">
        <f t="shared" si="224"/>
        <v>0</v>
      </c>
      <c r="GL73" s="25">
        <f t="shared" si="222"/>
        <v>0</v>
      </c>
      <c r="GM73" s="246">
        <f t="shared" si="170"/>
        <v>0</v>
      </c>
    </row>
    <row r="74" spans="1:195" ht="19.5" customHeight="1">
      <c r="A74" s="130">
        <f t="shared" si="221"/>
        <v>0</v>
      </c>
      <c r="B74" s="25" t="s">
        <v>95</v>
      </c>
      <c r="C74" s="25" t="s">
        <v>44</v>
      </c>
      <c r="D74" s="64">
        <v>42767</v>
      </c>
      <c r="E74" s="25">
        <f>(SUMIF(GASTOS!$I$5:$CB$5,D74,GASTOS!$I$12:$CB$12)+SUMIF(RRHH!$T$18:$CM$18,D74,RRHH!$T$19:$CM$19))*-1</f>
        <v>26062.001324656332</v>
      </c>
      <c r="F74" s="65">
        <f t="shared" si="157"/>
        <v>2017</v>
      </c>
      <c r="G74" s="25">
        <v>60</v>
      </c>
      <c r="H74" s="25">
        <f t="shared" si="158"/>
        <v>-434.36668874427221</v>
      </c>
      <c r="I74" s="64">
        <f t="shared" si="159"/>
        <v>44591</v>
      </c>
      <c r="J74" s="141">
        <f t="shared" si="205"/>
        <v>0</v>
      </c>
      <c r="K74" s="25">
        <f t="shared" si="205"/>
        <v>0</v>
      </c>
      <c r="L74" s="25">
        <f t="shared" si="205"/>
        <v>0</v>
      </c>
      <c r="M74" s="25">
        <f t="shared" si="205"/>
        <v>0</v>
      </c>
      <c r="N74" s="25">
        <f t="shared" si="205"/>
        <v>0</v>
      </c>
      <c r="O74" s="25">
        <f t="shared" si="205"/>
        <v>0</v>
      </c>
      <c r="P74" s="25">
        <f t="shared" si="205"/>
        <v>0</v>
      </c>
      <c r="Q74" s="25">
        <f t="shared" si="205"/>
        <v>0</v>
      </c>
      <c r="R74" s="25">
        <f t="shared" si="205"/>
        <v>0</v>
      </c>
      <c r="S74" s="25">
        <f t="shared" si="205"/>
        <v>0</v>
      </c>
      <c r="T74" s="25">
        <f t="shared" si="203"/>
        <v>0</v>
      </c>
      <c r="U74" s="25">
        <f t="shared" si="203"/>
        <v>0</v>
      </c>
      <c r="V74" s="25">
        <f t="shared" si="203"/>
        <v>0</v>
      </c>
      <c r="W74" s="25">
        <f t="shared" si="203"/>
        <v>0</v>
      </c>
      <c r="X74" s="25">
        <f t="shared" si="203"/>
        <v>0</v>
      </c>
      <c r="Y74" s="25">
        <f t="shared" si="203"/>
        <v>0</v>
      </c>
      <c r="Z74" s="25">
        <f t="shared" si="203"/>
        <v>0</v>
      </c>
      <c r="AA74" s="25">
        <f t="shared" si="203"/>
        <v>0</v>
      </c>
      <c r="AB74" s="25">
        <f t="shared" si="203"/>
        <v>0</v>
      </c>
      <c r="AC74" s="25">
        <f t="shared" si="203"/>
        <v>0</v>
      </c>
      <c r="AD74" s="25">
        <f t="shared" si="223"/>
        <v>0</v>
      </c>
      <c r="AE74" s="25">
        <f t="shared" si="223"/>
        <v>0</v>
      </c>
      <c r="AF74" s="25">
        <f t="shared" si="223"/>
        <v>0</v>
      </c>
      <c r="AG74" s="25">
        <f t="shared" si="223"/>
        <v>0</v>
      </c>
      <c r="AH74" s="25">
        <f t="shared" si="223"/>
        <v>0</v>
      </c>
      <c r="AI74" s="25">
        <f t="shared" si="223"/>
        <v>0</v>
      </c>
      <c r="AJ74" s="25">
        <f t="shared" si="223"/>
        <v>0</v>
      </c>
      <c r="AK74" s="25">
        <f t="shared" si="223"/>
        <v>0</v>
      </c>
      <c r="AL74" s="25">
        <f t="shared" si="223"/>
        <v>0</v>
      </c>
      <c r="AM74" s="25">
        <f t="shared" si="223"/>
        <v>0</v>
      </c>
      <c r="AN74" s="25">
        <f t="shared" si="207"/>
        <v>0</v>
      </c>
      <c r="AO74" s="25">
        <f t="shared" si="207"/>
        <v>0</v>
      </c>
      <c r="AP74" s="25">
        <f t="shared" si="207"/>
        <v>0</v>
      </c>
      <c r="AQ74" s="25">
        <f t="shared" si="207"/>
        <v>0</v>
      </c>
      <c r="AR74" s="25">
        <f t="shared" si="207"/>
        <v>0</v>
      </c>
      <c r="AS74" s="25">
        <f t="shared" si="207"/>
        <v>0</v>
      </c>
      <c r="AT74" s="25">
        <f t="shared" si="207"/>
        <v>0</v>
      </c>
      <c r="AU74" s="25">
        <f t="shared" si="207"/>
        <v>0</v>
      </c>
      <c r="AV74" s="25">
        <f t="shared" si="207"/>
        <v>0</v>
      </c>
      <c r="AW74" s="25">
        <f t="shared" si="207"/>
        <v>0</v>
      </c>
      <c r="AX74" s="25">
        <f t="shared" si="206"/>
        <v>0</v>
      </c>
      <c r="AY74" s="25">
        <f t="shared" si="206"/>
        <v>0</v>
      </c>
      <c r="AZ74" s="25">
        <f t="shared" si="206"/>
        <v>0</v>
      </c>
      <c r="BA74" s="25">
        <f t="shared" si="206"/>
        <v>0</v>
      </c>
      <c r="BB74" s="25">
        <f t="shared" si="206"/>
        <v>0</v>
      </c>
      <c r="BC74" s="25">
        <f t="shared" si="206"/>
        <v>0</v>
      </c>
      <c r="BD74" s="25">
        <f t="shared" si="206"/>
        <v>0</v>
      </c>
      <c r="BE74" s="25">
        <f t="shared" si="206"/>
        <v>0</v>
      </c>
      <c r="BF74" s="25">
        <f t="shared" si="206"/>
        <v>0</v>
      </c>
      <c r="BG74" s="25">
        <f t="shared" si="206"/>
        <v>0</v>
      </c>
      <c r="BH74" s="25">
        <f t="shared" si="199"/>
        <v>0</v>
      </c>
      <c r="BI74" s="25">
        <f t="shared" si="199"/>
        <v>0</v>
      </c>
      <c r="BJ74" s="25">
        <f t="shared" si="199"/>
        <v>0</v>
      </c>
      <c r="BK74" s="25">
        <f t="shared" si="199"/>
        <v>0</v>
      </c>
      <c r="BL74" s="25">
        <f t="shared" si="199"/>
        <v>0</v>
      </c>
      <c r="BM74" s="25">
        <f t="shared" si="199"/>
        <v>0</v>
      </c>
      <c r="BN74" s="25">
        <f t="shared" si="199"/>
        <v>0</v>
      </c>
      <c r="BO74" s="25">
        <f t="shared" si="199"/>
        <v>0</v>
      </c>
      <c r="BP74" s="25">
        <f t="shared" si="184"/>
        <v>0</v>
      </c>
      <c r="BQ74" s="25">
        <f t="shared" si="184"/>
        <v>0</v>
      </c>
      <c r="BR74" s="25">
        <f t="shared" si="212"/>
        <v>0</v>
      </c>
      <c r="BS74" s="25">
        <f t="shared" si="212"/>
        <v>0</v>
      </c>
      <c r="BT74" s="25">
        <f t="shared" si="212"/>
        <v>-434.36668874427221</v>
      </c>
      <c r="BU74" s="25">
        <f t="shared" si="212"/>
        <v>-434.36668874427221</v>
      </c>
      <c r="BV74" s="25">
        <f t="shared" si="212"/>
        <v>-434.36668874427221</v>
      </c>
      <c r="BW74" s="25">
        <f t="shared" si="212"/>
        <v>-434.36668874427221</v>
      </c>
      <c r="BX74" s="25">
        <f t="shared" si="212"/>
        <v>-434.36668874427221</v>
      </c>
      <c r="BY74" s="25">
        <f t="shared" si="212"/>
        <v>-434.36668874427221</v>
      </c>
      <c r="BZ74" s="25">
        <f t="shared" si="212"/>
        <v>-434.36668874427221</v>
      </c>
      <c r="CA74" s="25">
        <f t="shared" si="212"/>
        <v>-434.36668874427221</v>
      </c>
      <c r="CB74" s="25">
        <f t="shared" si="208"/>
        <v>-434.36668874427221</v>
      </c>
      <c r="CC74" s="25">
        <f t="shared" si="208"/>
        <v>-434.36668874427221</v>
      </c>
      <c r="CD74" s="25">
        <f t="shared" si="208"/>
        <v>-434.36668874427221</v>
      </c>
      <c r="CE74" s="25">
        <f t="shared" si="208"/>
        <v>-434.36668874427221</v>
      </c>
      <c r="CF74" s="25">
        <f t="shared" si="208"/>
        <v>-434.36668874427221</v>
      </c>
      <c r="CG74" s="25">
        <f t="shared" si="208"/>
        <v>-434.36668874427221</v>
      </c>
      <c r="CH74" s="25">
        <f t="shared" si="208"/>
        <v>-434.36668874427221</v>
      </c>
      <c r="CI74" s="25">
        <f t="shared" si="208"/>
        <v>-434.36668874427221</v>
      </c>
      <c r="CJ74" s="25">
        <f t="shared" si="208"/>
        <v>-434.36668874427221</v>
      </c>
      <c r="CK74" s="25">
        <f t="shared" si="208"/>
        <v>-434.36668874427221</v>
      </c>
      <c r="CL74" s="25">
        <f t="shared" si="213"/>
        <v>-434.36668874427221</v>
      </c>
      <c r="CM74" s="25">
        <f t="shared" si="213"/>
        <v>-434.36668874427221</v>
      </c>
      <c r="CN74" s="25">
        <f t="shared" si="213"/>
        <v>-434.36668874427221</v>
      </c>
      <c r="CO74" s="25">
        <f t="shared" si="213"/>
        <v>-434.36668874427221</v>
      </c>
      <c r="CP74" s="25">
        <f t="shared" si="213"/>
        <v>-434.36668874427221</v>
      </c>
      <c r="CQ74" s="25">
        <f t="shared" si="213"/>
        <v>-434.36668874427221</v>
      </c>
      <c r="CR74" s="25">
        <f t="shared" si="213"/>
        <v>-434.36668874427221</v>
      </c>
      <c r="CS74" s="25">
        <f t="shared" si="213"/>
        <v>-434.36668874427221</v>
      </c>
      <c r="CT74" s="25">
        <f t="shared" si="213"/>
        <v>-434.36668874427221</v>
      </c>
      <c r="CU74" s="25">
        <f t="shared" si="213"/>
        <v>-434.36668874427221</v>
      </c>
      <c r="CV74" s="25">
        <f t="shared" si="210"/>
        <v>-434.36668874427221</v>
      </c>
      <c r="CW74" s="25">
        <f t="shared" si="210"/>
        <v>-434.36668874427221</v>
      </c>
      <c r="CX74" s="25">
        <f t="shared" si="210"/>
        <v>-434.36668874427221</v>
      </c>
      <c r="CY74" s="25">
        <f t="shared" si="210"/>
        <v>-434.36668874427221</v>
      </c>
      <c r="CZ74" s="25">
        <f t="shared" si="210"/>
        <v>-434.36668874427221</v>
      </c>
      <c r="DA74" s="25">
        <f t="shared" si="210"/>
        <v>-434.36668874427221</v>
      </c>
      <c r="DB74" s="25">
        <f t="shared" si="210"/>
        <v>-434.36668874427221</v>
      </c>
      <c r="DC74" s="25">
        <f t="shared" si="210"/>
        <v>-434.36668874427221</v>
      </c>
      <c r="DD74" s="25">
        <f t="shared" si="210"/>
        <v>-434.36668874427221</v>
      </c>
      <c r="DE74" s="25">
        <f t="shared" si="210"/>
        <v>-434.36668874427221</v>
      </c>
      <c r="DF74" s="25">
        <f t="shared" si="214"/>
        <v>-434.36668874427221</v>
      </c>
      <c r="DG74" s="25">
        <f t="shared" si="214"/>
        <v>-434.36668874427221</v>
      </c>
      <c r="DH74" s="25">
        <f t="shared" si="214"/>
        <v>-434.36668874427221</v>
      </c>
      <c r="DI74" s="25">
        <f t="shared" si="214"/>
        <v>-434.36668874427221</v>
      </c>
      <c r="DJ74" s="25">
        <f t="shared" si="214"/>
        <v>-434.36668874427221</v>
      </c>
      <c r="DK74" s="25">
        <f t="shared" si="214"/>
        <v>-434.36668874427221</v>
      </c>
      <c r="DL74" s="25">
        <f t="shared" si="214"/>
        <v>-434.36668874427221</v>
      </c>
      <c r="DM74" s="25">
        <f t="shared" si="214"/>
        <v>-434.36668874427221</v>
      </c>
      <c r="DN74" s="25">
        <f t="shared" si="214"/>
        <v>-434.36668874427221</v>
      </c>
      <c r="DO74" s="25">
        <f t="shared" si="214"/>
        <v>-434.36668874427221</v>
      </c>
      <c r="DP74" s="25">
        <f t="shared" si="217"/>
        <v>-434.36668874427221</v>
      </c>
      <c r="DQ74" s="25">
        <f t="shared" si="217"/>
        <v>-434.36668874427221</v>
      </c>
      <c r="DR74" s="25">
        <f t="shared" si="217"/>
        <v>-434.36668874427221</v>
      </c>
      <c r="DS74" s="25">
        <f t="shared" si="217"/>
        <v>-434.36668874427221</v>
      </c>
      <c r="DT74" s="25">
        <f t="shared" si="217"/>
        <v>-434.36668874427221</v>
      </c>
      <c r="DU74" s="25">
        <f t="shared" si="217"/>
        <v>-434.36668874427221</v>
      </c>
      <c r="DV74" s="25">
        <f t="shared" si="217"/>
        <v>-434.36668874427221</v>
      </c>
      <c r="DW74" s="25">
        <f t="shared" si="217"/>
        <v>-434.36668874427221</v>
      </c>
      <c r="DX74" s="25">
        <f t="shared" si="217"/>
        <v>-434.36668874427221</v>
      </c>
      <c r="DY74" s="25">
        <f t="shared" si="217"/>
        <v>-434.36668874427221</v>
      </c>
      <c r="DZ74" s="25">
        <f t="shared" si="224"/>
        <v>-434.36668874427221</v>
      </c>
      <c r="EA74" s="25">
        <f t="shared" si="224"/>
        <v>-434.36668874427221</v>
      </c>
      <c r="EB74" s="25">
        <f t="shared" si="224"/>
        <v>0</v>
      </c>
      <c r="EC74" s="25">
        <f t="shared" si="224"/>
        <v>0</v>
      </c>
      <c r="ED74" s="25">
        <f t="shared" si="224"/>
        <v>0</v>
      </c>
      <c r="EE74" s="25">
        <f t="shared" si="224"/>
        <v>0</v>
      </c>
      <c r="EF74" s="25">
        <f t="shared" si="224"/>
        <v>0</v>
      </c>
      <c r="EG74" s="25">
        <f t="shared" si="224"/>
        <v>0</v>
      </c>
      <c r="EH74" s="25">
        <f t="shared" si="224"/>
        <v>0</v>
      </c>
      <c r="EI74" s="25">
        <f t="shared" si="224"/>
        <v>0</v>
      </c>
      <c r="EJ74" s="25">
        <f t="shared" si="224"/>
        <v>0</v>
      </c>
      <c r="EK74" s="25">
        <f t="shared" si="224"/>
        <v>0</v>
      </c>
      <c r="EL74" s="25">
        <f t="shared" si="224"/>
        <v>0</v>
      </c>
      <c r="EM74" s="25">
        <f t="shared" si="224"/>
        <v>0</v>
      </c>
      <c r="EN74" s="25">
        <f t="shared" si="224"/>
        <v>0</v>
      </c>
      <c r="EO74" s="25">
        <f t="shared" si="224"/>
        <v>0</v>
      </c>
      <c r="EP74" s="25">
        <f t="shared" si="224"/>
        <v>0</v>
      </c>
      <c r="EQ74" s="25">
        <f t="shared" si="224"/>
        <v>0</v>
      </c>
      <c r="ER74" s="25">
        <f t="shared" si="224"/>
        <v>0</v>
      </c>
      <c r="ES74" s="25">
        <f t="shared" si="224"/>
        <v>0</v>
      </c>
      <c r="ET74" s="25">
        <f t="shared" si="224"/>
        <v>0</v>
      </c>
      <c r="EU74" s="25">
        <f t="shared" si="224"/>
        <v>0</v>
      </c>
      <c r="EV74" s="25">
        <f t="shared" si="224"/>
        <v>0</v>
      </c>
      <c r="EW74" s="25">
        <f t="shared" si="224"/>
        <v>0</v>
      </c>
      <c r="EX74" s="25">
        <f t="shared" si="224"/>
        <v>0</v>
      </c>
      <c r="EY74" s="25">
        <f t="shared" si="224"/>
        <v>0</v>
      </c>
      <c r="EZ74" s="25">
        <f t="shared" si="224"/>
        <v>0</v>
      </c>
      <c r="FA74" s="25">
        <f t="shared" si="224"/>
        <v>0</v>
      </c>
      <c r="FB74" s="25">
        <f t="shared" si="224"/>
        <v>0</v>
      </c>
      <c r="FC74" s="25">
        <f t="shared" si="224"/>
        <v>0</v>
      </c>
      <c r="FD74" s="25">
        <f t="shared" si="224"/>
        <v>0</v>
      </c>
      <c r="FE74" s="25">
        <f t="shared" si="224"/>
        <v>0</v>
      </c>
      <c r="FF74" s="25">
        <f t="shared" si="224"/>
        <v>0</v>
      </c>
      <c r="FG74" s="25">
        <f t="shared" si="224"/>
        <v>0</v>
      </c>
      <c r="FH74" s="25">
        <f t="shared" si="224"/>
        <v>0</v>
      </c>
      <c r="FI74" s="25">
        <f t="shared" si="224"/>
        <v>0</v>
      </c>
      <c r="FJ74" s="25">
        <f t="shared" si="224"/>
        <v>0</v>
      </c>
      <c r="FK74" s="25">
        <f t="shared" si="224"/>
        <v>0</v>
      </c>
      <c r="FL74" s="25">
        <f t="shared" si="224"/>
        <v>0</v>
      </c>
      <c r="FM74" s="25">
        <f t="shared" si="224"/>
        <v>0</v>
      </c>
      <c r="FN74" s="25">
        <f t="shared" si="224"/>
        <v>0</v>
      </c>
      <c r="FO74" s="25">
        <f t="shared" si="224"/>
        <v>0</v>
      </c>
      <c r="FP74" s="25">
        <f t="shared" si="224"/>
        <v>0</v>
      </c>
      <c r="FQ74" s="25">
        <f t="shared" si="224"/>
        <v>0</v>
      </c>
      <c r="FR74" s="25">
        <f t="shared" si="224"/>
        <v>0</v>
      </c>
      <c r="FS74" s="25">
        <f t="shared" si="224"/>
        <v>0</v>
      </c>
      <c r="FT74" s="25">
        <f t="shared" si="224"/>
        <v>0</v>
      </c>
      <c r="FU74" s="25">
        <f t="shared" si="224"/>
        <v>0</v>
      </c>
      <c r="FV74" s="25">
        <f t="shared" si="224"/>
        <v>0</v>
      </c>
      <c r="FW74" s="25">
        <f t="shared" si="224"/>
        <v>0</v>
      </c>
      <c r="FX74" s="25">
        <f t="shared" si="224"/>
        <v>0</v>
      </c>
      <c r="FY74" s="25">
        <f t="shared" si="224"/>
        <v>0</v>
      </c>
      <c r="FZ74" s="25">
        <f t="shared" si="224"/>
        <v>0</v>
      </c>
      <c r="GA74" s="25">
        <f t="shared" si="224"/>
        <v>0</v>
      </c>
      <c r="GB74" s="25">
        <f t="shared" si="224"/>
        <v>0</v>
      </c>
      <c r="GC74" s="25">
        <f t="shared" si="224"/>
        <v>0</v>
      </c>
      <c r="GD74" s="25">
        <f t="shared" si="224"/>
        <v>0</v>
      </c>
      <c r="GE74" s="25">
        <f t="shared" si="224"/>
        <v>0</v>
      </c>
      <c r="GF74" s="25">
        <f t="shared" si="224"/>
        <v>0</v>
      </c>
      <c r="GG74" s="25">
        <f t="shared" si="224"/>
        <v>0</v>
      </c>
      <c r="GH74" s="25">
        <f t="shared" si="224"/>
        <v>0</v>
      </c>
      <c r="GI74" s="25">
        <f t="shared" si="224"/>
        <v>0</v>
      </c>
      <c r="GJ74" s="25">
        <f t="shared" si="224"/>
        <v>0</v>
      </c>
      <c r="GK74" s="25">
        <f t="shared" ref="GK74:GL77" si="225">IF(GK$12&gt;$I74,0,IF($D74&lt;=GK$12,$H74,0))</f>
        <v>0</v>
      </c>
      <c r="GL74" s="25">
        <f t="shared" si="225"/>
        <v>0</v>
      </c>
      <c r="GM74" s="246">
        <f t="shared" si="170"/>
        <v>0</v>
      </c>
    </row>
    <row r="75" spans="1:195" ht="19.5" customHeight="1">
      <c r="A75" s="130">
        <f t="shared" si="221"/>
        <v>0</v>
      </c>
      <c r="B75" s="25" t="s">
        <v>95</v>
      </c>
      <c r="C75" s="25" t="s">
        <v>44</v>
      </c>
      <c r="D75" s="64">
        <v>42795</v>
      </c>
      <c r="E75" s="25">
        <f>(SUMIF(GASTOS!$I$5:$CB$5,D75,GASTOS!$I$12:$CB$12)+SUMIF(RRHH!$T$18:$CM$18,D75,RRHH!$T$19:$CM$19))*-1</f>
        <v>26062.001324656332</v>
      </c>
      <c r="F75" s="65">
        <f t="shared" si="157"/>
        <v>2017</v>
      </c>
      <c r="G75" s="25">
        <v>60</v>
      </c>
      <c r="H75" s="25">
        <f t="shared" si="158"/>
        <v>-434.36668874427221</v>
      </c>
      <c r="I75" s="64">
        <f t="shared" si="159"/>
        <v>44619</v>
      </c>
      <c r="J75" s="141">
        <f t="shared" si="205"/>
        <v>0</v>
      </c>
      <c r="K75" s="25">
        <f t="shared" si="205"/>
        <v>0</v>
      </c>
      <c r="L75" s="25">
        <f t="shared" si="205"/>
        <v>0</v>
      </c>
      <c r="M75" s="25">
        <f t="shared" si="205"/>
        <v>0</v>
      </c>
      <c r="N75" s="25">
        <f t="shared" si="205"/>
        <v>0</v>
      </c>
      <c r="O75" s="25">
        <f t="shared" si="205"/>
        <v>0</v>
      </c>
      <c r="P75" s="25">
        <f t="shared" si="205"/>
        <v>0</v>
      </c>
      <c r="Q75" s="25">
        <f t="shared" si="205"/>
        <v>0</v>
      </c>
      <c r="R75" s="25">
        <f t="shared" si="205"/>
        <v>0</v>
      </c>
      <c r="S75" s="25">
        <f t="shared" si="205"/>
        <v>0</v>
      </c>
      <c r="T75" s="25">
        <f t="shared" si="203"/>
        <v>0</v>
      </c>
      <c r="U75" s="25">
        <f t="shared" si="203"/>
        <v>0</v>
      </c>
      <c r="V75" s="25">
        <f t="shared" si="203"/>
        <v>0</v>
      </c>
      <c r="W75" s="25">
        <f t="shared" si="203"/>
        <v>0</v>
      </c>
      <c r="X75" s="25">
        <f t="shared" si="203"/>
        <v>0</v>
      </c>
      <c r="Y75" s="25">
        <f t="shared" si="203"/>
        <v>0</v>
      </c>
      <c r="Z75" s="25">
        <f t="shared" si="203"/>
        <v>0</v>
      </c>
      <c r="AA75" s="25">
        <f t="shared" si="203"/>
        <v>0</v>
      </c>
      <c r="AB75" s="25">
        <f t="shared" si="203"/>
        <v>0</v>
      </c>
      <c r="AC75" s="25">
        <f t="shared" si="203"/>
        <v>0</v>
      </c>
      <c r="AD75" s="25">
        <f t="shared" si="223"/>
        <v>0</v>
      </c>
      <c r="AE75" s="25">
        <f t="shared" si="223"/>
        <v>0</v>
      </c>
      <c r="AF75" s="25">
        <f t="shared" si="223"/>
        <v>0</v>
      </c>
      <c r="AG75" s="25">
        <f t="shared" si="223"/>
        <v>0</v>
      </c>
      <c r="AH75" s="25">
        <f t="shared" si="223"/>
        <v>0</v>
      </c>
      <c r="AI75" s="25">
        <f t="shared" si="223"/>
        <v>0</v>
      </c>
      <c r="AJ75" s="25">
        <f t="shared" si="223"/>
        <v>0</v>
      </c>
      <c r="AK75" s="25">
        <f t="shared" si="223"/>
        <v>0</v>
      </c>
      <c r="AL75" s="25">
        <f t="shared" si="223"/>
        <v>0</v>
      </c>
      <c r="AM75" s="25">
        <f t="shared" si="223"/>
        <v>0</v>
      </c>
      <c r="AN75" s="25">
        <f t="shared" si="207"/>
        <v>0</v>
      </c>
      <c r="AO75" s="25">
        <f t="shared" si="207"/>
        <v>0</v>
      </c>
      <c r="AP75" s="25">
        <f t="shared" si="207"/>
        <v>0</v>
      </c>
      <c r="AQ75" s="25">
        <f t="shared" si="207"/>
        <v>0</v>
      </c>
      <c r="AR75" s="25">
        <f t="shared" si="207"/>
        <v>0</v>
      </c>
      <c r="AS75" s="25">
        <f t="shared" si="207"/>
        <v>0</v>
      </c>
      <c r="AT75" s="25">
        <f t="shared" si="207"/>
        <v>0</v>
      </c>
      <c r="AU75" s="25">
        <f t="shared" si="207"/>
        <v>0</v>
      </c>
      <c r="AV75" s="25">
        <f t="shared" si="207"/>
        <v>0</v>
      </c>
      <c r="AW75" s="25">
        <f t="shared" si="207"/>
        <v>0</v>
      </c>
      <c r="AX75" s="25">
        <f t="shared" si="206"/>
        <v>0</v>
      </c>
      <c r="AY75" s="25">
        <f t="shared" si="206"/>
        <v>0</v>
      </c>
      <c r="AZ75" s="25">
        <f t="shared" si="206"/>
        <v>0</v>
      </c>
      <c r="BA75" s="25">
        <f t="shared" si="206"/>
        <v>0</v>
      </c>
      <c r="BB75" s="25">
        <f t="shared" si="206"/>
        <v>0</v>
      </c>
      <c r="BC75" s="25">
        <f t="shared" si="206"/>
        <v>0</v>
      </c>
      <c r="BD75" s="25">
        <f t="shared" si="206"/>
        <v>0</v>
      </c>
      <c r="BE75" s="25">
        <f t="shared" si="206"/>
        <v>0</v>
      </c>
      <c r="BF75" s="25">
        <f t="shared" si="206"/>
        <v>0</v>
      </c>
      <c r="BG75" s="25">
        <f t="shared" si="206"/>
        <v>0</v>
      </c>
      <c r="BH75" s="25">
        <f t="shared" si="199"/>
        <v>0</v>
      </c>
      <c r="BI75" s="25">
        <f t="shared" si="199"/>
        <v>0</v>
      </c>
      <c r="BJ75" s="25">
        <f t="shared" si="199"/>
        <v>0</v>
      </c>
      <c r="BK75" s="25">
        <f t="shared" si="199"/>
        <v>0</v>
      </c>
      <c r="BL75" s="25">
        <f t="shared" si="199"/>
        <v>0</v>
      </c>
      <c r="BM75" s="25">
        <f t="shared" si="199"/>
        <v>0</v>
      </c>
      <c r="BN75" s="25">
        <f t="shared" si="199"/>
        <v>0</v>
      </c>
      <c r="BO75" s="25">
        <f t="shared" si="199"/>
        <v>0</v>
      </c>
      <c r="BP75" s="25">
        <f t="shared" si="184"/>
        <v>0</v>
      </c>
      <c r="BQ75" s="25">
        <f t="shared" si="184"/>
        <v>0</v>
      </c>
      <c r="BR75" s="25">
        <f t="shared" si="212"/>
        <v>0</v>
      </c>
      <c r="BS75" s="25">
        <f t="shared" si="212"/>
        <v>0</v>
      </c>
      <c r="BT75" s="25">
        <f t="shared" si="212"/>
        <v>0</v>
      </c>
      <c r="BU75" s="25">
        <f t="shared" si="212"/>
        <v>-434.36668874427221</v>
      </c>
      <c r="BV75" s="25">
        <f t="shared" si="212"/>
        <v>-434.36668874427221</v>
      </c>
      <c r="BW75" s="25">
        <f t="shared" si="212"/>
        <v>-434.36668874427221</v>
      </c>
      <c r="BX75" s="25">
        <f t="shared" si="212"/>
        <v>-434.36668874427221</v>
      </c>
      <c r="BY75" s="25">
        <f t="shared" si="212"/>
        <v>-434.36668874427221</v>
      </c>
      <c r="BZ75" s="25">
        <f t="shared" si="212"/>
        <v>-434.36668874427221</v>
      </c>
      <c r="CA75" s="25">
        <f t="shared" si="212"/>
        <v>-434.36668874427221</v>
      </c>
      <c r="CB75" s="25">
        <f t="shared" si="208"/>
        <v>-434.36668874427221</v>
      </c>
      <c r="CC75" s="25">
        <f t="shared" si="208"/>
        <v>-434.36668874427221</v>
      </c>
      <c r="CD75" s="25">
        <f t="shared" si="208"/>
        <v>-434.36668874427221</v>
      </c>
      <c r="CE75" s="25">
        <f t="shared" si="208"/>
        <v>-434.36668874427221</v>
      </c>
      <c r="CF75" s="25">
        <f t="shared" si="208"/>
        <v>-434.36668874427221</v>
      </c>
      <c r="CG75" s="25">
        <f t="shared" si="208"/>
        <v>-434.36668874427221</v>
      </c>
      <c r="CH75" s="25">
        <f t="shared" si="208"/>
        <v>-434.36668874427221</v>
      </c>
      <c r="CI75" s="25">
        <f t="shared" si="208"/>
        <v>-434.36668874427221</v>
      </c>
      <c r="CJ75" s="25">
        <f t="shared" si="208"/>
        <v>-434.36668874427221</v>
      </c>
      <c r="CK75" s="25">
        <f t="shared" si="208"/>
        <v>-434.36668874427221</v>
      </c>
      <c r="CL75" s="25">
        <f t="shared" si="213"/>
        <v>-434.36668874427221</v>
      </c>
      <c r="CM75" s="25">
        <f t="shared" si="213"/>
        <v>-434.36668874427221</v>
      </c>
      <c r="CN75" s="25">
        <f t="shared" si="213"/>
        <v>-434.36668874427221</v>
      </c>
      <c r="CO75" s="25">
        <f t="shared" si="213"/>
        <v>-434.36668874427221</v>
      </c>
      <c r="CP75" s="25">
        <f t="shared" si="213"/>
        <v>-434.36668874427221</v>
      </c>
      <c r="CQ75" s="25">
        <f t="shared" si="213"/>
        <v>-434.36668874427221</v>
      </c>
      <c r="CR75" s="25">
        <f t="shared" si="213"/>
        <v>-434.36668874427221</v>
      </c>
      <c r="CS75" s="25">
        <f t="shared" si="213"/>
        <v>-434.36668874427221</v>
      </c>
      <c r="CT75" s="25">
        <f t="shared" si="213"/>
        <v>-434.36668874427221</v>
      </c>
      <c r="CU75" s="25">
        <f t="shared" si="213"/>
        <v>-434.36668874427221</v>
      </c>
      <c r="CV75" s="25">
        <f t="shared" si="210"/>
        <v>-434.36668874427221</v>
      </c>
      <c r="CW75" s="25">
        <f t="shared" si="210"/>
        <v>-434.36668874427221</v>
      </c>
      <c r="CX75" s="25">
        <f t="shared" si="210"/>
        <v>-434.36668874427221</v>
      </c>
      <c r="CY75" s="25">
        <f t="shared" si="210"/>
        <v>-434.36668874427221</v>
      </c>
      <c r="CZ75" s="25">
        <f t="shared" si="210"/>
        <v>-434.36668874427221</v>
      </c>
      <c r="DA75" s="25">
        <f t="shared" si="210"/>
        <v>-434.36668874427221</v>
      </c>
      <c r="DB75" s="25">
        <f t="shared" si="210"/>
        <v>-434.36668874427221</v>
      </c>
      <c r="DC75" s="25">
        <f t="shared" si="210"/>
        <v>-434.36668874427221</v>
      </c>
      <c r="DD75" s="25">
        <f t="shared" si="210"/>
        <v>-434.36668874427221</v>
      </c>
      <c r="DE75" s="25">
        <f t="shared" si="210"/>
        <v>-434.36668874427221</v>
      </c>
      <c r="DF75" s="25">
        <f t="shared" si="214"/>
        <v>-434.36668874427221</v>
      </c>
      <c r="DG75" s="25">
        <f t="shared" si="214"/>
        <v>-434.36668874427221</v>
      </c>
      <c r="DH75" s="25">
        <f t="shared" si="214"/>
        <v>-434.36668874427221</v>
      </c>
      <c r="DI75" s="25">
        <f t="shared" si="214"/>
        <v>-434.36668874427221</v>
      </c>
      <c r="DJ75" s="25">
        <f t="shared" si="214"/>
        <v>-434.36668874427221</v>
      </c>
      <c r="DK75" s="25">
        <f t="shared" si="214"/>
        <v>-434.36668874427221</v>
      </c>
      <c r="DL75" s="25">
        <f t="shared" si="214"/>
        <v>-434.36668874427221</v>
      </c>
      <c r="DM75" s="25">
        <f t="shared" si="214"/>
        <v>-434.36668874427221</v>
      </c>
      <c r="DN75" s="25">
        <f t="shared" si="214"/>
        <v>-434.36668874427221</v>
      </c>
      <c r="DO75" s="25">
        <f t="shared" si="214"/>
        <v>-434.36668874427221</v>
      </c>
      <c r="DP75" s="25">
        <f t="shared" si="217"/>
        <v>-434.36668874427221</v>
      </c>
      <c r="DQ75" s="25">
        <f t="shared" si="217"/>
        <v>-434.36668874427221</v>
      </c>
      <c r="DR75" s="25">
        <f t="shared" si="217"/>
        <v>-434.36668874427221</v>
      </c>
      <c r="DS75" s="25">
        <f t="shared" si="217"/>
        <v>-434.36668874427221</v>
      </c>
      <c r="DT75" s="25">
        <f t="shared" si="217"/>
        <v>-434.36668874427221</v>
      </c>
      <c r="DU75" s="25">
        <f t="shared" si="217"/>
        <v>-434.36668874427221</v>
      </c>
      <c r="DV75" s="25">
        <f t="shared" si="217"/>
        <v>-434.36668874427221</v>
      </c>
      <c r="DW75" s="25">
        <f t="shared" si="217"/>
        <v>-434.36668874427221</v>
      </c>
      <c r="DX75" s="25">
        <f t="shared" si="217"/>
        <v>-434.36668874427221</v>
      </c>
      <c r="DY75" s="25">
        <f t="shared" si="217"/>
        <v>-434.36668874427221</v>
      </c>
      <c r="DZ75" s="25">
        <f t="shared" ref="DZ75:GK78" si="226">IF(DZ$12&gt;$I75,0,IF($D75&lt;=DZ$12,$H75,0))</f>
        <v>-434.36668874427221</v>
      </c>
      <c r="EA75" s="25">
        <f t="shared" si="226"/>
        <v>-434.36668874427221</v>
      </c>
      <c r="EB75" s="25">
        <f t="shared" si="226"/>
        <v>-434.36668874427221</v>
      </c>
      <c r="EC75" s="25">
        <f t="shared" si="226"/>
        <v>0</v>
      </c>
      <c r="ED75" s="25">
        <f t="shared" si="226"/>
        <v>0</v>
      </c>
      <c r="EE75" s="25">
        <f t="shared" si="226"/>
        <v>0</v>
      </c>
      <c r="EF75" s="25">
        <f t="shared" si="226"/>
        <v>0</v>
      </c>
      <c r="EG75" s="25">
        <f t="shared" si="226"/>
        <v>0</v>
      </c>
      <c r="EH75" s="25">
        <f t="shared" si="226"/>
        <v>0</v>
      </c>
      <c r="EI75" s="25">
        <f t="shared" si="226"/>
        <v>0</v>
      </c>
      <c r="EJ75" s="25">
        <f t="shared" si="226"/>
        <v>0</v>
      </c>
      <c r="EK75" s="25">
        <f t="shared" si="226"/>
        <v>0</v>
      </c>
      <c r="EL75" s="25">
        <f t="shared" si="226"/>
        <v>0</v>
      </c>
      <c r="EM75" s="25">
        <f t="shared" si="226"/>
        <v>0</v>
      </c>
      <c r="EN75" s="25">
        <f t="shared" si="226"/>
        <v>0</v>
      </c>
      <c r="EO75" s="25">
        <f t="shared" si="226"/>
        <v>0</v>
      </c>
      <c r="EP75" s="25">
        <f t="shared" si="226"/>
        <v>0</v>
      </c>
      <c r="EQ75" s="25">
        <f t="shared" si="226"/>
        <v>0</v>
      </c>
      <c r="ER75" s="25">
        <f t="shared" si="226"/>
        <v>0</v>
      </c>
      <c r="ES75" s="25">
        <f t="shared" si="226"/>
        <v>0</v>
      </c>
      <c r="ET75" s="25">
        <f t="shared" si="226"/>
        <v>0</v>
      </c>
      <c r="EU75" s="25">
        <f t="shared" si="226"/>
        <v>0</v>
      </c>
      <c r="EV75" s="25">
        <f t="shared" si="226"/>
        <v>0</v>
      </c>
      <c r="EW75" s="25">
        <f t="shared" si="226"/>
        <v>0</v>
      </c>
      <c r="EX75" s="25">
        <f t="shared" si="226"/>
        <v>0</v>
      </c>
      <c r="EY75" s="25">
        <f t="shared" si="226"/>
        <v>0</v>
      </c>
      <c r="EZ75" s="25">
        <f t="shared" si="226"/>
        <v>0</v>
      </c>
      <c r="FA75" s="25">
        <f t="shared" si="226"/>
        <v>0</v>
      </c>
      <c r="FB75" s="25">
        <f t="shared" si="226"/>
        <v>0</v>
      </c>
      <c r="FC75" s="25">
        <f t="shared" si="226"/>
        <v>0</v>
      </c>
      <c r="FD75" s="25">
        <f t="shared" si="226"/>
        <v>0</v>
      </c>
      <c r="FE75" s="25">
        <f t="shared" si="226"/>
        <v>0</v>
      </c>
      <c r="FF75" s="25">
        <f t="shared" si="226"/>
        <v>0</v>
      </c>
      <c r="FG75" s="25">
        <f t="shared" si="226"/>
        <v>0</v>
      </c>
      <c r="FH75" s="25">
        <f t="shared" si="226"/>
        <v>0</v>
      </c>
      <c r="FI75" s="25">
        <f t="shared" si="226"/>
        <v>0</v>
      </c>
      <c r="FJ75" s="25">
        <f t="shared" si="226"/>
        <v>0</v>
      </c>
      <c r="FK75" s="25">
        <f t="shared" si="226"/>
        <v>0</v>
      </c>
      <c r="FL75" s="25">
        <f t="shared" si="226"/>
        <v>0</v>
      </c>
      <c r="FM75" s="25">
        <f t="shared" si="226"/>
        <v>0</v>
      </c>
      <c r="FN75" s="25">
        <f t="shared" si="226"/>
        <v>0</v>
      </c>
      <c r="FO75" s="25">
        <f t="shared" si="226"/>
        <v>0</v>
      </c>
      <c r="FP75" s="25">
        <f t="shared" si="226"/>
        <v>0</v>
      </c>
      <c r="FQ75" s="25">
        <f t="shared" si="226"/>
        <v>0</v>
      </c>
      <c r="FR75" s="25">
        <f t="shared" si="226"/>
        <v>0</v>
      </c>
      <c r="FS75" s="25">
        <f t="shared" si="226"/>
        <v>0</v>
      </c>
      <c r="FT75" s="25">
        <f t="shared" si="226"/>
        <v>0</v>
      </c>
      <c r="FU75" s="25">
        <f t="shared" si="226"/>
        <v>0</v>
      </c>
      <c r="FV75" s="25">
        <f t="shared" si="226"/>
        <v>0</v>
      </c>
      <c r="FW75" s="25">
        <f t="shared" si="226"/>
        <v>0</v>
      </c>
      <c r="FX75" s="25">
        <f t="shared" si="226"/>
        <v>0</v>
      </c>
      <c r="FY75" s="25">
        <f t="shared" si="226"/>
        <v>0</v>
      </c>
      <c r="FZ75" s="25">
        <f t="shared" si="226"/>
        <v>0</v>
      </c>
      <c r="GA75" s="25">
        <f t="shared" si="226"/>
        <v>0</v>
      </c>
      <c r="GB75" s="25">
        <f t="shared" si="226"/>
        <v>0</v>
      </c>
      <c r="GC75" s="25">
        <f t="shared" si="226"/>
        <v>0</v>
      </c>
      <c r="GD75" s="25">
        <f t="shared" si="226"/>
        <v>0</v>
      </c>
      <c r="GE75" s="25">
        <f t="shared" si="226"/>
        <v>0</v>
      </c>
      <c r="GF75" s="25">
        <f t="shared" si="226"/>
        <v>0</v>
      </c>
      <c r="GG75" s="25">
        <f t="shared" si="226"/>
        <v>0</v>
      </c>
      <c r="GH75" s="25">
        <f t="shared" si="226"/>
        <v>0</v>
      </c>
      <c r="GI75" s="25">
        <f t="shared" si="226"/>
        <v>0</v>
      </c>
      <c r="GJ75" s="25">
        <f t="shared" si="226"/>
        <v>0</v>
      </c>
      <c r="GK75" s="25">
        <f t="shared" si="226"/>
        <v>0</v>
      </c>
      <c r="GL75" s="25">
        <f t="shared" si="225"/>
        <v>0</v>
      </c>
      <c r="GM75" s="246">
        <f t="shared" si="170"/>
        <v>0</v>
      </c>
    </row>
    <row r="76" spans="1:195" ht="19.5" customHeight="1">
      <c r="A76" s="130">
        <f t="shared" si="221"/>
        <v>0</v>
      </c>
      <c r="B76" s="25" t="s">
        <v>95</v>
      </c>
      <c r="C76" s="25" t="s">
        <v>44</v>
      </c>
      <c r="D76" s="64">
        <v>42826</v>
      </c>
      <c r="E76" s="25">
        <f>(SUMIF(GASTOS!$I$5:$CB$5,D76,GASTOS!$I$12:$CB$12)+SUMIF(RRHH!$T$18:$CM$18,D76,RRHH!$T$19:$CM$19))*-1</f>
        <v>26062.001324656332</v>
      </c>
      <c r="F76" s="65">
        <f t="shared" si="157"/>
        <v>2017</v>
      </c>
      <c r="G76" s="25">
        <v>60</v>
      </c>
      <c r="H76" s="25">
        <f t="shared" si="158"/>
        <v>-434.36668874427221</v>
      </c>
      <c r="I76" s="64">
        <f t="shared" si="159"/>
        <v>44650</v>
      </c>
      <c r="J76" s="141">
        <f t="shared" si="205"/>
        <v>0</v>
      </c>
      <c r="K76" s="25">
        <f t="shared" si="205"/>
        <v>0</v>
      </c>
      <c r="L76" s="25">
        <f t="shared" si="205"/>
        <v>0</v>
      </c>
      <c r="M76" s="25">
        <f t="shared" si="205"/>
        <v>0</v>
      </c>
      <c r="N76" s="25">
        <f t="shared" si="205"/>
        <v>0</v>
      </c>
      <c r="O76" s="25">
        <f t="shared" si="205"/>
        <v>0</v>
      </c>
      <c r="P76" s="25">
        <f t="shared" si="205"/>
        <v>0</v>
      </c>
      <c r="Q76" s="25">
        <f t="shared" si="205"/>
        <v>0</v>
      </c>
      <c r="R76" s="25">
        <f t="shared" si="205"/>
        <v>0</v>
      </c>
      <c r="S76" s="25">
        <f t="shared" si="205"/>
        <v>0</v>
      </c>
      <c r="T76" s="25">
        <f t="shared" si="203"/>
        <v>0</v>
      </c>
      <c r="U76" s="25">
        <f t="shared" si="203"/>
        <v>0</v>
      </c>
      <c r="V76" s="25">
        <f t="shared" si="203"/>
        <v>0</v>
      </c>
      <c r="W76" s="25">
        <f t="shared" si="203"/>
        <v>0</v>
      </c>
      <c r="X76" s="25">
        <f t="shared" si="203"/>
        <v>0</v>
      </c>
      <c r="Y76" s="25">
        <f t="shared" si="203"/>
        <v>0</v>
      </c>
      <c r="Z76" s="25">
        <f t="shared" si="203"/>
        <v>0</v>
      </c>
      <c r="AA76" s="25">
        <f t="shared" si="203"/>
        <v>0</v>
      </c>
      <c r="AB76" s="25">
        <f t="shared" si="203"/>
        <v>0</v>
      </c>
      <c r="AC76" s="25">
        <f t="shared" si="203"/>
        <v>0</v>
      </c>
      <c r="AD76" s="25">
        <f t="shared" si="223"/>
        <v>0</v>
      </c>
      <c r="AE76" s="25">
        <f t="shared" si="223"/>
        <v>0</v>
      </c>
      <c r="AF76" s="25">
        <f t="shared" si="223"/>
        <v>0</v>
      </c>
      <c r="AG76" s="25">
        <f t="shared" si="223"/>
        <v>0</v>
      </c>
      <c r="AH76" s="25">
        <f t="shared" si="223"/>
        <v>0</v>
      </c>
      <c r="AI76" s="25">
        <f t="shared" si="223"/>
        <v>0</v>
      </c>
      <c r="AJ76" s="25">
        <f t="shared" si="223"/>
        <v>0</v>
      </c>
      <c r="AK76" s="25">
        <f t="shared" si="223"/>
        <v>0</v>
      </c>
      <c r="AL76" s="25">
        <f t="shared" si="223"/>
        <v>0</v>
      </c>
      <c r="AM76" s="25">
        <f t="shared" si="223"/>
        <v>0</v>
      </c>
      <c r="AN76" s="25">
        <f t="shared" si="207"/>
        <v>0</v>
      </c>
      <c r="AO76" s="25">
        <f t="shared" si="207"/>
        <v>0</v>
      </c>
      <c r="AP76" s="25">
        <f t="shared" si="207"/>
        <v>0</v>
      </c>
      <c r="AQ76" s="25">
        <f t="shared" si="207"/>
        <v>0</v>
      </c>
      <c r="AR76" s="25">
        <f t="shared" si="207"/>
        <v>0</v>
      </c>
      <c r="AS76" s="25">
        <f t="shared" si="207"/>
        <v>0</v>
      </c>
      <c r="AT76" s="25">
        <f t="shared" si="207"/>
        <v>0</v>
      </c>
      <c r="AU76" s="25">
        <f t="shared" si="207"/>
        <v>0</v>
      </c>
      <c r="AV76" s="25">
        <f t="shared" si="207"/>
        <v>0</v>
      </c>
      <c r="AW76" s="25">
        <f t="shared" si="207"/>
        <v>0</v>
      </c>
      <c r="AX76" s="25">
        <f t="shared" si="206"/>
        <v>0</v>
      </c>
      <c r="AY76" s="25">
        <f t="shared" si="206"/>
        <v>0</v>
      </c>
      <c r="AZ76" s="25">
        <f t="shared" si="206"/>
        <v>0</v>
      </c>
      <c r="BA76" s="25">
        <f t="shared" si="206"/>
        <v>0</v>
      </c>
      <c r="BB76" s="25">
        <f t="shared" si="206"/>
        <v>0</v>
      </c>
      <c r="BC76" s="25">
        <f t="shared" si="206"/>
        <v>0</v>
      </c>
      <c r="BD76" s="25">
        <f t="shared" si="206"/>
        <v>0</v>
      </c>
      <c r="BE76" s="25">
        <f t="shared" si="206"/>
        <v>0</v>
      </c>
      <c r="BF76" s="25">
        <f t="shared" si="206"/>
        <v>0</v>
      </c>
      <c r="BG76" s="25">
        <f t="shared" si="206"/>
        <v>0</v>
      </c>
      <c r="BH76" s="25">
        <f t="shared" si="199"/>
        <v>0</v>
      </c>
      <c r="BI76" s="25">
        <f t="shared" si="199"/>
        <v>0</v>
      </c>
      <c r="BJ76" s="25">
        <f t="shared" si="199"/>
        <v>0</v>
      </c>
      <c r="BK76" s="25">
        <f t="shared" ref="BH76:BQ84" si="227">IF(BK$12&gt;$I76,0,IF($D76&lt;=BK$12,$H76,0))</f>
        <v>0</v>
      </c>
      <c r="BL76" s="25">
        <f t="shared" si="227"/>
        <v>0</v>
      </c>
      <c r="BM76" s="25">
        <f t="shared" si="227"/>
        <v>0</v>
      </c>
      <c r="BN76" s="25">
        <f t="shared" si="227"/>
        <v>0</v>
      </c>
      <c r="BO76" s="25">
        <f t="shared" si="227"/>
        <v>0</v>
      </c>
      <c r="BP76" s="25">
        <f t="shared" si="227"/>
        <v>0</v>
      </c>
      <c r="BQ76" s="25">
        <f t="shared" si="227"/>
        <v>0</v>
      </c>
      <c r="BR76" s="25">
        <f t="shared" si="212"/>
        <v>0</v>
      </c>
      <c r="BS76" s="25">
        <f t="shared" si="212"/>
        <v>0</v>
      </c>
      <c r="BT76" s="25">
        <f t="shared" si="212"/>
        <v>0</v>
      </c>
      <c r="BU76" s="25">
        <f t="shared" si="212"/>
        <v>0</v>
      </c>
      <c r="BV76" s="25">
        <f t="shared" si="212"/>
        <v>-434.36668874427221</v>
      </c>
      <c r="BW76" s="25">
        <f t="shared" si="212"/>
        <v>-434.36668874427221</v>
      </c>
      <c r="BX76" s="25">
        <f t="shared" si="212"/>
        <v>-434.36668874427221</v>
      </c>
      <c r="BY76" s="25">
        <f t="shared" si="212"/>
        <v>-434.36668874427221</v>
      </c>
      <c r="BZ76" s="25">
        <f t="shared" si="212"/>
        <v>-434.36668874427221</v>
      </c>
      <c r="CA76" s="25">
        <f t="shared" si="212"/>
        <v>-434.36668874427221</v>
      </c>
      <c r="CB76" s="25">
        <f t="shared" si="208"/>
        <v>-434.36668874427221</v>
      </c>
      <c r="CC76" s="25">
        <f t="shared" si="208"/>
        <v>-434.36668874427221</v>
      </c>
      <c r="CD76" s="25">
        <f t="shared" si="208"/>
        <v>-434.36668874427221</v>
      </c>
      <c r="CE76" s="25">
        <f t="shared" si="208"/>
        <v>-434.36668874427221</v>
      </c>
      <c r="CF76" s="25">
        <f t="shared" si="208"/>
        <v>-434.36668874427221</v>
      </c>
      <c r="CG76" s="25">
        <f t="shared" si="208"/>
        <v>-434.36668874427221</v>
      </c>
      <c r="CH76" s="25">
        <f t="shared" si="208"/>
        <v>-434.36668874427221</v>
      </c>
      <c r="CI76" s="25">
        <f t="shared" si="208"/>
        <v>-434.36668874427221</v>
      </c>
      <c r="CJ76" s="25">
        <f t="shared" si="208"/>
        <v>-434.36668874427221</v>
      </c>
      <c r="CK76" s="25">
        <f t="shared" si="208"/>
        <v>-434.36668874427221</v>
      </c>
      <c r="CL76" s="25">
        <f t="shared" si="213"/>
        <v>-434.36668874427221</v>
      </c>
      <c r="CM76" s="25">
        <f t="shared" si="213"/>
        <v>-434.36668874427221</v>
      </c>
      <c r="CN76" s="25">
        <f t="shared" si="213"/>
        <v>-434.36668874427221</v>
      </c>
      <c r="CO76" s="25">
        <f t="shared" si="213"/>
        <v>-434.36668874427221</v>
      </c>
      <c r="CP76" s="25">
        <f t="shared" si="213"/>
        <v>-434.36668874427221</v>
      </c>
      <c r="CQ76" s="25">
        <f t="shared" si="213"/>
        <v>-434.36668874427221</v>
      </c>
      <c r="CR76" s="25">
        <f t="shared" si="213"/>
        <v>-434.36668874427221</v>
      </c>
      <c r="CS76" s="25">
        <f t="shared" si="213"/>
        <v>-434.36668874427221</v>
      </c>
      <c r="CT76" s="25">
        <f t="shared" si="213"/>
        <v>-434.36668874427221</v>
      </c>
      <c r="CU76" s="25">
        <f t="shared" si="213"/>
        <v>-434.36668874427221</v>
      </c>
      <c r="CV76" s="25">
        <f t="shared" si="210"/>
        <v>-434.36668874427221</v>
      </c>
      <c r="CW76" s="25">
        <f t="shared" si="210"/>
        <v>-434.36668874427221</v>
      </c>
      <c r="CX76" s="25">
        <f t="shared" si="210"/>
        <v>-434.36668874427221</v>
      </c>
      <c r="CY76" s="25">
        <f t="shared" si="210"/>
        <v>-434.36668874427221</v>
      </c>
      <c r="CZ76" s="25">
        <f t="shared" si="210"/>
        <v>-434.36668874427221</v>
      </c>
      <c r="DA76" s="25">
        <f t="shared" si="210"/>
        <v>-434.36668874427221</v>
      </c>
      <c r="DB76" s="25">
        <f t="shared" si="210"/>
        <v>-434.36668874427221</v>
      </c>
      <c r="DC76" s="25">
        <f t="shared" si="210"/>
        <v>-434.36668874427221</v>
      </c>
      <c r="DD76" s="25">
        <f t="shared" si="210"/>
        <v>-434.36668874427221</v>
      </c>
      <c r="DE76" s="25">
        <f t="shared" si="210"/>
        <v>-434.36668874427221</v>
      </c>
      <c r="DF76" s="25">
        <f t="shared" si="214"/>
        <v>-434.36668874427221</v>
      </c>
      <c r="DG76" s="25">
        <f t="shared" si="214"/>
        <v>-434.36668874427221</v>
      </c>
      <c r="DH76" s="25">
        <f t="shared" si="214"/>
        <v>-434.36668874427221</v>
      </c>
      <c r="DI76" s="25">
        <f t="shared" si="214"/>
        <v>-434.36668874427221</v>
      </c>
      <c r="DJ76" s="25">
        <f t="shared" si="214"/>
        <v>-434.36668874427221</v>
      </c>
      <c r="DK76" s="25">
        <f t="shared" si="214"/>
        <v>-434.36668874427221</v>
      </c>
      <c r="DL76" s="25">
        <f t="shared" si="214"/>
        <v>-434.36668874427221</v>
      </c>
      <c r="DM76" s="25">
        <f t="shared" si="214"/>
        <v>-434.36668874427221</v>
      </c>
      <c r="DN76" s="25">
        <f t="shared" si="214"/>
        <v>-434.36668874427221</v>
      </c>
      <c r="DO76" s="25">
        <f t="shared" si="214"/>
        <v>-434.36668874427221</v>
      </c>
      <c r="DP76" s="25">
        <f t="shared" si="217"/>
        <v>-434.36668874427221</v>
      </c>
      <c r="DQ76" s="25">
        <f t="shared" si="217"/>
        <v>-434.36668874427221</v>
      </c>
      <c r="DR76" s="25">
        <f t="shared" si="217"/>
        <v>-434.36668874427221</v>
      </c>
      <c r="DS76" s="25">
        <f t="shared" si="217"/>
        <v>-434.36668874427221</v>
      </c>
      <c r="DT76" s="25">
        <f t="shared" si="217"/>
        <v>-434.36668874427221</v>
      </c>
      <c r="DU76" s="25">
        <f t="shared" si="217"/>
        <v>-434.36668874427221</v>
      </c>
      <c r="DV76" s="25">
        <f t="shared" si="217"/>
        <v>-434.36668874427221</v>
      </c>
      <c r="DW76" s="25">
        <f t="shared" si="217"/>
        <v>-434.36668874427221</v>
      </c>
      <c r="DX76" s="25">
        <f t="shared" si="217"/>
        <v>-434.36668874427221</v>
      </c>
      <c r="DY76" s="25">
        <f t="shared" si="217"/>
        <v>-434.36668874427221</v>
      </c>
      <c r="DZ76" s="25">
        <f t="shared" si="226"/>
        <v>-434.36668874427221</v>
      </c>
      <c r="EA76" s="25">
        <f t="shared" si="226"/>
        <v>-434.36668874427221</v>
      </c>
      <c r="EB76" s="25">
        <f t="shared" si="226"/>
        <v>-434.36668874427221</v>
      </c>
      <c r="EC76" s="25">
        <f t="shared" si="226"/>
        <v>-434.36668874427221</v>
      </c>
      <c r="ED76" s="25">
        <f t="shared" si="226"/>
        <v>0</v>
      </c>
      <c r="EE76" s="25">
        <f t="shared" si="226"/>
        <v>0</v>
      </c>
      <c r="EF76" s="25">
        <f t="shared" si="226"/>
        <v>0</v>
      </c>
      <c r="EG76" s="25">
        <f t="shared" si="226"/>
        <v>0</v>
      </c>
      <c r="EH76" s="25">
        <f t="shared" si="226"/>
        <v>0</v>
      </c>
      <c r="EI76" s="25">
        <f t="shared" si="226"/>
        <v>0</v>
      </c>
      <c r="EJ76" s="25">
        <f t="shared" si="226"/>
        <v>0</v>
      </c>
      <c r="EK76" s="25">
        <f t="shared" si="226"/>
        <v>0</v>
      </c>
      <c r="EL76" s="25">
        <f t="shared" si="226"/>
        <v>0</v>
      </c>
      <c r="EM76" s="25">
        <f t="shared" si="226"/>
        <v>0</v>
      </c>
      <c r="EN76" s="25">
        <f t="shared" si="226"/>
        <v>0</v>
      </c>
      <c r="EO76" s="25">
        <f t="shared" si="226"/>
        <v>0</v>
      </c>
      <c r="EP76" s="25">
        <f t="shared" si="226"/>
        <v>0</v>
      </c>
      <c r="EQ76" s="25">
        <f t="shared" si="226"/>
        <v>0</v>
      </c>
      <c r="ER76" s="25">
        <f t="shared" si="226"/>
        <v>0</v>
      </c>
      <c r="ES76" s="25">
        <f t="shared" si="226"/>
        <v>0</v>
      </c>
      <c r="ET76" s="25">
        <f t="shared" si="226"/>
        <v>0</v>
      </c>
      <c r="EU76" s="25">
        <f t="shared" si="226"/>
        <v>0</v>
      </c>
      <c r="EV76" s="25">
        <f t="shared" si="226"/>
        <v>0</v>
      </c>
      <c r="EW76" s="25">
        <f t="shared" si="226"/>
        <v>0</v>
      </c>
      <c r="EX76" s="25">
        <f t="shared" si="226"/>
        <v>0</v>
      </c>
      <c r="EY76" s="25">
        <f t="shared" si="226"/>
        <v>0</v>
      </c>
      <c r="EZ76" s="25">
        <f t="shared" si="226"/>
        <v>0</v>
      </c>
      <c r="FA76" s="25">
        <f t="shared" si="226"/>
        <v>0</v>
      </c>
      <c r="FB76" s="25">
        <f t="shared" si="226"/>
        <v>0</v>
      </c>
      <c r="FC76" s="25">
        <f t="shared" si="226"/>
        <v>0</v>
      </c>
      <c r="FD76" s="25">
        <f t="shared" si="226"/>
        <v>0</v>
      </c>
      <c r="FE76" s="25">
        <f t="shared" si="226"/>
        <v>0</v>
      </c>
      <c r="FF76" s="25">
        <f t="shared" si="226"/>
        <v>0</v>
      </c>
      <c r="FG76" s="25">
        <f t="shared" si="226"/>
        <v>0</v>
      </c>
      <c r="FH76" s="25">
        <f t="shared" si="226"/>
        <v>0</v>
      </c>
      <c r="FI76" s="25">
        <f t="shared" si="226"/>
        <v>0</v>
      </c>
      <c r="FJ76" s="25">
        <f t="shared" si="226"/>
        <v>0</v>
      </c>
      <c r="FK76" s="25">
        <f t="shared" si="226"/>
        <v>0</v>
      </c>
      <c r="FL76" s="25">
        <f t="shared" si="226"/>
        <v>0</v>
      </c>
      <c r="FM76" s="25">
        <f t="shared" si="226"/>
        <v>0</v>
      </c>
      <c r="FN76" s="25">
        <f t="shared" si="226"/>
        <v>0</v>
      </c>
      <c r="FO76" s="25">
        <f t="shared" si="226"/>
        <v>0</v>
      </c>
      <c r="FP76" s="25">
        <f t="shared" si="226"/>
        <v>0</v>
      </c>
      <c r="FQ76" s="25">
        <f t="shared" si="226"/>
        <v>0</v>
      </c>
      <c r="FR76" s="25">
        <f t="shared" si="226"/>
        <v>0</v>
      </c>
      <c r="FS76" s="25">
        <f t="shared" si="226"/>
        <v>0</v>
      </c>
      <c r="FT76" s="25">
        <f t="shared" si="226"/>
        <v>0</v>
      </c>
      <c r="FU76" s="25">
        <f t="shared" si="226"/>
        <v>0</v>
      </c>
      <c r="FV76" s="25">
        <f t="shared" si="226"/>
        <v>0</v>
      </c>
      <c r="FW76" s="25">
        <f t="shared" si="226"/>
        <v>0</v>
      </c>
      <c r="FX76" s="25">
        <f t="shared" si="226"/>
        <v>0</v>
      </c>
      <c r="FY76" s="25">
        <f t="shared" si="226"/>
        <v>0</v>
      </c>
      <c r="FZ76" s="25">
        <f t="shared" si="226"/>
        <v>0</v>
      </c>
      <c r="GA76" s="25">
        <f t="shared" si="226"/>
        <v>0</v>
      </c>
      <c r="GB76" s="25">
        <f t="shared" si="226"/>
        <v>0</v>
      </c>
      <c r="GC76" s="25">
        <f t="shared" si="226"/>
        <v>0</v>
      </c>
      <c r="GD76" s="25">
        <f t="shared" si="226"/>
        <v>0</v>
      </c>
      <c r="GE76" s="25">
        <f t="shared" si="226"/>
        <v>0</v>
      </c>
      <c r="GF76" s="25">
        <f t="shared" si="226"/>
        <v>0</v>
      </c>
      <c r="GG76" s="25">
        <f t="shared" si="226"/>
        <v>0</v>
      </c>
      <c r="GH76" s="25">
        <f t="shared" si="226"/>
        <v>0</v>
      </c>
      <c r="GI76" s="25">
        <f t="shared" si="226"/>
        <v>0</v>
      </c>
      <c r="GJ76" s="25">
        <f t="shared" si="226"/>
        <v>0</v>
      </c>
      <c r="GK76" s="25">
        <f t="shared" si="226"/>
        <v>0</v>
      </c>
      <c r="GL76" s="25">
        <f t="shared" si="225"/>
        <v>0</v>
      </c>
      <c r="GM76" s="246">
        <f t="shared" si="170"/>
        <v>0</v>
      </c>
    </row>
    <row r="77" spans="1:195" ht="19.5" customHeight="1">
      <c r="A77" s="130">
        <f t="shared" si="221"/>
        <v>0</v>
      </c>
      <c r="B77" s="25" t="s">
        <v>95</v>
      </c>
      <c r="C77" s="25" t="s">
        <v>44</v>
      </c>
      <c r="D77" s="64">
        <v>42856</v>
      </c>
      <c r="E77" s="25">
        <f>(SUMIF(GASTOS!$I$5:$CB$5,D77,GASTOS!$I$12:$CB$12)+SUMIF(RRHH!$T$18:$CM$18,D77,RRHH!$T$19:$CM$19))*-1</f>
        <v>26062.001324656332</v>
      </c>
      <c r="F77" s="65">
        <f t="shared" si="157"/>
        <v>2017</v>
      </c>
      <c r="G77" s="25">
        <v>60</v>
      </c>
      <c r="H77" s="25">
        <f t="shared" si="158"/>
        <v>-434.36668874427221</v>
      </c>
      <c r="I77" s="64">
        <f t="shared" si="159"/>
        <v>44680</v>
      </c>
      <c r="J77" s="141">
        <f t="shared" si="205"/>
        <v>0</v>
      </c>
      <c r="K77" s="25">
        <f t="shared" si="205"/>
        <v>0</v>
      </c>
      <c r="L77" s="25">
        <f t="shared" si="205"/>
        <v>0</v>
      </c>
      <c r="M77" s="25">
        <f t="shared" si="205"/>
        <v>0</v>
      </c>
      <c r="N77" s="25">
        <f t="shared" si="205"/>
        <v>0</v>
      </c>
      <c r="O77" s="25">
        <f t="shared" si="205"/>
        <v>0</v>
      </c>
      <c r="P77" s="25">
        <f t="shared" si="205"/>
        <v>0</v>
      </c>
      <c r="Q77" s="25">
        <f t="shared" si="205"/>
        <v>0</v>
      </c>
      <c r="R77" s="25">
        <f t="shared" si="205"/>
        <v>0</v>
      </c>
      <c r="S77" s="25">
        <f t="shared" si="205"/>
        <v>0</v>
      </c>
      <c r="T77" s="25">
        <f t="shared" si="203"/>
        <v>0</v>
      </c>
      <c r="U77" s="25">
        <f t="shared" si="203"/>
        <v>0</v>
      </c>
      <c r="V77" s="25">
        <f t="shared" si="203"/>
        <v>0</v>
      </c>
      <c r="W77" s="25">
        <f t="shared" si="203"/>
        <v>0</v>
      </c>
      <c r="X77" s="25">
        <f t="shared" si="203"/>
        <v>0</v>
      </c>
      <c r="Y77" s="25">
        <f t="shared" si="203"/>
        <v>0</v>
      </c>
      <c r="Z77" s="25">
        <f t="shared" si="203"/>
        <v>0</v>
      </c>
      <c r="AA77" s="25">
        <f t="shared" si="203"/>
        <v>0</v>
      </c>
      <c r="AB77" s="25">
        <f t="shared" si="203"/>
        <v>0</v>
      </c>
      <c r="AC77" s="25">
        <f t="shared" si="203"/>
        <v>0</v>
      </c>
      <c r="AD77" s="25">
        <f t="shared" si="223"/>
        <v>0</v>
      </c>
      <c r="AE77" s="25">
        <f t="shared" si="223"/>
        <v>0</v>
      </c>
      <c r="AF77" s="25">
        <f t="shared" si="223"/>
        <v>0</v>
      </c>
      <c r="AG77" s="25">
        <f t="shared" si="223"/>
        <v>0</v>
      </c>
      <c r="AH77" s="25">
        <f t="shared" si="223"/>
        <v>0</v>
      </c>
      <c r="AI77" s="25">
        <f t="shared" si="223"/>
        <v>0</v>
      </c>
      <c r="AJ77" s="25">
        <f t="shared" si="223"/>
        <v>0</v>
      </c>
      <c r="AK77" s="25">
        <f t="shared" si="223"/>
        <v>0</v>
      </c>
      <c r="AL77" s="25">
        <f t="shared" si="223"/>
        <v>0</v>
      </c>
      <c r="AM77" s="25">
        <f t="shared" si="223"/>
        <v>0</v>
      </c>
      <c r="AN77" s="25">
        <f t="shared" si="207"/>
        <v>0</v>
      </c>
      <c r="AO77" s="25">
        <f t="shared" si="207"/>
        <v>0</v>
      </c>
      <c r="AP77" s="25">
        <f t="shared" si="207"/>
        <v>0</v>
      </c>
      <c r="AQ77" s="25">
        <f t="shared" si="207"/>
        <v>0</v>
      </c>
      <c r="AR77" s="25">
        <f t="shared" si="207"/>
        <v>0</v>
      </c>
      <c r="AS77" s="25">
        <f t="shared" si="207"/>
        <v>0</v>
      </c>
      <c r="AT77" s="25">
        <f t="shared" si="207"/>
        <v>0</v>
      </c>
      <c r="AU77" s="25">
        <f t="shared" si="207"/>
        <v>0</v>
      </c>
      <c r="AV77" s="25">
        <f t="shared" si="207"/>
        <v>0</v>
      </c>
      <c r="AW77" s="25">
        <f t="shared" si="207"/>
        <v>0</v>
      </c>
      <c r="AX77" s="25">
        <f t="shared" si="206"/>
        <v>0</v>
      </c>
      <c r="AY77" s="25">
        <f t="shared" si="206"/>
        <v>0</v>
      </c>
      <c r="AZ77" s="25">
        <f t="shared" si="206"/>
        <v>0</v>
      </c>
      <c r="BA77" s="25">
        <f t="shared" si="206"/>
        <v>0</v>
      </c>
      <c r="BB77" s="25">
        <f t="shared" si="206"/>
        <v>0</v>
      </c>
      <c r="BC77" s="25">
        <f t="shared" si="206"/>
        <v>0</v>
      </c>
      <c r="BD77" s="25">
        <f t="shared" si="206"/>
        <v>0</v>
      </c>
      <c r="BE77" s="25">
        <f t="shared" si="206"/>
        <v>0</v>
      </c>
      <c r="BF77" s="25">
        <f t="shared" si="206"/>
        <v>0</v>
      </c>
      <c r="BG77" s="25">
        <f t="shared" si="206"/>
        <v>0</v>
      </c>
      <c r="BH77" s="25">
        <f t="shared" si="227"/>
        <v>0</v>
      </c>
      <c r="BI77" s="25">
        <f t="shared" si="227"/>
        <v>0</v>
      </c>
      <c r="BJ77" s="25">
        <f t="shared" si="227"/>
        <v>0</v>
      </c>
      <c r="BK77" s="25">
        <f t="shared" si="227"/>
        <v>0</v>
      </c>
      <c r="BL77" s="25">
        <f t="shared" si="227"/>
        <v>0</v>
      </c>
      <c r="BM77" s="25">
        <f t="shared" si="227"/>
        <v>0</v>
      </c>
      <c r="BN77" s="25">
        <f t="shared" si="227"/>
        <v>0</v>
      </c>
      <c r="BO77" s="25">
        <f t="shared" si="227"/>
        <v>0</v>
      </c>
      <c r="BP77" s="25">
        <f t="shared" si="227"/>
        <v>0</v>
      </c>
      <c r="BQ77" s="25">
        <f t="shared" si="227"/>
        <v>0</v>
      </c>
      <c r="BR77" s="25">
        <f t="shared" si="212"/>
        <v>0</v>
      </c>
      <c r="BS77" s="25">
        <f t="shared" si="212"/>
        <v>0</v>
      </c>
      <c r="BT77" s="25">
        <f t="shared" si="212"/>
        <v>0</v>
      </c>
      <c r="BU77" s="25">
        <f t="shared" si="212"/>
        <v>0</v>
      </c>
      <c r="BV77" s="25">
        <f t="shared" si="212"/>
        <v>0</v>
      </c>
      <c r="BW77" s="25">
        <f t="shared" si="212"/>
        <v>-434.36668874427221</v>
      </c>
      <c r="BX77" s="25">
        <f t="shared" si="212"/>
        <v>-434.36668874427221</v>
      </c>
      <c r="BY77" s="25">
        <f t="shared" si="212"/>
        <v>-434.36668874427221</v>
      </c>
      <c r="BZ77" s="25">
        <f t="shared" si="212"/>
        <v>-434.36668874427221</v>
      </c>
      <c r="CA77" s="25">
        <f t="shared" si="212"/>
        <v>-434.36668874427221</v>
      </c>
      <c r="CB77" s="25">
        <f t="shared" si="208"/>
        <v>-434.36668874427221</v>
      </c>
      <c r="CC77" s="25">
        <f t="shared" si="208"/>
        <v>-434.36668874427221</v>
      </c>
      <c r="CD77" s="25">
        <f t="shared" si="208"/>
        <v>-434.36668874427221</v>
      </c>
      <c r="CE77" s="25">
        <f t="shared" si="208"/>
        <v>-434.36668874427221</v>
      </c>
      <c r="CF77" s="25">
        <f t="shared" si="208"/>
        <v>-434.36668874427221</v>
      </c>
      <c r="CG77" s="25">
        <f t="shared" si="208"/>
        <v>-434.36668874427221</v>
      </c>
      <c r="CH77" s="25">
        <f t="shared" si="208"/>
        <v>-434.36668874427221</v>
      </c>
      <c r="CI77" s="25">
        <f t="shared" si="208"/>
        <v>-434.36668874427221</v>
      </c>
      <c r="CJ77" s="25">
        <f t="shared" si="208"/>
        <v>-434.36668874427221</v>
      </c>
      <c r="CK77" s="25">
        <f t="shared" si="208"/>
        <v>-434.36668874427221</v>
      </c>
      <c r="CL77" s="25">
        <f t="shared" si="213"/>
        <v>-434.36668874427221</v>
      </c>
      <c r="CM77" s="25">
        <f t="shared" si="213"/>
        <v>-434.36668874427221</v>
      </c>
      <c r="CN77" s="25">
        <f t="shared" si="213"/>
        <v>-434.36668874427221</v>
      </c>
      <c r="CO77" s="25">
        <f t="shared" si="213"/>
        <v>-434.36668874427221</v>
      </c>
      <c r="CP77" s="25">
        <f t="shared" si="213"/>
        <v>-434.36668874427221</v>
      </c>
      <c r="CQ77" s="25">
        <f t="shared" si="213"/>
        <v>-434.36668874427221</v>
      </c>
      <c r="CR77" s="25">
        <f t="shared" si="213"/>
        <v>-434.36668874427221</v>
      </c>
      <c r="CS77" s="25">
        <f t="shared" si="213"/>
        <v>-434.36668874427221</v>
      </c>
      <c r="CT77" s="25">
        <f t="shared" si="213"/>
        <v>-434.36668874427221</v>
      </c>
      <c r="CU77" s="25">
        <f t="shared" si="213"/>
        <v>-434.36668874427221</v>
      </c>
      <c r="CV77" s="25">
        <f t="shared" si="210"/>
        <v>-434.36668874427221</v>
      </c>
      <c r="CW77" s="25">
        <f t="shared" si="210"/>
        <v>-434.36668874427221</v>
      </c>
      <c r="CX77" s="25">
        <f t="shared" si="210"/>
        <v>-434.36668874427221</v>
      </c>
      <c r="CY77" s="25">
        <f t="shared" si="210"/>
        <v>-434.36668874427221</v>
      </c>
      <c r="CZ77" s="25">
        <f t="shared" si="210"/>
        <v>-434.36668874427221</v>
      </c>
      <c r="DA77" s="25">
        <f t="shared" si="210"/>
        <v>-434.36668874427221</v>
      </c>
      <c r="DB77" s="25">
        <f t="shared" si="210"/>
        <v>-434.36668874427221</v>
      </c>
      <c r="DC77" s="25">
        <f t="shared" si="210"/>
        <v>-434.36668874427221</v>
      </c>
      <c r="DD77" s="25">
        <f t="shared" si="210"/>
        <v>-434.36668874427221</v>
      </c>
      <c r="DE77" s="25">
        <f t="shared" si="210"/>
        <v>-434.36668874427221</v>
      </c>
      <c r="DF77" s="25">
        <f t="shared" si="214"/>
        <v>-434.36668874427221</v>
      </c>
      <c r="DG77" s="25">
        <f t="shared" si="214"/>
        <v>-434.36668874427221</v>
      </c>
      <c r="DH77" s="25">
        <f t="shared" si="214"/>
        <v>-434.36668874427221</v>
      </c>
      <c r="DI77" s="25">
        <f t="shared" si="214"/>
        <v>-434.36668874427221</v>
      </c>
      <c r="DJ77" s="25">
        <f t="shared" si="214"/>
        <v>-434.36668874427221</v>
      </c>
      <c r="DK77" s="25">
        <f t="shared" si="214"/>
        <v>-434.36668874427221</v>
      </c>
      <c r="DL77" s="25">
        <f t="shared" si="214"/>
        <v>-434.36668874427221</v>
      </c>
      <c r="DM77" s="25">
        <f t="shared" si="214"/>
        <v>-434.36668874427221</v>
      </c>
      <c r="DN77" s="25">
        <f t="shared" si="214"/>
        <v>-434.36668874427221</v>
      </c>
      <c r="DO77" s="25">
        <f t="shared" si="214"/>
        <v>-434.36668874427221</v>
      </c>
      <c r="DP77" s="25">
        <f t="shared" si="217"/>
        <v>-434.36668874427221</v>
      </c>
      <c r="DQ77" s="25">
        <f t="shared" si="217"/>
        <v>-434.36668874427221</v>
      </c>
      <c r="DR77" s="25">
        <f t="shared" si="217"/>
        <v>-434.36668874427221</v>
      </c>
      <c r="DS77" s="25">
        <f t="shared" si="217"/>
        <v>-434.36668874427221</v>
      </c>
      <c r="DT77" s="25">
        <f t="shared" si="217"/>
        <v>-434.36668874427221</v>
      </c>
      <c r="DU77" s="25">
        <f t="shared" si="217"/>
        <v>-434.36668874427221</v>
      </c>
      <c r="DV77" s="25">
        <f t="shared" si="217"/>
        <v>-434.36668874427221</v>
      </c>
      <c r="DW77" s="25">
        <f t="shared" si="217"/>
        <v>-434.36668874427221</v>
      </c>
      <c r="DX77" s="25">
        <f t="shared" si="217"/>
        <v>-434.36668874427221</v>
      </c>
      <c r="DY77" s="25">
        <f t="shared" si="217"/>
        <v>-434.36668874427221</v>
      </c>
      <c r="DZ77" s="25">
        <f t="shared" si="226"/>
        <v>-434.36668874427221</v>
      </c>
      <c r="EA77" s="25">
        <f t="shared" si="226"/>
        <v>-434.36668874427221</v>
      </c>
      <c r="EB77" s="25">
        <f t="shared" si="226"/>
        <v>-434.36668874427221</v>
      </c>
      <c r="EC77" s="25">
        <f t="shared" si="226"/>
        <v>-434.36668874427221</v>
      </c>
      <c r="ED77" s="25">
        <f t="shared" si="226"/>
        <v>-434.36668874427221</v>
      </c>
      <c r="EE77" s="25">
        <f t="shared" si="226"/>
        <v>0</v>
      </c>
      <c r="EF77" s="25">
        <f t="shared" si="226"/>
        <v>0</v>
      </c>
      <c r="EG77" s="25">
        <f t="shared" si="226"/>
        <v>0</v>
      </c>
      <c r="EH77" s="25">
        <f t="shared" si="226"/>
        <v>0</v>
      </c>
      <c r="EI77" s="25">
        <f t="shared" si="226"/>
        <v>0</v>
      </c>
      <c r="EJ77" s="25">
        <f t="shared" si="226"/>
        <v>0</v>
      </c>
      <c r="EK77" s="25">
        <f t="shared" si="226"/>
        <v>0</v>
      </c>
      <c r="EL77" s="25">
        <f t="shared" si="226"/>
        <v>0</v>
      </c>
      <c r="EM77" s="25">
        <f t="shared" si="226"/>
        <v>0</v>
      </c>
      <c r="EN77" s="25">
        <f t="shared" si="226"/>
        <v>0</v>
      </c>
      <c r="EO77" s="25">
        <f t="shared" si="226"/>
        <v>0</v>
      </c>
      <c r="EP77" s="25">
        <f t="shared" si="226"/>
        <v>0</v>
      </c>
      <c r="EQ77" s="25">
        <f t="shared" si="226"/>
        <v>0</v>
      </c>
      <c r="ER77" s="25">
        <f t="shared" si="226"/>
        <v>0</v>
      </c>
      <c r="ES77" s="25">
        <f t="shared" si="226"/>
        <v>0</v>
      </c>
      <c r="ET77" s="25">
        <f t="shared" si="226"/>
        <v>0</v>
      </c>
      <c r="EU77" s="25">
        <f t="shared" si="226"/>
        <v>0</v>
      </c>
      <c r="EV77" s="25">
        <f t="shared" si="226"/>
        <v>0</v>
      </c>
      <c r="EW77" s="25">
        <f t="shared" si="226"/>
        <v>0</v>
      </c>
      <c r="EX77" s="25">
        <f t="shared" si="226"/>
        <v>0</v>
      </c>
      <c r="EY77" s="25">
        <f t="shared" si="226"/>
        <v>0</v>
      </c>
      <c r="EZ77" s="25">
        <f t="shared" si="226"/>
        <v>0</v>
      </c>
      <c r="FA77" s="25">
        <f t="shared" si="226"/>
        <v>0</v>
      </c>
      <c r="FB77" s="25">
        <f t="shared" si="226"/>
        <v>0</v>
      </c>
      <c r="FC77" s="25">
        <f t="shared" si="226"/>
        <v>0</v>
      </c>
      <c r="FD77" s="25">
        <f t="shared" si="226"/>
        <v>0</v>
      </c>
      <c r="FE77" s="25">
        <f t="shared" si="226"/>
        <v>0</v>
      </c>
      <c r="FF77" s="25">
        <f t="shared" si="226"/>
        <v>0</v>
      </c>
      <c r="FG77" s="25">
        <f t="shared" si="226"/>
        <v>0</v>
      </c>
      <c r="FH77" s="25">
        <f t="shared" si="226"/>
        <v>0</v>
      </c>
      <c r="FI77" s="25">
        <f t="shared" si="226"/>
        <v>0</v>
      </c>
      <c r="FJ77" s="25">
        <f t="shared" si="226"/>
        <v>0</v>
      </c>
      <c r="FK77" s="25">
        <f t="shared" si="226"/>
        <v>0</v>
      </c>
      <c r="FL77" s="25">
        <f t="shared" si="226"/>
        <v>0</v>
      </c>
      <c r="FM77" s="25">
        <f t="shared" si="226"/>
        <v>0</v>
      </c>
      <c r="FN77" s="25">
        <f t="shared" si="226"/>
        <v>0</v>
      </c>
      <c r="FO77" s="25">
        <f t="shared" si="226"/>
        <v>0</v>
      </c>
      <c r="FP77" s="25">
        <f t="shared" si="226"/>
        <v>0</v>
      </c>
      <c r="FQ77" s="25">
        <f t="shared" si="226"/>
        <v>0</v>
      </c>
      <c r="FR77" s="25">
        <f t="shared" si="226"/>
        <v>0</v>
      </c>
      <c r="FS77" s="25">
        <f t="shared" si="226"/>
        <v>0</v>
      </c>
      <c r="FT77" s="25">
        <f t="shared" si="226"/>
        <v>0</v>
      </c>
      <c r="FU77" s="25">
        <f t="shared" si="226"/>
        <v>0</v>
      </c>
      <c r="FV77" s="25">
        <f t="shared" si="226"/>
        <v>0</v>
      </c>
      <c r="FW77" s="25">
        <f t="shared" si="226"/>
        <v>0</v>
      </c>
      <c r="FX77" s="25">
        <f t="shared" si="226"/>
        <v>0</v>
      </c>
      <c r="FY77" s="25">
        <f t="shared" si="226"/>
        <v>0</v>
      </c>
      <c r="FZ77" s="25">
        <f t="shared" si="226"/>
        <v>0</v>
      </c>
      <c r="GA77" s="25">
        <f t="shared" si="226"/>
        <v>0</v>
      </c>
      <c r="GB77" s="25">
        <f t="shared" si="226"/>
        <v>0</v>
      </c>
      <c r="GC77" s="25">
        <f t="shared" si="226"/>
        <v>0</v>
      </c>
      <c r="GD77" s="25">
        <f t="shared" si="226"/>
        <v>0</v>
      </c>
      <c r="GE77" s="25">
        <f t="shared" si="226"/>
        <v>0</v>
      </c>
      <c r="GF77" s="25">
        <f t="shared" si="226"/>
        <v>0</v>
      </c>
      <c r="GG77" s="25">
        <f t="shared" si="226"/>
        <v>0</v>
      </c>
      <c r="GH77" s="25">
        <f t="shared" si="226"/>
        <v>0</v>
      </c>
      <c r="GI77" s="25">
        <f t="shared" si="226"/>
        <v>0</v>
      </c>
      <c r="GJ77" s="25">
        <f t="shared" si="226"/>
        <v>0</v>
      </c>
      <c r="GK77" s="25">
        <f t="shared" si="226"/>
        <v>0</v>
      </c>
      <c r="GL77" s="25">
        <f t="shared" si="225"/>
        <v>0</v>
      </c>
      <c r="GM77" s="246">
        <f t="shared" si="170"/>
        <v>0</v>
      </c>
    </row>
    <row r="78" spans="1:195" ht="19.5" customHeight="1">
      <c r="A78" s="130">
        <f t="shared" si="221"/>
        <v>0</v>
      </c>
      <c r="B78" s="25" t="s">
        <v>95</v>
      </c>
      <c r="C78" s="25" t="s">
        <v>44</v>
      </c>
      <c r="D78" s="64">
        <v>42887</v>
      </c>
      <c r="E78" s="25">
        <f>(SUMIF(GASTOS!$I$5:$CB$5,D78,GASTOS!$I$12:$CB$12)+SUMIF(RRHH!$T$18:$CM$18,D78,RRHH!$T$19:$CM$19))*-1</f>
        <v>26062.001324656332</v>
      </c>
      <c r="F78" s="65">
        <f t="shared" si="157"/>
        <v>2017</v>
      </c>
      <c r="G78" s="25">
        <v>60</v>
      </c>
      <c r="H78" s="25">
        <f t="shared" si="158"/>
        <v>-434.36668874427221</v>
      </c>
      <c r="I78" s="64">
        <f t="shared" si="159"/>
        <v>44711</v>
      </c>
      <c r="J78" s="141">
        <f t="shared" si="205"/>
        <v>0</v>
      </c>
      <c r="K78" s="25">
        <f t="shared" si="205"/>
        <v>0</v>
      </c>
      <c r="L78" s="25">
        <f t="shared" si="205"/>
        <v>0</v>
      </c>
      <c r="M78" s="25">
        <f t="shared" si="205"/>
        <v>0</v>
      </c>
      <c r="N78" s="25">
        <f t="shared" si="205"/>
        <v>0</v>
      </c>
      <c r="O78" s="25">
        <f t="shared" si="205"/>
        <v>0</v>
      </c>
      <c r="P78" s="25">
        <f t="shared" si="205"/>
        <v>0</v>
      </c>
      <c r="Q78" s="25">
        <f t="shared" si="205"/>
        <v>0</v>
      </c>
      <c r="R78" s="25">
        <f t="shared" si="205"/>
        <v>0</v>
      </c>
      <c r="S78" s="25">
        <f t="shared" si="205"/>
        <v>0</v>
      </c>
      <c r="T78" s="25">
        <f t="shared" si="203"/>
        <v>0</v>
      </c>
      <c r="U78" s="25">
        <f t="shared" si="203"/>
        <v>0</v>
      </c>
      <c r="V78" s="25">
        <f t="shared" si="203"/>
        <v>0</v>
      </c>
      <c r="W78" s="25">
        <f t="shared" si="203"/>
        <v>0</v>
      </c>
      <c r="X78" s="25">
        <f t="shared" si="203"/>
        <v>0</v>
      </c>
      <c r="Y78" s="25">
        <f t="shared" si="203"/>
        <v>0</v>
      </c>
      <c r="Z78" s="25">
        <f t="shared" si="203"/>
        <v>0</v>
      </c>
      <c r="AA78" s="25">
        <f t="shared" si="203"/>
        <v>0</v>
      </c>
      <c r="AB78" s="25">
        <f t="shared" si="203"/>
        <v>0</v>
      </c>
      <c r="AC78" s="25">
        <f t="shared" si="203"/>
        <v>0</v>
      </c>
      <c r="AD78" s="25">
        <f t="shared" si="223"/>
        <v>0</v>
      </c>
      <c r="AE78" s="25">
        <f t="shared" si="223"/>
        <v>0</v>
      </c>
      <c r="AF78" s="25">
        <f t="shared" si="223"/>
        <v>0</v>
      </c>
      <c r="AG78" s="25">
        <f t="shared" si="223"/>
        <v>0</v>
      </c>
      <c r="AH78" s="25">
        <f t="shared" si="223"/>
        <v>0</v>
      </c>
      <c r="AI78" s="25">
        <f t="shared" si="223"/>
        <v>0</v>
      </c>
      <c r="AJ78" s="25">
        <f t="shared" si="223"/>
        <v>0</v>
      </c>
      <c r="AK78" s="25">
        <f t="shared" si="223"/>
        <v>0</v>
      </c>
      <c r="AL78" s="25">
        <f t="shared" si="223"/>
        <v>0</v>
      </c>
      <c r="AM78" s="25">
        <f t="shared" si="223"/>
        <v>0</v>
      </c>
      <c r="AN78" s="25">
        <f t="shared" si="207"/>
        <v>0</v>
      </c>
      <c r="AO78" s="25">
        <f t="shared" si="207"/>
        <v>0</v>
      </c>
      <c r="AP78" s="25">
        <f t="shared" si="207"/>
        <v>0</v>
      </c>
      <c r="AQ78" s="25">
        <f t="shared" si="207"/>
        <v>0</v>
      </c>
      <c r="AR78" s="25">
        <f t="shared" si="207"/>
        <v>0</v>
      </c>
      <c r="AS78" s="25">
        <f t="shared" si="207"/>
        <v>0</v>
      </c>
      <c r="AT78" s="25">
        <f t="shared" si="207"/>
        <v>0</v>
      </c>
      <c r="AU78" s="25">
        <f t="shared" si="207"/>
        <v>0</v>
      </c>
      <c r="AV78" s="25">
        <f t="shared" si="207"/>
        <v>0</v>
      </c>
      <c r="AW78" s="25">
        <f t="shared" si="207"/>
        <v>0</v>
      </c>
      <c r="AX78" s="25">
        <f t="shared" si="206"/>
        <v>0</v>
      </c>
      <c r="AY78" s="25">
        <f t="shared" si="206"/>
        <v>0</v>
      </c>
      <c r="AZ78" s="25">
        <f t="shared" si="206"/>
        <v>0</v>
      </c>
      <c r="BA78" s="25">
        <f t="shared" si="206"/>
        <v>0</v>
      </c>
      <c r="BB78" s="25">
        <f t="shared" si="206"/>
        <v>0</v>
      </c>
      <c r="BC78" s="25">
        <f t="shared" si="206"/>
        <v>0</v>
      </c>
      <c r="BD78" s="25">
        <f t="shared" si="206"/>
        <v>0</v>
      </c>
      <c r="BE78" s="25">
        <f t="shared" si="206"/>
        <v>0</v>
      </c>
      <c r="BF78" s="25">
        <f t="shared" si="206"/>
        <v>0</v>
      </c>
      <c r="BG78" s="25">
        <f t="shared" si="206"/>
        <v>0</v>
      </c>
      <c r="BH78" s="25">
        <f t="shared" si="227"/>
        <v>0</v>
      </c>
      <c r="BI78" s="25">
        <f t="shared" si="227"/>
        <v>0</v>
      </c>
      <c r="BJ78" s="25">
        <f t="shared" si="227"/>
        <v>0</v>
      </c>
      <c r="BK78" s="25">
        <f t="shared" si="227"/>
        <v>0</v>
      </c>
      <c r="BL78" s="25">
        <f t="shared" si="227"/>
        <v>0</v>
      </c>
      <c r="BM78" s="25">
        <f t="shared" si="227"/>
        <v>0</v>
      </c>
      <c r="BN78" s="25">
        <f t="shared" si="227"/>
        <v>0</v>
      </c>
      <c r="BO78" s="25">
        <f t="shared" si="227"/>
        <v>0</v>
      </c>
      <c r="BP78" s="25">
        <f t="shared" si="227"/>
        <v>0</v>
      </c>
      <c r="BQ78" s="25">
        <f t="shared" si="227"/>
        <v>0</v>
      </c>
      <c r="BR78" s="25">
        <f t="shared" si="212"/>
        <v>0</v>
      </c>
      <c r="BS78" s="25">
        <f t="shared" si="212"/>
        <v>0</v>
      </c>
      <c r="BT78" s="25">
        <f t="shared" si="212"/>
        <v>0</v>
      </c>
      <c r="BU78" s="25">
        <f t="shared" si="212"/>
        <v>0</v>
      </c>
      <c r="BV78" s="25">
        <f t="shared" si="212"/>
        <v>0</v>
      </c>
      <c r="BW78" s="25">
        <f t="shared" si="212"/>
        <v>0</v>
      </c>
      <c r="BX78" s="25">
        <f t="shared" si="212"/>
        <v>-434.36668874427221</v>
      </c>
      <c r="BY78" s="25">
        <f t="shared" si="212"/>
        <v>-434.36668874427221</v>
      </c>
      <c r="BZ78" s="25">
        <f t="shared" si="212"/>
        <v>-434.36668874427221</v>
      </c>
      <c r="CA78" s="25">
        <f t="shared" si="212"/>
        <v>-434.36668874427221</v>
      </c>
      <c r="CB78" s="25">
        <f t="shared" si="208"/>
        <v>-434.36668874427221</v>
      </c>
      <c r="CC78" s="25">
        <f t="shared" si="208"/>
        <v>-434.36668874427221</v>
      </c>
      <c r="CD78" s="25">
        <f t="shared" si="208"/>
        <v>-434.36668874427221</v>
      </c>
      <c r="CE78" s="25">
        <f t="shared" si="208"/>
        <v>-434.36668874427221</v>
      </c>
      <c r="CF78" s="25">
        <f t="shared" si="208"/>
        <v>-434.36668874427221</v>
      </c>
      <c r="CG78" s="25">
        <f t="shared" si="208"/>
        <v>-434.36668874427221</v>
      </c>
      <c r="CH78" s="25">
        <f t="shared" si="208"/>
        <v>-434.36668874427221</v>
      </c>
      <c r="CI78" s="25">
        <f t="shared" si="208"/>
        <v>-434.36668874427221</v>
      </c>
      <c r="CJ78" s="25">
        <f t="shared" si="208"/>
        <v>-434.36668874427221</v>
      </c>
      <c r="CK78" s="25">
        <f t="shared" si="208"/>
        <v>-434.36668874427221</v>
      </c>
      <c r="CL78" s="25">
        <f t="shared" si="213"/>
        <v>-434.36668874427221</v>
      </c>
      <c r="CM78" s="25">
        <f t="shared" si="213"/>
        <v>-434.36668874427221</v>
      </c>
      <c r="CN78" s="25">
        <f t="shared" si="213"/>
        <v>-434.36668874427221</v>
      </c>
      <c r="CO78" s="25">
        <f t="shared" si="213"/>
        <v>-434.36668874427221</v>
      </c>
      <c r="CP78" s="25">
        <f t="shared" si="213"/>
        <v>-434.36668874427221</v>
      </c>
      <c r="CQ78" s="25">
        <f t="shared" si="213"/>
        <v>-434.36668874427221</v>
      </c>
      <c r="CR78" s="25">
        <f t="shared" si="213"/>
        <v>-434.36668874427221</v>
      </c>
      <c r="CS78" s="25">
        <f t="shared" si="213"/>
        <v>-434.36668874427221</v>
      </c>
      <c r="CT78" s="25">
        <f t="shared" si="213"/>
        <v>-434.36668874427221</v>
      </c>
      <c r="CU78" s="25">
        <f t="shared" si="213"/>
        <v>-434.36668874427221</v>
      </c>
      <c r="CV78" s="25">
        <f t="shared" si="210"/>
        <v>-434.36668874427221</v>
      </c>
      <c r="CW78" s="25">
        <f t="shared" si="210"/>
        <v>-434.36668874427221</v>
      </c>
      <c r="CX78" s="25">
        <f t="shared" si="210"/>
        <v>-434.36668874427221</v>
      </c>
      <c r="CY78" s="25">
        <f t="shared" si="210"/>
        <v>-434.36668874427221</v>
      </c>
      <c r="CZ78" s="25">
        <f t="shared" si="210"/>
        <v>-434.36668874427221</v>
      </c>
      <c r="DA78" s="25">
        <f t="shared" si="210"/>
        <v>-434.36668874427221</v>
      </c>
      <c r="DB78" s="25">
        <f t="shared" si="210"/>
        <v>-434.36668874427221</v>
      </c>
      <c r="DC78" s="25">
        <f t="shared" si="210"/>
        <v>-434.36668874427221</v>
      </c>
      <c r="DD78" s="25">
        <f t="shared" si="210"/>
        <v>-434.36668874427221</v>
      </c>
      <c r="DE78" s="25">
        <f t="shared" si="210"/>
        <v>-434.36668874427221</v>
      </c>
      <c r="DF78" s="25">
        <f t="shared" si="214"/>
        <v>-434.36668874427221</v>
      </c>
      <c r="DG78" s="25">
        <f t="shared" si="214"/>
        <v>-434.36668874427221</v>
      </c>
      <c r="DH78" s="25">
        <f t="shared" si="214"/>
        <v>-434.36668874427221</v>
      </c>
      <c r="DI78" s="25">
        <f t="shared" si="214"/>
        <v>-434.36668874427221</v>
      </c>
      <c r="DJ78" s="25">
        <f t="shared" si="214"/>
        <v>-434.36668874427221</v>
      </c>
      <c r="DK78" s="25">
        <f t="shared" si="214"/>
        <v>-434.36668874427221</v>
      </c>
      <c r="DL78" s="25">
        <f t="shared" si="214"/>
        <v>-434.36668874427221</v>
      </c>
      <c r="DM78" s="25">
        <f t="shared" si="214"/>
        <v>-434.36668874427221</v>
      </c>
      <c r="DN78" s="25">
        <f t="shared" si="214"/>
        <v>-434.36668874427221</v>
      </c>
      <c r="DO78" s="25">
        <f t="shared" si="214"/>
        <v>-434.36668874427221</v>
      </c>
      <c r="DP78" s="25">
        <f t="shared" si="217"/>
        <v>-434.36668874427221</v>
      </c>
      <c r="DQ78" s="25">
        <f t="shared" si="217"/>
        <v>-434.36668874427221</v>
      </c>
      <c r="DR78" s="25">
        <f t="shared" si="217"/>
        <v>-434.36668874427221</v>
      </c>
      <c r="DS78" s="25">
        <f t="shared" si="217"/>
        <v>-434.36668874427221</v>
      </c>
      <c r="DT78" s="25">
        <f t="shared" si="217"/>
        <v>-434.36668874427221</v>
      </c>
      <c r="DU78" s="25">
        <f t="shared" si="217"/>
        <v>-434.36668874427221</v>
      </c>
      <c r="DV78" s="25">
        <f t="shared" si="217"/>
        <v>-434.36668874427221</v>
      </c>
      <c r="DW78" s="25">
        <f t="shared" si="217"/>
        <v>-434.36668874427221</v>
      </c>
      <c r="DX78" s="25">
        <f t="shared" si="217"/>
        <v>-434.36668874427221</v>
      </c>
      <c r="DY78" s="25">
        <f t="shared" si="217"/>
        <v>-434.36668874427221</v>
      </c>
      <c r="DZ78" s="25">
        <f t="shared" si="226"/>
        <v>-434.36668874427221</v>
      </c>
      <c r="EA78" s="25">
        <f t="shared" si="226"/>
        <v>-434.36668874427221</v>
      </c>
      <c r="EB78" s="25">
        <f t="shared" si="226"/>
        <v>-434.36668874427221</v>
      </c>
      <c r="EC78" s="25">
        <f t="shared" si="226"/>
        <v>-434.36668874427221</v>
      </c>
      <c r="ED78" s="25">
        <f t="shared" si="226"/>
        <v>-434.36668874427221</v>
      </c>
      <c r="EE78" s="25">
        <f t="shared" si="226"/>
        <v>-434.36668874427221</v>
      </c>
      <c r="EF78" s="25">
        <f t="shared" si="226"/>
        <v>0</v>
      </c>
      <c r="EG78" s="25">
        <f t="shared" si="226"/>
        <v>0</v>
      </c>
      <c r="EH78" s="25">
        <f t="shared" si="226"/>
        <v>0</v>
      </c>
      <c r="EI78" s="25">
        <f t="shared" si="226"/>
        <v>0</v>
      </c>
      <c r="EJ78" s="25">
        <f t="shared" si="226"/>
        <v>0</v>
      </c>
      <c r="EK78" s="25">
        <f t="shared" si="226"/>
        <v>0</v>
      </c>
      <c r="EL78" s="25">
        <f t="shared" si="226"/>
        <v>0</v>
      </c>
      <c r="EM78" s="25">
        <f t="shared" si="226"/>
        <v>0</v>
      </c>
      <c r="EN78" s="25">
        <f t="shared" si="226"/>
        <v>0</v>
      </c>
      <c r="EO78" s="25">
        <f t="shared" si="226"/>
        <v>0</v>
      </c>
      <c r="EP78" s="25">
        <f t="shared" si="226"/>
        <v>0</v>
      </c>
      <c r="EQ78" s="25">
        <f t="shared" si="226"/>
        <v>0</v>
      </c>
      <c r="ER78" s="25">
        <f t="shared" si="226"/>
        <v>0</v>
      </c>
      <c r="ES78" s="25">
        <f t="shared" si="226"/>
        <v>0</v>
      </c>
      <c r="ET78" s="25">
        <f t="shared" si="226"/>
        <v>0</v>
      </c>
      <c r="EU78" s="25">
        <f t="shared" si="226"/>
        <v>0</v>
      </c>
      <c r="EV78" s="25">
        <f t="shared" si="226"/>
        <v>0</v>
      </c>
      <c r="EW78" s="25">
        <f t="shared" si="226"/>
        <v>0</v>
      </c>
      <c r="EX78" s="25">
        <f t="shared" si="226"/>
        <v>0</v>
      </c>
      <c r="EY78" s="25">
        <f t="shared" si="226"/>
        <v>0</v>
      </c>
      <c r="EZ78" s="25">
        <f t="shared" si="226"/>
        <v>0</v>
      </c>
      <c r="FA78" s="25">
        <f t="shared" si="226"/>
        <v>0</v>
      </c>
      <c r="FB78" s="25">
        <f t="shared" si="226"/>
        <v>0</v>
      </c>
      <c r="FC78" s="25">
        <f t="shared" si="226"/>
        <v>0</v>
      </c>
      <c r="FD78" s="25">
        <f t="shared" si="226"/>
        <v>0</v>
      </c>
      <c r="FE78" s="25">
        <f t="shared" si="226"/>
        <v>0</v>
      </c>
      <c r="FF78" s="25">
        <f t="shared" si="226"/>
        <v>0</v>
      </c>
      <c r="FG78" s="25">
        <f t="shared" si="226"/>
        <v>0</v>
      </c>
      <c r="FH78" s="25">
        <f t="shared" si="226"/>
        <v>0</v>
      </c>
      <c r="FI78" s="25">
        <f t="shared" si="226"/>
        <v>0</v>
      </c>
      <c r="FJ78" s="25">
        <f t="shared" si="226"/>
        <v>0</v>
      </c>
      <c r="FK78" s="25">
        <f t="shared" si="226"/>
        <v>0</v>
      </c>
      <c r="FL78" s="25">
        <f t="shared" si="226"/>
        <v>0</v>
      </c>
      <c r="FM78" s="25">
        <f t="shared" si="226"/>
        <v>0</v>
      </c>
      <c r="FN78" s="25">
        <f t="shared" si="226"/>
        <v>0</v>
      </c>
      <c r="FO78" s="25">
        <f t="shared" si="226"/>
        <v>0</v>
      </c>
      <c r="FP78" s="25">
        <f t="shared" si="226"/>
        <v>0</v>
      </c>
      <c r="FQ78" s="25">
        <f t="shared" si="226"/>
        <v>0</v>
      </c>
      <c r="FR78" s="25">
        <f t="shared" si="226"/>
        <v>0</v>
      </c>
      <c r="FS78" s="25">
        <f t="shared" si="226"/>
        <v>0</v>
      </c>
      <c r="FT78" s="25">
        <f t="shared" si="226"/>
        <v>0</v>
      </c>
      <c r="FU78" s="25">
        <f t="shared" si="226"/>
        <v>0</v>
      </c>
      <c r="FV78" s="25">
        <f t="shared" si="226"/>
        <v>0</v>
      </c>
      <c r="FW78" s="25">
        <f t="shared" si="226"/>
        <v>0</v>
      </c>
      <c r="FX78" s="25">
        <f t="shared" si="226"/>
        <v>0</v>
      </c>
      <c r="FY78" s="25">
        <f t="shared" si="226"/>
        <v>0</v>
      </c>
      <c r="FZ78" s="25">
        <f t="shared" si="226"/>
        <v>0</v>
      </c>
      <c r="GA78" s="25">
        <f t="shared" si="226"/>
        <v>0</v>
      </c>
      <c r="GB78" s="25">
        <f t="shared" si="226"/>
        <v>0</v>
      </c>
      <c r="GC78" s="25">
        <f t="shared" si="226"/>
        <v>0</v>
      </c>
      <c r="GD78" s="25">
        <f t="shared" si="226"/>
        <v>0</v>
      </c>
      <c r="GE78" s="25">
        <f t="shared" si="226"/>
        <v>0</v>
      </c>
      <c r="GF78" s="25">
        <f t="shared" si="226"/>
        <v>0</v>
      </c>
      <c r="GG78" s="25">
        <f t="shared" si="226"/>
        <v>0</v>
      </c>
      <c r="GH78" s="25">
        <f t="shared" si="226"/>
        <v>0</v>
      </c>
      <c r="GI78" s="25">
        <f t="shared" si="226"/>
        <v>0</v>
      </c>
      <c r="GJ78" s="25">
        <f t="shared" si="226"/>
        <v>0</v>
      </c>
      <c r="GK78" s="25">
        <f t="shared" ref="GK78:GL81" si="228">IF(GK$12&gt;$I78,0,IF($D78&lt;=GK$12,$H78,0))</f>
        <v>0</v>
      </c>
      <c r="GL78" s="25">
        <f t="shared" si="228"/>
        <v>0</v>
      </c>
      <c r="GM78" s="246">
        <f t="shared" si="170"/>
        <v>0</v>
      </c>
    </row>
    <row r="79" spans="1:195" ht="19.5" customHeight="1">
      <c r="A79" s="130">
        <f t="shared" si="221"/>
        <v>0</v>
      </c>
      <c r="B79" s="25" t="s">
        <v>95</v>
      </c>
      <c r="C79" s="25" t="s">
        <v>44</v>
      </c>
      <c r="D79" s="64">
        <v>42917</v>
      </c>
      <c r="E79" s="25">
        <f>(SUMIF(GASTOS!$I$5:$CB$5,D79,GASTOS!$I$12:$CB$12)+SUMIF(RRHH!$T$18:$CM$18,D79,RRHH!$T$19:$CM$19))*-1</f>
        <v>26062.001324656332</v>
      </c>
      <c r="F79" s="65">
        <f t="shared" si="157"/>
        <v>2017</v>
      </c>
      <c r="G79" s="25">
        <v>60</v>
      </c>
      <c r="H79" s="25">
        <f t="shared" si="158"/>
        <v>-434.36668874427221</v>
      </c>
      <c r="I79" s="64">
        <f t="shared" si="159"/>
        <v>44741</v>
      </c>
      <c r="J79" s="141">
        <f t="shared" si="205"/>
        <v>0</v>
      </c>
      <c r="K79" s="25">
        <f t="shared" si="205"/>
        <v>0</v>
      </c>
      <c r="L79" s="25">
        <f t="shared" si="205"/>
        <v>0</v>
      </c>
      <c r="M79" s="25">
        <f t="shared" si="205"/>
        <v>0</v>
      </c>
      <c r="N79" s="25">
        <f t="shared" si="205"/>
        <v>0</v>
      </c>
      <c r="O79" s="25">
        <f t="shared" ref="O79:AC84" si="229">IF(O$12&gt;$I79,0,IF($D79&lt;=O$12,$H79,0))</f>
        <v>0</v>
      </c>
      <c r="P79" s="25">
        <f t="shared" si="229"/>
        <v>0</v>
      </c>
      <c r="Q79" s="25">
        <f t="shared" si="229"/>
        <v>0</v>
      </c>
      <c r="R79" s="25">
        <f t="shared" si="229"/>
        <v>0</v>
      </c>
      <c r="S79" s="25">
        <f t="shared" si="229"/>
        <v>0</v>
      </c>
      <c r="T79" s="25">
        <f t="shared" si="229"/>
        <v>0</v>
      </c>
      <c r="U79" s="25">
        <f t="shared" si="229"/>
        <v>0</v>
      </c>
      <c r="V79" s="25">
        <f t="shared" si="229"/>
        <v>0</v>
      </c>
      <c r="W79" s="25">
        <f t="shared" si="229"/>
        <v>0</v>
      </c>
      <c r="X79" s="25">
        <f t="shared" si="229"/>
        <v>0</v>
      </c>
      <c r="Y79" s="25">
        <f t="shared" si="229"/>
        <v>0</v>
      </c>
      <c r="Z79" s="25">
        <f t="shared" si="229"/>
        <v>0</v>
      </c>
      <c r="AA79" s="25">
        <f t="shared" si="229"/>
        <v>0</v>
      </c>
      <c r="AB79" s="25">
        <f t="shared" si="229"/>
        <v>0</v>
      </c>
      <c r="AC79" s="25">
        <f t="shared" si="229"/>
        <v>0</v>
      </c>
      <c r="AD79" s="25">
        <f t="shared" si="223"/>
        <v>0</v>
      </c>
      <c r="AE79" s="25">
        <f t="shared" si="223"/>
        <v>0</v>
      </c>
      <c r="AF79" s="25">
        <f t="shared" si="223"/>
        <v>0</v>
      </c>
      <c r="AG79" s="25">
        <f t="shared" si="223"/>
        <v>0</v>
      </c>
      <c r="AH79" s="25">
        <f t="shared" si="223"/>
        <v>0</v>
      </c>
      <c r="AI79" s="25">
        <f t="shared" si="223"/>
        <v>0</v>
      </c>
      <c r="AJ79" s="25">
        <f t="shared" si="223"/>
        <v>0</v>
      </c>
      <c r="AK79" s="25">
        <f t="shared" si="223"/>
        <v>0</v>
      </c>
      <c r="AL79" s="25">
        <f t="shared" si="223"/>
        <v>0</v>
      </c>
      <c r="AM79" s="25">
        <f t="shared" si="223"/>
        <v>0</v>
      </c>
      <c r="AN79" s="25">
        <f t="shared" si="207"/>
        <v>0</v>
      </c>
      <c r="AO79" s="25">
        <f t="shared" si="207"/>
        <v>0</v>
      </c>
      <c r="AP79" s="25">
        <f t="shared" si="207"/>
        <v>0</v>
      </c>
      <c r="AQ79" s="25">
        <f t="shared" si="207"/>
        <v>0</v>
      </c>
      <c r="AR79" s="25">
        <f t="shared" si="207"/>
        <v>0</v>
      </c>
      <c r="AS79" s="25">
        <f t="shared" si="207"/>
        <v>0</v>
      </c>
      <c r="AT79" s="25">
        <f t="shared" si="207"/>
        <v>0</v>
      </c>
      <c r="AU79" s="25">
        <f t="shared" si="207"/>
        <v>0</v>
      </c>
      <c r="AV79" s="25">
        <f t="shared" si="207"/>
        <v>0</v>
      </c>
      <c r="AW79" s="25">
        <f t="shared" si="207"/>
        <v>0</v>
      </c>
      <c r="AX79" s="25">
        <f t="shared" si="206"/>
        <v>0</v>
      </c>
      <c r="AY79" s="25">
        <f t="shared" si="206"/>
        <v>0</v>
      </c>
      <c r="AZ79" s="25">
        <f t="shared" si="206"/>
        <v>0</v>
      </c>
      <c r="BA79" s="25">
        <f t="shared" si="206"/>
        <v>0</v>
      </c>
      <c r="BB79" s="25">
        <f t="shared" si="206"/>
        <v>0</v>
      </c>
      <c r="BC79" s="25">
        <f t="shared" si="206"/>
        <v>0</v>
      </c>
      <c r="BD79" s="25">
        <f t="shared" si="206"/>
        <v>0</v>
      </c>
      <c r="BE79" s="25">
        <f t="shared" si="206"/>
        <v>0</v>
      </c>
      <c r="BF79" s="25">
        <f t="shared" si="206"/>
        <v>0</v>
      </c>
      <c r="BG79" s="25">
        <f t="shared" ref="AX79:BG84" si="230">IF(BG$12&gt;$I79,0,IF($D79&lt;=BG$12,$H79,0))</f>
        <v>0</v>
      </c>
      <c r="BH79" s="25">
        <f t="shared" si="227"/>
        <v>0</v>
      </c>
      <c r="BI79" s="25">
        <f t="shared" si="227"/>
        <v>0</v>
      </c>
      <c r="BJ79" s="25">
        <f t="shared" si="227"/>
        <v>0</v>
      </c>
      <c r="BK79" s="25">
        <f t="shared" si="227"/>
        <v>0</v>
      </c>
      <c r="BL79" s="25">
        <f t="shared" si="227"/>
        <v>0</v>
      </c>
      <c r="BM79" s="25">
        <f t="shared" si="227"/>
        <v>0</v>
      </c>
      <c r="BN79" s="25">
        <f t="shared" si="227"/>
        <v>0</v>
      </c>
      <c r="BO79" s="25">
        <f t="shared" si="227"/>
        <v>0</v>
      </c>
      <c r="BP79" s="25">
        <f t="shared" si="227"/>
        <v>0</v>
      </c>
      <c r="BQ79" s="25">
        <f t="shared" si="227"/>
        <v>0</v>
      </c>
      <c r="BR79" s="25">
        <f t="shared" si="212"/>
        <v>0</v>
      </c>
      <c r="BS79" s="25">
        <f t="shared" si="212"/>
        <v>0</v>
      </c>
      <c r="BT79" s="25">
        <f t="shared" si="212"/>
        <v>0</v>
      </c>
      <c r="BU79" s="25">
        <f t="shared" si="212"/>
        <v>0</v>
      </c>
      <c r="BV79" s="25">
        <f t="shared" si="212"/>
        <v>0</v>
      </c>
      <c r="BW79" s="25">
        <f t="shared" si="212"/>
        <v>0</v>
      </c>
      <c r="BX79" s="25">
        <f t="shared" si="212"/>
        <v>0</v>
      </c>
      <c r="BY79" s="25">
        <f t="shared" si="212"/>
        <v>-434.36668874427221</v>
      </c>
      <c r="BZ79" s="25">
        <f t="shared" si="212"/>
        <v>-434.36668874427221</v>
      </c>
      <c r="CA79" s="25">
        <f t="shared" si="212"/>
        <v>-434.36668874427221</v>
      </c>
      <c r="CB79" s="25">
        <f t="shared" si="208"/>
        <v>-434.36668874427221</v>
      </c>
      <c r="CC79" s="25">
        <f t="shared" si="208"/>
        <v>-434.36668874427221</v>
      </c>
      <c r="CD79" s="25">
        <f t="shared" si="208"/>
        <v>-434.36668874427221</v>
      </c>
      <c r="CE79" s="25">
        <f t="shared" si="208"/>
        <v>-434.36668874427221</v>
      </c>
      <c r="CF79" s="25">
        <f t="shared" si="208"/>
        <v>-434.36668874427221</v>
      </c>
      <c r="CG79" s="25">
        <f t="shared" si="208"/>
        <v>-434.36668874427221</v>
      </c>
      <c r="CH79" s="25">
        <f t="shared" si="208"/>
        <v>-434.36668874427221</v>
      </c>
      <c r="CI79" s="25">
        <f t="shared" si="208"/>
        <v>-434.36668874427221</v>
      </c>
      <c r="CJ79" s="25">
        <f t="shared" si="208"/>
        <v>-434.36668874427221</v>
      </c>
      <c r="CK79" s="25">
        <f t="shared" si="208"/>
        <v>-434.36668874427221</v>
      </c>
      <c r="CL79" s="25">
        <f t="shared" si="213"/>
        <v>-434.36668874427221</v>
      </c>
      <c r="CM79" s="25">
        <f t="shared" si="213"/>
        <v>-434.36668874427221</v>
      </c>
      <c r="CN79" s="25">
        <f t="shared" si="213"/>
        <v>-434.36668874427221</v>
      </c>
      <c r="CO79" s="25">
        <f t="shared" si="213"/>
        <v>-434.36668874427221</v>
      </c>
      <c r="CP79" s="25">
        <f t="shared" si="213"/>
        <v>-434.36668874427221</v>
      </c>
      <c r="CQ79" s="25">
        <f t="shared" si="213"/>
        <v>-434.36668874427221</v>
      </c>
      <c r="CR79" s="25">
        <f t="shared" si="213"/>
        <v>-434.36668874427221</v>
      </c>
      <c r="CS79" s="25">
        <f t="shared" si="213"/>
        <v>-434.36668874427221</v>
      </c>
      <c r="CT79" s="25">
        <f t="shared" si="213"/>
        <v>-434.36668874427221</v>
      </c>
      <c r="CU79" s="25">
        <f t="shared" si="213"/>
        <v>-434.36668874427221</v>
      </c>
      <c r="CV79" s="25">
        <f t="shared" si="210"/>
        <v>-434.36668874427221</v>
      </c>
      <c r="CW79" s="25">
        <f t="shared" si="210"/>
        <v>-434.36668874427221</v>
      </c>
      <c r="CX79" s="25">
        <f t="shared" si="210"/>
        <v>-434.36668874427221</v>
      </c>
      <c r="CY79" s="25">
        <f t="shared" si="210"/>
        <v>-434.36668874427221</v>
      </c>
      <c r="CZ79" s="25">
        <f t="shared" si="210"/>
        <v>-434.36668874427221</v>
      </c>
      <c r="DA79" s="25">
        <f t="shared" si="210"/>
        <v>-434.36668874427221</v>
      </c>
      <c r="DB79" s="25">
        <f t="shared" si="210"/>
        <v>-434.36668874427221</v>
      </c>
      <c r="DC79" s="25">
        <f t="shared" si="210"/>
        <v>-434.36668874427221</v>
      </c>
      <c r="DD79" s="25">
        <f t="shared" si="210"/>
        <v>-434.36668874427221</v>
      </c>
      <c r="DE79" s="25">
        <f t="shared" si="210"/>
        <v>-434.36668874427221</v>
      </c>
      <c r="DF79" s="25">
        <f t="shared" si="214"/>
        <v>-434.36668874427221</v>
      </c>
      <c r="DG79" s="25">
        <f t="shared" si="214"/>
        <v>-434.36668874427221</v>
      </c>
      <c r="DH79" s="25">
        <f t="shared" si="214"/>
        <v>-434.36668874427221</v>
      </c>
      <c r="DI79" s="25">
        <f t="shared" si="214"/>
        <v>-434.36668874427221</v>
      </c>
      <c r="DJ79" s="25">
        <f t="shared" si="214"/>
        <v>-434.36668874427221</v>
      </c>
      <c r="DK79" s="25">
        <f t="shared" si="214"/>
        <v>-434.36668874427221</v>
      </c>
      <c r="DL79" s="25">
        <f t="shared" si="214"/>
        <v>-434.36668874427221</v>
      </c>
      <c r="DM79" s="25">
        <f t="shared" si="214"/>
        <v>-434.36668874427221</v>
      </c>
      <c r="DN79" s="25">
        <f t="shared" si="214"/>
        <v>-434.36668874427221</v>
      </c>
      <c r="DO79" s="25">
        <f t="shared" si="214"/>
        <v>-434.36668874427221</v>
      </c>
      <c r="DP79" s="25">
        <f t="shared" si="217"/>
        <v>-434.36668874427221</v>
      </c>
      <c r="DQ79" s="25">
        <f t="shared" si="217"/>
        <v>-434.36668874427221</v>
      </c>
      <c r="DR79" s="25">
        <f t="shared" si="217"/>
        <v>-434.36668874427221</v>
      </c>
      <c r="DS79" s="25">
        <f t="shared" si="217"/>
        <v>-434.36668874427221</v>
      </c>
      <c r="DT79" s="25">
        <f t="shared" si="217"/>
        <v>-434.36668874427221</v>
      </c>
      <c r="DU79" s="25">
        <f t="shared" si="217"/>
        <v>-434.36668874427221</v>
      </c>
      <c r="DV79" s="25">
        <f t="shared" si="217"/>
        <v>-434.36668874427221</v>
      </c>
      <c r="DW79" s="25">
        <f t="shared" si="217"/>
        <v>-434.36668874427221</v>
      </c>
      <c r="DX79" s="25">
        <f t="shared" si="217"/>
        <v>-434.36668874427221</v>
      </c>
      <c r="DY79" s="25">
        <f t="shared" si="217"/>
        <v>-434.36668874427221</v>
      </c>
      <c r="DZ79" s="25">
        <f t="shared" ref="DZ79:GK82" si="231">IF(DZ$12&gt;$I79,0,IF($D79&lt;=DZ$12,$H79,0))</f>
        <v>-434.36668874427221</v>
      </c>
      <c r="EA79" s="25">
        <f t="shared" si="231"/>
        <v>-434.36668874427221</v>
      </c>
      <c r="EB79" s="25">
        <f t="shared" si="231"/>
        <v>-434.36668874427221</v>
      </c>
      <c r="EC79" s="25">
        <f t="shared" si="231"/>
        <v>-434.36668874427221</v>
      </c>
      <c r="ED79" s="25">
        <f t="shared" si="231"/>
        <v>-434.36668874427221</v>
      </c>
      <c r="EE79" s="25">
        <f t="shared" si="231"/>
        <v>-434.36668874427221</v>
      </c>
      <c r="EF79" s="25">
        <f t="shared" si="231"/>
        <v>-434.36668874427221</v>
      </c>
      <c r="EG79" s="25">
        <f t="shared" si="231"/>
        <v>0</v>
      </c>
      <c r="EH79" s="25">
        <f t="shared" si="231"/>
        <v>0</v>
      </c>
      <c r="EI79" s="25">
        <f t="shared" si="231"/>
        <v>0</v>
      </c>
      <c r="EJ79" s="25">
        <f t="shared" si="231"/>
        <v>0</v>
      </c>
      <c r="EK79" s="25">
        <f t="shared" si="231"/>
        <v>0</v>
      </c>
      <c r="EL79" s="25">
        <f t="shared" si="231"/>
        <v>0</v>
      </c>
      <c r="EM79" s="25">
        <f t="shared" si="231"/>
        <v>0</v>
      </c>
      <c r="EN79" s="25">
        <f t="shared" si="231"/>
        <v>0</v>
      </c>
      <c r="EO79" s="25">
        <f t="shared" si="231"/>
        <v>0</v>
      </c>
      <c r="EP79" s="25">
        <f t="shared" si="231"/>
        <v>0</v>
      </c>
      <c r="EQ79" s="25">
        <f t="shared" si="231"/>
        <v>0</v>
      </c>
      <c r="ER79" s="25">
        <f t="shared" si="231"/>
        <v>0</v>
      </c>
      <c r="ES79" s="25">
        <f t="shared" si="231"/>
        <v>0</v>
      </c>
      <c r="ET79" s="25">
        <f t="shared" si="231"/>
        <v>0</v>
      </c>
      <c r="EU79" s="25">
        <f t="shared" si="231"/>
        <v>0</v>
      </c>
      <c r="EV79" s="25">
        <f t="shared" si="231"/>
        <v>0</v>
      </c>
      <c r="EW79" s="25">
        <f t="shared" si="231"/>
        <v>0</v>
      </c>
      <c r="EX79" s="25">
        <f t="shared" si="231"/>
        <v>0</v>
      </c>
      <c r="EY79" s="25">
        <f t="shared" si="231"/>
        <v>0</v>
      </c>
      <c r="EZ79" s="25">
        <f t="shared" si="231"/>
        <v>0</v>
      </c>
      <c r="FA79" s="25">
        <f t="shared" si="231"/>
        <v>0</v>
      </c>
      <c r="FB79" s="25">
        <f t="shared" si="231"/>
        <v>0</v>
      </c>
      <c r="FC79" s="25">
        <f t="shared" si="231"/>
        <v>0</v>
      </c>
      <c r="FD79" s="25">
        <f t="shared" si="231"/>
        <v>0</v>
      </c>
      <c r="FE79" s="25">
        <f t="shared" si="231"/>
        <v>0</v>
      </c>
      <c r="FF79" s="25">
        <f t="shared" si="231"/>
        <v>0</v>
      </c>
      <c r="FG79" s="25">
        <f t="shared" si="231"/>
        <v>0</v>
      </c>
      <c r="FH79" s="25">
        <f t="shared" si="231"/>
        <v>0</v>
      </c>
      <c r="FI79" s="25">
        <f t="shared" si="231"/>
        <v>0</v>
      </c>
      <c r="FJ79" s="25">
        <f t="shared" si="231"/>
        <v>0</v>
      </c>
      <c r="FK79" s="25">
        <f t="shared" si="231"/>
        <v>0</v>
      </c>
      <c r="FL79" s="25">
        <f t="shared" si="231"/>
        <v>0</v>
      </c>
      <c r="FM79" s="25">
        <f t="shared" si="231"/>
        <v>0</v>
      </c>
      <c r="FN79" s="25">
        <f t="shared" si="231"/>
        <v>0</v>
      </c>
      <c r="FO79" s="25">
        <f t="shared" si="231"/>
        <v>0</v>
      </c>
      <c r="FP79" s="25">
        <f t="shared" si="231"/>
        <v>0</v>
      </c>
      <c r="FQ79" s="25">
        <f t="shared" si="231"/>
        <v>0</v>
      </c>
      <c r="FR79" s="25">
        <f t="shared" si="231"/>
        <v>0</v>
      </c>
      <c r="FS79" s="25">
        <f t="shared" si="231"/>
        <v>0</v>
      </c>
      <c r="FT79" s="25">
        <f t="shared" si="231"/>
        <v>0</v>
      </c>
      <c r="FU79" s="25">
        <f t="shared" si="231"/>
        <v>0</v>
      </c>
      <c r="FV79" s="25">
        <f t="shared" si="231"/>
        <v>0</v>
      </c>
      <c r="FW79" s="25">
        <f t="shared" si="231"/>
        <v>0</v>
      </c>
      <c r="FX79" s="25">
        <f t="shared" si="231"/>
        <v>0</v>
      </c>
      <c r="FY79" s="25">
        <f t="shared" si="231"/>
        <v>0</v>
      </c>
      <c r="FZ79" s="25">
        <f t="shared" si="231"/>
        <v>0</v>
      </c>
      <c r="GA79" s="25">
        <f t="shared" si="231"/>
        <v>0</v>
      </c>
      <c r="GB79" s="25">
        <f t="shared" si="231"/>
        <v>0</v>
      </c>
      <c r="GC79" s="25">
        <f t="shared" si="231"/>
        <v>0</v>
      </c>
      <c r="GD79" s="25">
        <f t="shared" si="231"/>
        <v>0</v>
      </c>
      <c r="GE79" s="25">
        <f t="shared" si="231"/>
        <v>0</v>
      </c>
      <c r="GF79" s="25">
        <f t="shared" si="231"/>
        <v>0</v>
      </c>
      <c r="GG79" s="25">
        <f t="shared" si="231"/>
        <v>0</v>
      </c>
      <c r="GH79" s="25">
        <f t="shared" si="231"/>
        <v>0</v>
      </c>
      <c r="GI79" s="25">
        <f t="shared" si="231"/>
        <v>0</v>
      </c>
      <c r="GJ79" s="25">
        <f t="shared" si="231"/>
        <v>0</v>
      </c>
      <c r="GK79" s="25">
        <f t="shared" si="231"/>
        <v>0</v>
      </c>
      <c r="GL79" s="25">
        <f t="shared" si="228"/>
        <v>0</v>
      </c>
      <c r="GM79" s="246">
        <f t="shared" si="170"/>
        <v>0</v>
      </c>
    </row>
    <row r="80" spans="1:195" ht="19.5" customHeight="1">
      <c r="A80" s="130">
        <f t="shared" si="221"/>
        <v>0</v>
      </c>
      <c r="B80" s="25" t="s">
        <v>95</v>
      </c>
      <c r="C80" s="25" t="s">
        <v>44</v>
      </c>
      <c r="D80" s="64">
        <v>42948</v>
      </c>
      <c r="E80" s="25">
        <f>(SUMIF(GASTOS!$I$5:$CB$5,D80,GASTOS!$I$12:$CB$12)+SUMIF(RRHH!$T$18:$CM$18,D80,RRHH!$T$19:$CM$19))*-1</f>
        <v>26062.001324656332</v>
      </c>
      <c r="F80" s="65">
        <f t="shared" ref="F80:F84" si="232">YEAR(D80)</f>
        <v>2017</v>
      </c>
      <c r="G80" s="25">
        <v>60</v>
      </c>
      <c r="H80" s="25">
        <f t="shared" ref="H80:H84" si="233">-E80/G80</f>
        <v>-434.36668874427221</v>
      </c>
      <c r="I80" s="64">
        <f t="shared" ref="I80:I84" si="234">D80+(G80*30.4)</f>
        <v>44772</v>
      </c>
      <c r="J80" s="141">
        <f t="shared" ref="J80:S84" si="235">IF(J$12&gt;$I80,0,IF($D80&lt;=J$12,$H80,0))</f>
        <v>0</v>
      </c>
      <c r="K80" s="25">
        <f t="shared" si="235"/>
        <v>0</v>
      </c>
      <c r="L80" s="25">
        <f t="shared" si="235"/>
        <v>0</v>
      </c>
      <c r="M80" s="25">
        <f t="shared" si="235"/>
        <v>0</v>
      </c>
      <c r="N80" s="25">
        <f t="shared" si="235"/>
        <v>0</v>
      </c>
      <c r="O80" s="25">
        <f t="shared" si="235"/>
        <v>0</v>
      </c>
      <c r="P80" s="25">
        <f t="shared" si="235"/>
        <v>0</v>
      </c>
      <c r="Q80" s="25">
        <f t="shared" si="235"/>
        <v>0</v>
      </c>
      <c r="R80" s="25">
        <f t="shared" si="235"/>
        <v>0</v>
      </c>
      <c r="S80" s="25">
        <f t="shared" si="235"/>
        <v>0</v>
      </c>
      <c r="T80" s="25">
        <f t="shared" si="229"/>
        <v>0</v>
      </c>
      <c r="U80" s="25">
        <f t="shared" si="229"/>
        <v>0</v>
      </c>
      <c r="V80" s="25">
        <f t="shared" si="229"/>
        <v>0</v>
      </c>
      <c r="W80" s="25">
        <f t="shared" si="229"/>
        <v>0</v>
      </c>
      <c r="X80" s="25">
        <f t="shared" si="229"/>
        <v>0</v>
      </c>
      <c r="Y80" s="25">
        <f t="shared" si="229"/>
        <v>0</v>
      </c>
      <c r="Z80" s="25">
        <f t="shared" si="229"/>
        <v>0</v>
      </c>
      <c r="AA80" s="25">
        <f t="shared" si="229"/>
        <v>0</v>
      </c>
      <c r="AB80" s="25">
        <f t="shared" si="229"/>
        <v>0</v>
      </c>
      <c r="AC80" s="25">
        <f t="shared" si="229"/>
        <v>0</v>
      </c>
      <c r="AD80" s="25">
        <f t="shared" si="223"/>
        <v>0</v>
      </c>
      <c r="AE80" s="25">
        <f t="shared" si="223"/>
        <v>0</v>
      </c>
      <c r="AF80" s="25">
        <f t="shared" si="223"/>
        <v>0</v>
      </c>
      <c r="AG80" s="25">
        <f t="shared" si="223"/>
        <v>0</v>
      </c>
      <c r="AH80" s="25">
        <f t="shared" si="223"/>
        <v>0</v>
      </c>
      <c r="AI80" s="25">
        <f t="shared" si="223"/>
        <v>0</v>
      </c>
      <c r="AJ80" s="25">
        <f t="shared" si="223"/>
        <v>0</v>
      </c>
      <c r="AK80" s="25">
        <f t="shared" si="223"/>
        <v>0</v>
      </c>
      <c r="AL80" s="25">
        <f t="shared" si="223"/>
        <v>0</v>
      </c>
      <c r="AM80" s="25">
        <f t="shared" si="223"/>
        <v>0</v>
      </c>
      <c r="AN80" s="25">
        <f t="shared" si="207"/>
        <v>0</v>
      </c>
      <c r="AO80" s="25">
        <f t="shared" si="207"/>
        <v>0</v>
      </c>
      <c r="AP80" s="25">
        <f t="shared" si="207"/>
        <v>0</v>
      </c>
      <c r="AQ80" s="25">
        <f t="shared" si="207"/>
        <v>0</v>
      </c>
      <c r="AR80" s="25">
        <f t="shared" si="207"/>
        <v>0</v>
      </c>
      <c r="AS80" s="25">
        <f t="shared" si="207"/>
        <v>0</v>
      </c>
      <c r="AT80" s="25">
        <f t="shared" si="207"/>
        <v>0</v>
      </c>
      <c r="AU80" s="25">
        <f t="shared" ref="AN80:AW84" si="236">IF(AU$12&gt;$I80,0,IF($D80&lt;=AU$12,$H80,0))</f>
        <v>0</v>
      </c>
      <c r="AV80" s="25">
        <f t="shared" si="236"/>
        <v>0</v>
      </c>
      <c r="AW80" s="25">
        <f t="shared" si="236"/>
        <v>0</v>
      </c>
      <c r="AX80" s="25">
        <f t="shared" si="230"/>
        <v>0</v>
      </c>
      <c r="AY80" s="25">
        <f t="shared" si="230"/>
        <v>0</v>
      </c>
      <c r="AZ80" s="25">
        <f t="shared" si="230"/>
        <v>0</v>
      </c>
      <c r="BA80" s="25">
        <f t="shared" si="230"/>
        <v>0</v>
      </c>
      <c r="BB80" s="25">
        <f t="shared" si="230"/>
        <v>0</v>
      </c>
      <c r="BC80" s="25">
        <f t="shared" si="230"/>
        <v>0</v>
      </c>
      <c r="BD80" s="25">
        <f t="shared" si="230"/>
        <v>0</v>
      </c>
      <c r="BE80" s="25">
        <f t="shared" si="230"/>
        <v>0</v>
      </c>
      <c r="BF80" s="25">
        <f t="shared" si="230"/>
        <v>0</v>
      </c>
      <c r="BG80" s="25">
        <f t="shared" si="230"/>
        <v>0</v>
      </c>
      <c r="BH80" s="25">
        <f t="shared" si="227"/>
        <v>0</v>
      </c>
      <c r="BI80" s="25">
        <f t="shared" si="227"/>
        <v>0</v>
      </c>
      <c r="BJ80" s="25">
        <f t="shared" si="227"/>
        <v>0</v>
      </c>
      <c r="BK80" s="25">
        <f t="shared" si="227"/>
        <v>0</v>
      </c>
      <c r="BL80" s="25">
        <f t="shared" si="227"/>
        <v>0</v>
      </c>
      <c r="BM80" s="25">
        <f t="shared" si="227"/>
        <v>0</v>
      </c>
      <c r="BN80" s="25">
        <f t="shared" si="227"/>
        <v>0</v>
      </c>
      <c r="BO80" s="25">
        <f t="shared" si="227"/>
        <v>0</v>
      </c>
      <c r="BP80" s="25">
        <f t="shared" si="227"/>
        <v>0</v>
      </c>
      <c r="BQ80" s="25">
        <f t="shared" si="227"/>
        <v>0</v>
      </c>
      <c r="BR80" s="25">
        <f t="shared" si="212"/>
        <v>0</v>
      </c>
      <c r="BS80" s="25">
        <f t="shared" si="212"/>
        <v>0</v>
      </c>
      <c r="BT80" s="25">
        <f t="shared" si="212"/>
        <v>0</v>
      </c>
      <c r="BU80" s="25">
        <f t="shared" si="212"/>
        <v>0</v>
      </c>
      <c r="BV80" s="25">
        <f t="shared" si="212"/>
        <v>0</v>
      </c>
      <c r="BW80" s="25">
        <f t="shared" si="212"/>
        <v>0</v>
      </c>
      <c r="BX80" s="25">
        <f t="shared" si="212"/>
        <v>0</v>
      </c>
      <c r="BY80" s="25">
        <f t="shared" si="212"/>
        <v>0</v>
      </c>
      <c r="BZ80" s="25">
        <f t="shared" si="212"/>
        <v>-434.36668874427221</v>
      </c>
      <c r="CA80" s="25">
        <f t="shared" si="212"/>
        <v>-434.36668874427221</v>
      </c>
      <c r="CB80" s="25">
        <f t="shared" si="208"/>
        <v>-434.36668874427221</v>
      </c>
      <c r="CC80" s="25">
        <f t="shared" si="208"/>
        <v>-434.36668874427221</v>
      </c>
      <c r="CD80" s="25">
        <f t="shared" si="208"/>
        <v>-434.36668874427221</v>
      </c>
      <c r="CE80" s="25">
        <f t="shared" si="208"/>
        <v>-434.36668874427221</v>
      </c>
      <c r="CF80" s="25">
        <f t="shared" si="208"/>
        <v>-434.36668874427221</v>
      </c>
      <c r="CG80" s="25">
        <f t="shared" si="208"/>
        <v>-434.36668874427221</v>
      </c>
      <c r="CH80" s="25">
        <f t="shared" si="208"/>
        <v>-434.36668874427221</v>
      </c>
      <c r="CI80" s="25">
        <f t="shared" si="208"/>
        <v>-434.36668874427221</v>
      </c>
      <c r="CJ80" s="25">
        <f t="shared" si="208"/>
        <v>-434.36668874427221</v>
      </c>
      <c r="CK80" s="25">
        <f t="shared" si="208"/>
        <v>-434.36668874427221</v>
      </c>
      <c r="CL80" s="25">
        <f t="shared" si="213"/>
        <v>-434.36668874427221</v>
      </c>
      <c r="CM80" s="25">
        <f t="shared" si="213"/>
        <v>-434.36668874427221</v>
      </c>
      <c r="CN80" s="25">
        <f t="shared" si="213"/>
        <v>-434.36668874427221</v>
      </c>
      <c r="CO80" s="25">
        <f t="shared" si="213"/>
        <v>-434.36668874427221</v>
      </c>
      <c r="CP80" s="25">
        <f t="shared" si="213"/>
        <v>-434.36668874427221</v>
      </c>
      <c r="CQ80" s="25">
        <f t="shared" si="213"/>
        <v>-434.36668874427221</v>
      </c>
      <c r="CR80" s="25">
        <f t="shared" si="213"/>
        <v>-434.36668874427221</v>
      </c>
      <c r="CS80" s="25">
        <f t="shared" si="213"/>
        <v>-434.36668874427221</v>
      </c>
      <c r="CT80" s="25">
        <f t="shared" si="213"/>
        <v>-434.36668874427221</v>
      </c>
      <c r="CU80" s="25">
        <f t="shared" si="213"/>
        <v>-434.36668874427221</v>
      </c>
      <c r="CV80" s="25">
        <f t="shared" si="210"/>
        <v>-434.36668874427221</v>
      </c>
      <c r="CW80" s="25">
        <f t="shared" si="210"/>
        <v>-434.36668874427221</v>
      </c>
      <c r="CX80" s="25">
        <f t="shared" si="210"/>
        <v>-434.36668874427221</v>
      </c>
      <c r="CY80" s="25">
        <f t="shared" si="210"/>
        <v>-434.36668874427221</v>
      </c>
      <c r="CZ80" s="25">
        <f t="shared" si="210"/>
        <v>-434.36668874427221</v>
      </c>
      <c r="DA80" s="25">
        <f t="shared" si="210"/>
        <v>-434.36668874427221</v>
      </c>
      <c r="DB80" s="25">
        <f t="shared" si="210"/>
        <v>-434.36668874427221</v>
      </c>
      <c r="DC80" s="25">
        <f t="shared" si="210"/>
        <v>-434.36668874427221</v>
      </c>
      <c r="DD80" s="25">
        <f t="shared" si="210"/>
        <v>-434.36668874427221</v>
      </c>
      <c r="DE80" s="25">
        <f t="shared" si="210"/>
        <v>-434.36668874427221</v>
      </c>
      <c r="DF80" s="25">
        <f t="shared" si="214"/>
        <v>-434.36668874427221</v>
      </c>
      <c r="DG80" s="25">
        <f t="shared" si="214"/>
        <v>-434.36668874427221</v>
      </c>
      <c r="DH80" s="25">
        <f t="shared" si="214"/>
        <v>-434.36668874427221</v>
      </c>
      <c r="DI80" s="25">
        <f t="shared" si="214"/>
        <v>-434.36668874427221</v>
      </c>
      <c r="DJ80" s="25">
        <f t="shared" si="214"/>
        <v>-434.36668874427221</v>
      </c>
      <c r="DK80" s="25">
        <f t="shared" si="214"/>
        <v>-434.36668874427221</v>
      </c>
      <c r="DL80" s="25">
        <f t="shared" si="214"/>
        <v>-434.36668874427221</v>
      </c>
      <c r="DM80" s="25">
        <f t="shared" si="214"/>
        <v>-434.36668874427221</v>
      </c>
      <c r="DN80" s="25">
        <f t="shared" si="214"/>
        <v>-434.36668874427221</v>
      </c>
      <c r="DO80" s="25">
        <f t="shared" si="214"/>
        <v>-434.36668874427221</v>
      </c>
      <c r="DP80" s="25">
        <f t="shared" si="217"/>
        <v>-434.36668874427221</v>
      </c>
      <c r="DQ80" s="25">
        <f t="shared" si="217"/>
        <v>-434.36668874427221</v>
      </c>
      <c r="DR80" s="25">
        <f t="shared" si="217"/>
        <v>-434.36668874427221</v>
      </c>
      <c r="DS80" s="25">
        <f t="shared" si="217"/>
        <v>-434.36668874427221</v>
      </c>
      <c r="DT80" s="25">
        <f t="shared" si="217"/>
        <v>-434.36668874427221</v>
      </c>
      <c r="DU80" s="25">
        <f t="shared" si="217"/>
        <v>-434.36668874427221</v>
      </c>
      <c r="DV80" s="25">
        <f t="shared" si="217"/>
        <v>-434.36668874427221</v>
      </c>
      <c r="DW80" s="25">
        <f t="shared" si="217"/>
        <v>-434.36668874427221</v>
      </c>
      <c r="DX80" s="25">
        <f t="shared" si="217"/>
        <v>-434.36668874427221</v>
      </c>
      <c r="DY80" s="25">
        <f t="shared" si="217"/>
        <v>-434.36668874427221</v>
      </c>
      <c r="DZ80" s="25">
        <f t="shared" si="231"/>
        <v>-434.36668874427221</v>
      </c>
      <c r="EA80" s="25">
        <f t="shared" si="231"/>
        <v>-434.36668874427221</v>
      </c>
      <c r="EB80" s="25">
        <f t="shared" si="231"/>
        <v>-434.36668874427221</v>
      </c>
      <c r="EC80" s="25">
        <f t="shared" si="231"/>
        <v>-434.36668874427221</v>
      </c>
      <c r="ED80" s="25">
        <f t="shared" si="231"/>
        <v>-434.36668874427221</v>
      </c>
      <c r="EE80" s="25">
        <f t="shared" si="231"/>
        <v>-434.36668874427221</v>
      </c>
      <c r="EF80" s="25">
        <f t="shared" si="231"/>
        <v>-434.36668874427221</v>
      </c>
      <c r="EG80" s="25">
        <f t="shared" si="231"/>
        <v>-434.36668874427221</v>
      </c>
      <c r="EH80" s="25">
        <f t="shared" si="231"/>
        <v>0</v>
      </c>
      <c r="EI80" s="25">
        <f t="shared" si="231"/>
        <v>0</v>
      </c>
      <c r="EJ80" s="25">
        <f t="shared" si="231"/>
        <v>0</v>
      </c>
      <c r="EK80" s="25">
        <f t="shared" si="231"/>
        <v>0</v>
      </c>
      <c r="EL80" s="25">
        <f t="shared" si="231"/>
        <v>0</v>
      </c>
      <c r="EM80" s="25">
        <f t="shared" si="231"/>
        <v>0</v>
      </c>
      <c r="EN80" s="25">
        <f t="shared" si="231"/>
        <v>0</v>
      </c>
      <c r="EO80" s="25">
        <f t="shared" si="231"/>
        <v>0</v>
      </c>
      <c r="EP80" s="25">
        <f t="shared" si="231"/>
        <v>0</v>
      </c>
      <c r="EQ80" s="25">
        <f t="shared" si="231"/>
        <v>0</v>
      </c>
      <c r="ER80" s="25">
        <f t="shared" si="231"/>
        <v>0</v>
      </c>
      <c r="ES80" s="25">
        <f t="shared" si="231"/>
        <v>0</v>
      </c>
      <c r="ET80" s="25">
        <f t="shared" si="231"/>
        <v>0</v>
      </c>
      <c r="EU80" s="25">
        <f t="shared" si="231"/>
        <v>0</v>
      </c>
      <c r="EV80" s="25">
        <f t="shared" si="231"/>
        <v>0</v>
      </c>
      <c r="EW80" s="25">
        <f t="shared" si="231"/>
        <v>0</v>
      </c>
      <c r="EX80" s="25">
        <f t="shared" si="231"/>
        <v>0</v>
      </c>
      <c r="EY80" s="25">
        <f t="shared" si="231"/>
        <v>0</v>
      </c>
      <c r="EZ80" s="25">
        <f t="shared" si="231"/>
        <v>0</v>
      </c>
      <c r="FA80" s="25">
        <f t="shared" si="231"/>
        <v>0</v>
      </c>
      <c r="FB80" s="25">
        <f t="shared" si="231"/>
        <v>0</v>
      </c>
      <c r="FC80" s="25">
        <f t="shared" si="231"/>
        <v>0</v>
      </c>
      <c r="FD80" s="25">
        <f t="shared" si="231"/>
        <v>0</v>
      </c>
      <c r="FE80" s="25">
        <f t="shared" si="231"/>
        <v>0</v>
      </c>
      <c r="FF80" s="25">
        <f t="shared" si="231"/>
        <v>0</v>
      </c>
      <c r="FG80" s="25">
        <f t="shared" si="231"/>
        <v>0</v>
      </c>
      <c r="FH80" s="25">
        <f t="shared" si="231"/>
        <v>0</v>
      </c>
      <c r="FI80" s="25">
        <f t="shared" si="231"/>
        <v>0</v>
      </c>
      <c r="FJ80" s="25">
        <f t="shared" si="231"/>
        <v>0</v>
      </c>
      <c r="FK80" s="25">
        <f t="shared" si="231"/>
        <v>0</v>
      </c>
      <c r="FL80" s="25">
        <f t="shared" si="231"/>
        <v>0</v>
      </c>
      <c r="FM80" s="25">
        <f t="shared" si="231"/>
        <v>0</v>
      </c>
      <c r="FN80" s="25">
        <f t="shared" si="231"/>
        <v>0</v>
      </c>
      <c r="FO80" s="25">
        <f t="shared" si="231"/>
        <v>0</v>
      </c>
      <c r="FP80" s="25">
        <f t="shared" si="231"/>
        <v>0</v>
      </c>
      <c r="FQ80" s="25">
        <f t="shared" si="231"/>
        <v>0</v>
      </c>
      <c r="FR80" s="25">
        <f t="shared" si="231"/>
        <v>0</v>
      </c>
      <c r="FS80" s="25">
        <f t="shared" si="231"/>
        <v>0</v>
      </c>
      <c r="FT80" s="25">
        <f t="shared" si="231"/>
        <v>0</v>
      </c>
      <c r="FU80" s="25">
        <f t="shared" si="231"/>
        <v>0</v>
      </c>
      <c r="FV80" s="25">
        <f t="shared" si="231"/>
        <v>0</v>
      </c>
      <c r="FW80" s="25">
        <f t="shared" si="231"/>
        <v>0</v>
      </c>
      <c r="FX80" s="25">
        <f t="shared" si="231"/>
        <v>0</v>
      </c>
      <c r="FY80" s="25">
        <f t="shared" si="231"/>
        <v>0</v>
      </c>
      <c r="FZ80" s="25">
        <f t="shared" si="231"/>
        <v>0</v>
      </c>
      <c r="GA80" s="25">
        <f t="shared" si="231"/>
        <v>0</v>
      </c>
      <c r="GB80" s="25">
        <f t="shared" si="231"/>
        <v>0</v>
      </c>
      <c r="GC80" s="25">
        <f t="shared" si="231"/>
        <v>0</v>
      </c>
      <c r="GD80" s="25">
        <f t="shared" si="231"/>
        <v>0</v>
      </c>
      <c r="GE80" s="25">
        <f t="shared" si="231"/>
        <v>0</v>
      </c>
      <c r="GF80" s="25">
        <f t="shared" si="231"/>
        <v>0</v>
      </c>
      <c r="GG80" s="25">
        <f t="shared" si="231"/>
        <v>0</v>
      </c>
      <c r="GH80" s="25">
        <f t="shared" si="231"/>
        <v>0</v>
      </c>
      <c r="GI80" s="25">
        <f t="shared" si="231"/>
        <v>0</v>
      </c>
      <c r="GJ80" s="25">
        <f t="shared" si="231"/>
        <v>0</v>
      </c>
      <c r="GK80" s="25">
        <f t="shared" si="231"/>
        <v>0</v>
      </c>
      <c r="GL80" s="25">
        <f t="shared" si="228"/>
        <v>0</v>
      </c>
      <c r="GM80" s="246">
        <f t="shared" si="170"/>
        <v>0</v>
      </c>
    </row>
    <row r="81" spans="1:195" ht="19.5" customHeight="1">
      <c r="A81" s="130">
        <f t="shared" si="221"/>
        <v>0</v>
      </c>
      <c r="B81" s="25" t="s">
        <v>95</v>
      </c>
      <c r="C81" s="25" t="s">
        <v>44</v>
      </c>
      <c r="D81" s="64">
        <v>42979</v>
      </c>
      <c r="E81" s="25">
        <f>(SUMIF(GASTOS!$I$5:$CB$5,D81,GASTOS!$I$12:$CB$12)+SUMIF(RRHH!$T$18:$CM$18,D81,RRHH!$T$19:$CM$19))*-1</f>
        <v>26062.001324656332</v>
      </c>
      <c r="F81" s="65">
        <f t="shared" si="232"/>
        <v>2017</v>
      </c>
      <c r="G81" s="25">
        <v>60</v>
      </c>
      <c r="H81" s="25">
        <f t="shared" si="233"/>
        <v>-434.36668874427221</v>
      </c>
      <c r="I81" s="64">
        <f t="shared" si="234"/>
        <v>44803</v>
      </c>
      <c r="J81" s="141">
        <f t="shared" si="235"/>
        <v>0</v>
      </c>
      <c r="K81" s="25">
        <f t="shared" si="235"/>
        <v>0</v>
      </c>
      <c r="L81" s="25">
        <f t="shared" si="235"/>
        <v>0</v>
      </c>
      <c r="M81" s="25">
        <f t="shared" si="235"/>
        <v>0</v>
      </c>
      <c r="N81" s="25">
        <f t="shared" si="235"/>
        <v>0</v>
      </c>
      <c r="O81" s="25">
        <f t="shared" si="235"/>
        <v>0</v>
      </c>
      <c r="P81" s="25">
        <f t="shared" si="235"/>
        <v>0</v>
      </c>
      <c r="Q81" s="25">
        <f t="shared" si="235"/>
        <v>0</v>
      </c>
      <c r="R81" s="25">
        <f t="shared" si="235"/>
        <v>0</v>
      </c>
      <c r="S81" s="25">
        <f t="shared" si="235"/>
        <v>0</v>
      </c>
      <c r="T81" s="25">
        <f t="shared" si="229"/>
        <v>0</v>
      </c>
      <c r="U81" s="25">
        <f t="shared" si="229"/>
        <v>0</v>
      </c>
      <c r="V81" s="25">
        <f t="shared" si="229"/>
        <v>0</v>
      </c>
      <c r="W81" s="25">
        <f t="shared" si="229"/>
        <v>0</v>
      </c>
      <c r="X81" s="25">
        <f t="shared" si="229"/>
        <v>0</v>
      </c>
      <c r="Y81" s="25">
        <f t="shared" si="229"/>
        <v>0</v>
      </c>
      <c r="Z81" s="25">
        <f t="shared" si="229"/>
        <v>0</v>
      </c>
      <c r="AA81" s="25">
        <f t="shared" si="229"/>
        <v>0</v>
      </c>
      <c r="AB81" s="25">
        <f t="shared" si="229"/>
        <v>0</v>
      </c>
      <c r="AC81" s="25">
        <f t="shared" si="229"/>
        <v>0</v>
      </c>
      <c r="AD81" s="25">
        <f t="shared" si="223"/>
        <v>0</v>
      </c>
      <c r="AE81" s="25">
        <f t="shared" si="223"/>
        <v>0</v>
      </c>
      <c r="AF81" s="25">
        <f t="shared" si="223"/>
        <v>0</v>
      </c>
      <c r="AG81" s="25">
        <f t="shared" si="223"/>
        <v>0</v>
      </c>
      <c r="AH81" s="25">
        <f t="shared" si="223"/>
        <v>0</v>
      </c>
      <c r="AI81" s="25">
        <f t="shared" si="223"/>
        <v>0</v>
      </c>
      <c r="AJ81" s="25">
        <f t="shared" si="223"/>
        <v>0</v>
      </c>
      <c r="AK81" s="25">
        <f t="shared" si="223"/>
        <v>0</v>
      </c>
      <c r="AL81" s="25">
        <f t="shared" si="223"/>
        <v>0</v>
      </c>
      <c r="AM81" s="25">
        <f t="shared" si="223"/>
        <v>0</v>
      </c>
      <c r="AN81" s="25">
        <f t="shared" si="236"/>
        <v>0</v>
      </c>
      <c r="AO81" s="25">
        <f t="shared" si="236"/>
        <v>0</v>
      </c>
      <c r="AP81" s="25">
        <f t="shared" si="236"/>
        <v>0</v>
      </c>
      <c r="AQ81" s="25">
        <f t="shared" si="236"/>
        <v>0</v>
      </c>
      <c r="AR81" s="25">
        <f t="shared" si="236"/>
        <v>0</v>
      </c>
      <c r="AS81" s="25">
        <f t="shared" si="236"/>
        <v>0</v>
      </c>
      <c r="AT81" s="25">
        <f t="shared" si="236"/>
        <v>0</v>
      </c>
      <c r="AU81" s="25">
        <f t="shared" si="236"/>
        <v>0</v>
      </c>
      <c r="AV81" s="25">
        <f t="shared" si="236"/>
        <v>0</v>
      </c>
      <c r="AW81" s="25">
        <f t="shared" si="236"/>
        <v>0</v>
      </c>
      <c r="AX81" s="25">
        <f t="shared" si="230"/>
        <v>0</v>
      </c>
      <c r="AY81" s="25">
        <f t="shared" si="230"/>
        <v>0</v>
      </c>
      <c r="AZ81" s="25">
        <f t="shared" si="230"/>
        <v>0</v>
      </c>
      <c r="BA81" s="25">
        <f t="shared" si="230"/>
        <v>0</v>
      </c>
      <c r="BB81" s="25">
        <f t="shared" si="230"/>
        <v>0</v>
      </c>
      <c r="BC81" s="25">
        <f t="shared" si="230"/>
        <v>0</v>
      </c>
      <c r="BD81" s="25">
        <f t="shared" si="230"/>
        <v>0</v>
      </c>
      <c r="BE81" s="25">
        <f t="shared" si="230"/>
        <v>0</v>
      </c>
      <c r="BF81" s="25">
        <f t="shared" si="230"/>
        <v>0</v>
      </c>
      <c r="BG81" s="25">
        <f t="shared" si="230"/>
        <v>0</v>
      </c>
      <c r="BH81" s="25">
        <f t="shared" si="227"/>
        <v>0</v>
      </c>
      <c r="BI81" s="25">
        <f t="shared" si="227"/>
        <v>0</v>
      </c>
      <c r="BJ81" s="25">
        <f t="shared" si="227"/>
        <v>0</v>
      </c>
      <c r="BK81" s="25">
        <f t="shared" si="227"/>
        <v>0</v>
      </c>
      <c r="BL81" s="25">
        <f t="shared" si="227"/>
        <v>0</v>
      </c>
      <c r="BM81" s="25">
        <f t="shared" si="227"/>
        <v>0</v>
      </c>
      <c r="BN81" s="25">
        <f t="shared" si="227"/>
        <v>0</v>
      </c>
      <c r="BO81" s="25">
        <f t="shared" si="227"/>
        <v>0</v>
      </c>
      <c r="BP81" s="25">
        <f t="shared" si="227"/>
        <v>0</v>
      </c>
      <c r="BQ81" s="25">
        <f t="shared" si="227"/>
        <v>0</v>
      </c>
      <c r="BR81" s="25">
        <f t="shared" si="212"/>
        <v>0</v>
      </c>
      <c r="BS81" s="25">
        <f t="shared" si="212"/>
        <v>0</v>
      </c>
      <c r="BT81" s="25">
        <f t="shared" si="212"/>
        <v>0</v>
      </c>
      <c r="BU81" s="25">
        <f t="shared" si="212"/>
        <v>0</v>
      </c>
      <c r="BV81" s="25">
        <f t="shared" si="212"/>
        <v>0</v>
      </c>
      <c r="BW81" s="25">
        <f t="shared" si="212"/>
        <v>0</v>
      </c>
      <c r="BX81" s="25">
        <f t="shared" si="212"/>
        <v>0</v>
      </c>
      <c r="BY81" s="25">
        <f t="shared" si="212"/>
        <v>0</v>
      </c>
      <c r="BZ81" s="25">
        <f t="shared" si="212"/>
        <v>0</v>
      </c>
      <c r="CA81" s="25">
        <f t="shared" si="212"/>
        <v>-434.36668874427221</v>
      </c>
      <c r="CB81" s="25">
        <f t="shared" si="208"/>
        <v>-434.36668874427221</v>
      </c>
      <c r="CC81" s="25">
        <f t="shared" si="208"/>
        <v>-434.36668874427221</v>
      </c>
      <c r="CD81" s="25">
        <f t="shared" si="208"/>
        <v>-434.36668874427221</v>
      </c>
      <c r="CE81" s="25">
        <f t="shared" si="208"/>
        <v>-434.36668874427221</v>
      </c>
      <c r="CF81" s="25">
        <f t="shared" si="208"/>
        <v>-434.36668874427221</v>
      </c>
      <c r="CG81" s="25">
        <f t="shared" si="208"/>
        <v>-434.36668874427221</v>
      </c>
      <c r="CH81" s="25">
        <f t="shared" si="208"/>
        <v>-434.36668874427221</v>
      </c>
      <c r="CI81" s="25">
        <f t="shared" ref="CB81:CK84" si="237">IF(CI$12&gt;$I81,0,IF($D81&lt;=CI$12,$H81,0))</f>
        <v>-434.36668874427221</v>
      </c>
      <c r="CJ81" s="25">
        <f t="shared" si="237"/>
        <v>-434.36668874427221</v>
      </c>
      <c r="CK81" s="25">
        <f t="shared" si="237"/>
        <v>-434.36668874427221</v>
      </c>
      <c r="CL81" s="25">
        <f t="shared" si="213"/>
        <v>-434.36668874427221</v>
      </c>
      <c r="CM81" s="25">
        <f t="shared" si="213"/>
        <v>-434.36668874427221</v>
      </c>
      <c r="CN81" s="25">
        <f t="shared" si="213"/>
        <v>-434.36668874427221</v>
      </c>
      <c r="CO81" s="25">
        <f t="shared" si="213"/>
        <v>-434.36668874427221</v>
      </c>
      <c r="CP81" s="25">
        <f t="shared" si="213"/>
        <v>-434.36668874427221</v>
      </c>
      <c r="CQ81" s="25">
        <f t="shared" si="213"/>
        <v>-434.36668874427221</v>
      </c>
      <c r="CR81" s="25">
        <f t="shared" si="213"/>
        <v>-434.36668874427221</v>
      </c>
      <c r="CS81" s="25">
        <f t="shared" si="213"/>
        <v>-434.36668874427221</v>
      </c>
      <c r="CT81" s="25">
        <f t="shared" si="213"/>
        <v>-434.36668874427221</v>
      </c>
      <c r="CU81" s="25">
        <f t="shared" si="213"/>
        <v>-434.36668874427221</v>
      </c>
      <c r="CV81" s="25">
        <f t="shared" si="210"/>
        <v>-434.36668874427221</v>
      </c>
      <c r="CW81" s="25">
        <f t="shared" si="210"/>
        <v>-434.36668874427221</v>
      </c>
      <c r="CX81" s="25">
        <f t="shared" si="210"/>
        <v>-434.36668874427221</v>
      </c>
      <c r="CY81" s="25">
        <f t="shared" si="210"/>
        <v>-434.36668874427221</v>
      </c>
      <c r="CZ81" s="25">
        <f t="shared" si="210"/>
        <v>-434.36668874427221</v>
      </c>
      <c r="DA81" s="25">
        <f t="shared" si="210"/>
        <v>-434.36668874427221</v>
      </c>
      <c r="DB81" s="25">
        <f t="shared" si="210"/>
        <v>-434.36668874427221</v>
      </c>
      <c r="DC81" s="25">
        <f t="shared" si="210"/>
        <v>-434.36668874427221</v>
      </c>
      <c r="DD81" s="25">
        <f t="shared" si="210"/>
        <v>-434.36668874427221</v>
      </c>
      <c r="DE81" s="25">
        <f t="shared" si="210"/>
        <v>-434.36668874427221</v>
      </c>
      <c r="DF81" s="25">
        <f t="shared" si="214"/>
        <v>-434.36668874427221</v>
      </c>
      <c r="DG81" s="25">
        <f t="shared" si="214"/>
        <v>-434.36668874427221</v>
      </c>
      <c r="DH81" s="25">
        <f t="shared" si="214"/>
        <v>-434.36668874427221</v>
      </c>
      <c r="DI81" s="25">
        <f t="shared" si="214"/>
        <v>-434.36668874427221</v>
      </c>
      <c r="DJ81" s="25">
        <f t="shared" si="214"/>
        <v>-434.36668874427221</v>
      </c>
      <c r="DK81" s="25">
        <f t="shared" si="214"/>
        <v>-434.36668874427221</v>
      </c>
      <c r="DL81" s="25">
        <f t="shared" si="214"/>
        <v>-434.36668874427221</v>
      </c>
      <c r="DM81" s="25">
        <f t="shared" si="214"/>
        <v>-434.36668874427221</v>
      </c>
      <c r="DN81" s="25">
        <f t="shared" si="214"/>
        <v>-434.36668874427221</v>
      </c>
      <c r="DO81" s="25">
        <f t="shared" si="214"/>
        <v>-434.36668874427221</v>
      </c>
      <c r="DP81" s="25">
        <f t="shared" si="217"/>
        <v>-434.36668874427221</v>
      </c>
      <c r="DQ81" s="25">
        <f t="shared" si="217"/>
        <v>-434.36668874427221</v>
      </c>
      <c r="DR81" s="25">
        <f t="shared" si="217"/>
        <v>-434.36668874427221</v>
      </c>
      <c r="DS81" s="25">
        <f t="shared" si="217"/>
        <v>-434.36668874427221</v>
      </c>
      <c r="DT81" s="25">
        <f t="shared" si="217"/>
        <v>-434.36668874427221</v>
      </c>
      <c r="DU81" s="25">
        <f t="shared" si="217"/>
        <v>-434.36668874427221</v>
      </c>
      <c r="DV81" s="25">
        <f t="shared" si="217"/>
        <v>-434.36668874427221</v>
      </c>
      <c r="DW81" s="25">
        <f t="shared" si="217"/>
        <v>-434.36668874427221</v>
      </c>
      <c r="DX81" s="25">
        <f t="shared" si="217"/>
        <v>-434.36668874427221</v>
      </c>
      <c r="DY81" s="25">
        <f t="shared" si="217"/>
        <v>-434.36668874427221</v>
      </c>
      <c r="DZ81" s="25">
        <f t="shared" si="231"/>
        <v>-434.36668874427221</v>
      </c>
      <c r="EA81" s="25">
        <f t="shared" si="231"/>
        <v>-434.36668874427221</v>
      </c>
      <c r="EB81" s="25">
        <f t="shared" si="231"/>
        <v>-434.36668874427221</v>
      </c>
      <c r="EC81" s="25">
        <f t="shared" si="231"/>
        <v>-434.36668874427221</v>
      </c>
      <c r="ED81" s="25">
        <f t="shared" si="231"/>
        <v>-434.36668874427221</v>
      </c>
      <c r="EE81" s="25">
        <f t="shared" si="231"/>
        <v>-434.36668874427221</v>
      </c>
      <c r="EF81" s="25">
        <f t="shared" si="231"/>
        <v>-434.36668874427221</v>
      </c>
      <c r="EG81" s="25">
        <f t="shared" si="231"/>
        <v>-434.36668874427221</v>
      </c>
      <c r="EH81" s="25">
        <f t="shared" si="231"/>
        <v>-434.36668874427221</v>
      </c>
      <c r="EI81" s="25">
        <f t="shared" si="231"/>
        <v>0</v>
      </c>
      <c r="EJ81" s="25">
        <f t="shared" si="231"/>
        <v>0</v>
      </c>
      <c r="EK81" s="25">
        <f t="shared" si="231"/>
        <v>0</v>
      </c>
      <c r="EL81" s="25">
        <f t="shared" si="231"/>
        <v>0</v>
      </c>
      <c r="EM81" s="25">
        <f t="shared" si="231"/>
        <v>0</v>
      </c>
      <c r="EN81" s="25">
        <f t="shared" si="231"/>
        <v>0</v>
      </c>
      <c r="EO81" s="25">
        <f t="shared" si="231"/>
        <v>0</v>
      </c>
      <c r="EP81" s="25">
        <f t="shared" si="231"/>
        <v>0</v>
      </c>
      <c r="EQ81" s="25">
        <f t="shared" si="231"/>
        <v>0</v>
      </c>
      <c r="ER81" s="25">
        <f t="shared" si="231"/>
        <v>0</v>
      </c>
      <c r="ES81" s="25">
        <f t="shared" si="231"/>
        <v>0</v>
      </c>
      <c r="ET81" s="25">
        <f t="shared" si="231"/>
        <v>0</v>
      </c>
      <c r="EU81" s="25">
        <f t="shared" si="231"/>
        <v>0</v>
      </c>
      <c r="EV81" s="25">
        <f t="shared" si="231"/>
        <v>0</v>
      </c>
      <c r="EW81" s="25">
        <f t="shared" si="231"/>
        <v>0</v>
      </c>
      <c r="EX81" s="25">
        <f t="shared" si="231"/>
        <v>0</v>
      </c>
      <c r="EY81" s="25">
        <f t="shared" si="231"/>
        <v>0</v>
      </c>
      <c r="EZ81" s="25">
        <f t="shared" si="231"/>
        <v>0</v>
      </c>
      <c r="FA81" s="25">
        <f t="shared" si="231"/>
        <v>0</v>
      </c>
      <c r="FB81" s="25">
        <f t="shared" si="231"/>
        <v>0</v>
      </c>
      <c r="FC81" s="25">
        <f t="shared" si="231"/>
        <v>0</v>
      </c>
      <c r="FD81" s="25">
        <f t="shared" si="231"/>
        <v>0</v>
      </c>
      <c r="FE81" s="25">
        <f t="shared" si="231"/>
        <v>0</v>
      </c>
      <c r="FF81" s="25">
        <f t="shared" si="231"/>
        <v>0</v>
      </c>
      <c r="FG81" s="25">
        <f t="shared" si="231"/>
        <v>0</v>
      </c>
      <c r="FH81" s="25">
        <f t="shared" si="231"/>
        <v>0</v>
      </c>
      <c r="FI81" s="25">
        <f t="shared" si="231"/>
        <v>0</v>
      </c>
      <c r="FJ81" s="25">
        <f t="shared" si="231"/>
        <v>0</v>
      </c>
      <c r="FK81" s="25">
        <f t="shared" si="231"/>
        <v>0</v>
      </c>
      <c r="FL81" s="25">
        <f t="shared" si="231"/>
        <v>0</v>
      </c>
      <c r="FM81" s="25">
        <f t="shared" si="231"/>
        <v>0</v>
      </c>
      <c r="FN81" s="25">
        <f t="shared" si="231"/>
        <v>0</v>
      </c>
      <c r="FO81" s="25">
        <f t="shared" si="231"/>
        <v>0</v>
      </c>
      <c r="FP81" s="25">
        <f t="shared" si="231"/>
        <v>0</v>
      </c>
      <c r="FQ81" s="25">
        <f t="shared" si="231"/>
        <v>0</v>
      </c>
      <c r="FR81" s="25">
        <f t="shared" si="231"/>
        <v>0</v>
      </c>
      <c r="FS81" s="25">
        <f t="shared" si="231"/>
        <v>0</v>
      </c>
      <c r="FT81" s="25">
        <f t="shared" si="231"/>
        <v>0</v>
      </c>
      <c r="FU81" s="25">
        <f t="shared" si="231"/>
        <v>0</v>
      </c>
      <c r="FV81" s="25">
        <f t="shared" si="231"/>
        <v>0</v>
      </c>
      <c r="FW81" s="25">
        <f t="shared" si="231"/>
        <v>0</v>
      </c>
      <c r="FX81" s="25">
        <f t="shared" si="231"/>
        <v>0</v>
      </c>
      <c r="FY81" s="25">
        <f t="shared" si="231"/>
        <v>0</v>
      </c>
      <c r="FZ81" s="25">
        <f t="shared" si="231"/>
        <v>0</v>
      </c>
      <c r="GA81" s="25">
        <f t="shared" si="231"/>
        <v>0</v>
      </c>
      <c r="GB81" s="25">
        <f t="shared" si="231"/>
        <v>0</v>
      </c>
      <c r="GC81" s="25">
        <f t="shared" si="231"/>
        <v>0</v>
      </c>
      <c r="GD81" s="25">
        <f t="shared" si="231"/>
        <v>0</v>
      </c>
      <c r="GE81" s="25">
        <f t="shared" si="231"/>
        <v>0</v>
      </c>
      <c r="GF81" s="25">
        <f t="shared" si="231"/>
        <v>0</v>
      </c>
      <c r="GG81" s="25">
        <f t="shared" si="231"/>
        <v>0</v>
      </c>
      <c r="GH81" s="25">
        <f t="shared" si="231"/>
        <v>0</v>
      </c>
      <c r="GI81" s="25">
        <f t="shared" si="231"/>
        <v>0</v>
      </c>
      <c r="GJ81" s="25">
        <f t="shared" si="231"/>
        <v>0</v>
      </c>
      <c r="GK81" s="25">
        <f t="shared" si="231"/>
        <v>0</v>
      </c>
      <c r="GL81" s="25">
        <f t="shared" si="228"/>
        <v>0</v>
      </c>
      <c r="GM81" s="246">
        <f t="shared" si="170"/>
        <v>0</v>
      </c>
    </row>
    <row r="82" spans="1:195" ht="19.5" customHeight="1">
      <c r="A82" s="130">
        <f t="shared" si="221"/>
        <v>0</v>
      </c>
      <c r="B82" s="25" t="s">
        <v>95</v>
      </c>
      <c r="C82" s="25" t="s">
        <v>44</v>
      </c>
      <c r="D82" s="64">
        <v>43009</v>
      </c>
      <c r="E82" s="25">
        <f>(SUMIF(GASTOS!$I$5:$CB$5,D82,GASTOS!$I$12:$CB$12)+SUMIF(RRHH!$T$18:$CM$18,D82,RRHH!$T$19:$CM$19))*-1</f>
        <v>26062.001324656332</v>
      </c>
      <c r="F82" s="65">
        <f t="shared" si="232"/>
        <v>2017</v>
      </c>
      <c r="G82" s="25">
        <v>60</v>
      </c>
      <c r="H82" s="25">
        <f t="shared" si="233"/>
        <v>-434.36668874427221</v>
      </c>
      <c r="I82" s="64">
        <f t="shared" si="234"/>
        <v>44833</v>
      </c>
      <c r="J82" s="141">
        <f t="shared" si="235"/>
        <v>0</v>
      </c>
      <c r="K82" s="25">
        <f t="shared" si="235"/>
        <v>0</v>
      </c>
      <c r="L82" s="25">
        <f t="shared" si="235"/>
        <v>0</v>
      </c>
      <c r="M82" s="25">
        <f t="shared" si="235"/>
        <v>0</v>
      </c>
      <c r="N82" s="25">
        <f t="shared" si="235"/>
        <v>0</v>
      </c>
      <c r="O82" s="25">
        <f t="shared" si="235"/>
        <v>0</v>
      </c>
      <c r="P82" s="25">
        <f t="shared" si="235"/>
        <v>0</v>
      </c>
      <c r="Q82" s="25">
        <f t="shared" si="235"/>
        <v>0</v>
      </c>
      <c r="R82" s="25">
        <f t="shared" si="235"/>
        <v>0</v>
      </c>
      <c r="S82" s="25">
        <f t="shared" si="235"/>
        <v>0</v>
      </c>
      <c r="T82" s="25">
        <f t="shared" si="229"/>
        <v>0</v>
      </c>
      <c r="U82" s="25">
        <f t="shared" si="229"/>
        <v>0</v>
      </c>
      <c r="V82" s="25">
        <f t="shared" si="229"/>
        <v>0</v>
      </c>
      <c r="W82" s="25">
        <f t="shared" si="229"/>
        <v>0</v>
      </c>
      <c r="X82" s="25">
        <f t="shared" si="229"/>
        <v>0</v>
      </c>
      <c r="Y82" s="25">
        <f t="shared" si="229"/>
        <v>0</v>
      </c>
      <c r="Z82" s="25">
        <f t="shared" si="229"/>
        <v>0</v>
      </c>
      <c r="AA82" s="25">
        <f t="shared" si="229"/>
        <v>0</v>
      </c>
      <c r="AB82" s="25">
        <f t="shared" si="229"/>
        <v>0</v>
      </c>
      <c r="AC82" s="25">
        <f t="shared" si="229"/>
        <v>0</v>
      </c>
      <c r="AD82" s="25">
        <f t="shared" si="223"/>
        <v>0</v>
      </c>
      <c r="AE82" s="25">
        <f t="shared" si="223"/>
        <v>0</v>
      </c>
      <c r="AF82" s="25">
        <f t="shared" si="223"/>
        <v>0</v>
      </c>
      <c r="AG82" s="25">
        <f t="shared" si="223"/>
        <v>0</v>
      </c>
      <c r="AH82" s="25">
        <f t="shared" si="223"/>
        <v>0</v>
      </c>
      <c r="AI82" s="25">
        <f t="shared" si="223"/>
        <v>0</v>
      </c>
      <c r="AJ82" s="25">
        <f t="shared" si="223"/>
        <v>0</v>
      </c>
      <c r="AK82" s="25">
        <f t="shared" si="223"/>
        <v>0</v>
      </c>
      <c r="AL82" s="25">
        <f t="shared" si="223"/>
        <v>0</v>
      </c>
      <c r="AM82" s="25">
        <f t="shared" si="223"/>
        <v>0</v>
      </c>
      <c r="AN82" s="25">
        <f t="shared" si="236"/>
        <v>0</v>
      </c>
      <c r="AO82" s="25">
        <f t="shared" si="236"/>
        <v>0</v>
      </c>
      <c r="AP82" s="25">
        <f t="shared" si="236"/>
        <v>0</v>
      </c>
      <c r="AQ82" s="25">
        <f t="shared" si="236"/>
        <v>0</v>
      </c>
      <c r="AR82" s="25">
        <f t="shared" si="236"/>
        <v>0</v>
      </c>
      <c r="AS82" s="25">
        <f t="shared" si="236"/>
        <v>0</v>
      </c>
      <c r="AT82" s="25">
        <f t="shared" si="236"/>
        <v>0</v>
      </c>
      <c r="AU82" s="25">
        <f t="shared" si="236"/>
        <v>0</v>
      </c>
      <c r="AV82" s="25">
        <f t="shared" si="236"/>
        <v>0</v>
      </c>
      <c r="AW82" s="25">
        <f t="shared" si="236"/>
        <v>0</v>
      </c>
      <c r="AX82" s="25">
        <f t="shared" si="230"/>
        <v>0</v>
      </c>
      <c r="AY82" s="25">
        <f t="shared" si="230"/>
        <v>0</v>
      </c>
      <c r="AZ82" s="25">
        <f t="shared" si="230"/>
        <v>0</v>
      </c>
      <c r="BA82" s="25">
        <f t="shared" si="230"/>
        <v>0</v>
      </c>
      <c r="BB82" s="25">
        <f t="shared" si="230"/>
        <v>0</v>
      </c>
      <c r="BC82" s="25">
        <f t="shared" si="230"/>
        <v>0</v>
      </c>
      <c r="BD82" s="25">
        <f t="shared" si="230"/>
        <v>0</v>
      </c>
      <c r="BE82" s="25">
        <f t="shared" si="230"/>
        <v>0</v>
      </c>
      <c r="BF82" s="25">
        <f t="shared" si="230"/>
        <v>0</v>
      </c>
      <c r="BG82" s="25">
        <f t="shared" si="230"/>
        <v>0</v>
      </c>
      <c r="BH82" s="25">
        <f t="shared" si="227"/>
        <v>0</v>
      </c>
      <c r="BI82" s="25">
        <f t="shared" si="227"/>
        <v>0</v>
      </c>
      <c r="BJ82" s="25">
        <f t="shared" si="227"/>
        <v>0</v>
      </c>
      <c r="BK82" s="25">
        <f t="shared" si="227"/>
        <v>0</v>
      </c>
      <c r="BL82" s="25">
        <f t="shared" si="227"/>
        <v>0</v>
      </c>
      <c r="BM82" s="25">
        <f t="shared" si="227"/>
        <v>0</v>
      </c>
      <c r="BN82" s="25">
        <f t="shared" si="227"/>
        <v>0</v>
      </c>
      <c r="BO82" s="25">
        <f t="shared" si="227"/>
        <v>0</v>
      </c>
      <c r="BP82" s="25">
        <f t="shared" si="227"/>
        <v>0</v>
      </c>
      <c r="BQ82" s="25">
        <f t="shared" si="227"/>
        <v>0</v>
      </c>
      <c r="BR82" s="25">
        <f t="shared" si="212"/>
        <v>0</v>
      </c>
      <c r="BS82" s="25">
        <f t="shared" si="212"/>
        <v>0</v>
      </c>
      <c r="BT82" s="25">
        <f t="shared" si="212"/>
        <v>0</v>
      </c>
      <c r="BU82" s="25">
        <f t="shared" si="212"/>
        <v>0</v>
      </c>
      <c r="BV82" s="25">
        <f t="shared" si="212"/>
        <v>0</v>
      </c>
      <c r="BW82" s="25">
        <f t="shared" si="212"/>
        <v>0</v>
      </c>
      <c r="BX82" s="25">
        <f t="shared" si="212"/>
        <v>0</v>
      </c>
      <c r="BY82" s="25">
        <f t="shared" si="212"/>
        <v>0</v>
      </c>
      <c r="BZ82" s="25">
        <f t="shared" si="212"/>
        <v>0</v>
      </c>
      <c r="CA82" s="25">
        <f t="shared" si="212"/>
        <v>0</v>
      </c>
      <c r="CB82" s="25">
        <f t="shared" si="237"/>
        <v>-434.36668874427221</v>
      </c>
      <c r="CC82" s="25">
        <f t="shared" si="237"/>
        <v>-434.36668874427221</v>
      </c>
      <c r="CD82" s="25">
        <f t="shared" si="237"/>
        <v>-434.36668874427221</v>
      </c>
      <c r="CE82" s="25">
        <f t="shared" si="237"/>
        <v>-434.36668874427221</v>
      </c>
      <c r="CF82" s="25">
        <f t="shared" si="237"/>
        <v>-434.36668874427221</v>
      </c>
      <c r="CG82" s="25">
        <f t="shared" si="237"/>
        <v>-434.36668874427221</v>
      </c>
      <c r="CH82" s="25">
        <f t="shared" si="237"/>
        <v>-434.36668874427221</v>
      </c>
      <c r="CI82" s="25">
        <f t="shared" si="237"/>
        <v>-434.36668874427221</v>
      </c>
      <c r="CJ82" s="25">
        <f t="shared" si="237"/>
        <v>-434.36668874427221</v>
      </c>
      <c r="CK82" s="25">
        <f t="shared" si="237"/>
        <v>-434.36668874427221</v>
      </c>
      <c r="CL82" s="25">
        <f t="shared" si="213"/>
        <v>-434.36668874427221</v>
      </c>
      <c r="CM82" s="25">
        <f t="shared" si="213"/>
        <v>-434.36668874427221</v>
      </c>
      <c r="CN82" s="25">
        <f t="shared" si="213"/>
        <v>-434.36668874427221</v>
      </c>
      <c r="CO82" s="25">
        <f t="shared" si="213"/>
        <v>-434.36668874427221</v>
      </c>
      <c r="CP82" s="25">
        <f t="shared" si="213"/>
        <v>-434.36668874427221</v>
      </c>
      <c r="CQ82" s="25">
        <f t="shared" si="213"/>
        <v>-434.36668874427221</v>
      </c>
      <c r="CR82" s="25">
        <f t="shared" si="213"/>
        <v>-434.36668874427221</v>
      </c>
      <c r="CS82" s="25">
        <f t="shared" si="213"/>
        <v>-434.36668874427221</v>
      </c>
      <c r="CT82" s="25">
        <f t="shared" si="213"/>
        <v>-434.36668874427221</v>
      </c>
      <c r="CU82" s="25">
        <f t="shared" si="213"/>
        <v>-434.36668874427221</v>
      </c>
      <c r="CV82" s="25">
        <f t="shared" si="210"/>
        <v>-434.36668874427221</v>
      </c>
      <c r="CW82" s="25">
        <f t="shared" si="210"/>
        <v>-434.36668874427221</v>
      </c>
      <c r="CX82" s="25">
        <f t="shared" si="210"/>
        <v>-434.36668874427221</v>
      </c>
      <c r="CY82" s="25">
        <f t="shared" si="210"/>
        <v>-434.36668874427221</v>
      </c>
      <c r="CZ82" s="25">
        <f t="shared" si="210"/>
        <v>-434.36668874427221</v>
      </c>
      <c r="DA82" s="25">
        <f t="shared" si="210"/>
        <v>-434.36668874427221</v>
      </c>
      <c r="DB82" s="25">
        <f t="shared" ref="CV82:DE84" si="238">IF(DB$12&gt;$I82,0,IF($D82&lt;=DB$12,$H82,0))</f>
        <v>-434.36668874427221</v>
      </c>
      <c r="DC82" s="25">
        <f t="shared" si="238"/>
        <v>-434.36668874427221</v>
      </c>
      <c r="DD82" s="25">
        <f t="shared" si="238"/>
        <v>-434.36668874427221</v>
      </c>
      <c r="DE82" s="25">
        <f t="shared" si="238"/>
        <v>-434.36668874427221</v>
      </c>
      <c r="DF82" s="25">
        <f t="shared" si="214"/>
        <v>-434.36668874427221</v>
      </c>
      <c r="DG82" s="25">
        <f t="shared" si="214"/>
        <v>-434.36668874427221</v>
      </c>
      <c r="DH82" s="25">
        <f t="shared" si="214"/>
        <v>-434.36668874427221</v>
      </c>
      <c r="DI82" s="25">
        <f t="shared" si="214"/>
        <v>-434.36668874427221</v>
      </c>
      <c r="DJ82" s="25">
        <f t="shared" si="214"/>
        <v>-434.36668874427221</v>
      </c>
      <c r="DK82" s="25">
        <f t="shared" si="214"/>
        <v>-434.36668874427221</v>
      </c>
      <c r="DL82" s="25">
        <f t="shared" si="214"/>
        <v>-434.36668874427221</v>
      </c>
      <c r="DM82" s="25">
        <f t="shared" si="214"/>
        <v>-434.36668874427221</v>
      </c>
      <c r="DN82" s="25">
        <f t="shared" si="214"/>
        <v>-434.36668874427221</v>
      </c>
      <c r="DO82" s="25">
        <f t="shared" si="214"/>
        <v>-434.36668874427221</v>
      </c>
      <c r="DP82" s="25">
        <f t="shared" si="217"/>
        <v>-434.36668874427221</v>
      </c>
      <c r="DQ82" s="25">
        <f t="shared" si="217"/>
        <v>-434.36668874427221</v>
      </c>
      <c r="DR82" s="25">
        <f t="shared" si="217"/>
        <v>-434.36668874427221</v>
      </c>
      <c r="DS82" s="25">
        <f t="shared" si="217"/>
        <v>-434.36668874427221</v>
      </c>
      <c r="DT82" s="25">
        <f t="shared" si="217"/>
        <v>-434.36668874427221</v>
      </c>
      <c r="DU82" s="25">
        <f t="shared" si="217"/>
        <v>-434.36668874427221</v>
      </c>
      <c r="DV82" s="25">
        <f t="shared" si="217"/>
        <v>-434.36668874427221</v>
      </c>
      <c r="DW82" s="25">
        <f t="shared" si="217"/>
        <v>-434.36668874427221</v>
      </c>
      <c r="DX82" s="25">
        <f t="shared" si="217"/>
        <v>-434.36668874427221</v>
      </c>
      <c r="DY82" s="25">
        <f t="shared" si="217"/>
        <v>-434.36668874427221</v>
      </c>
      <c r="DZ82" s="25">
        <f t="shared" si="231"/>
        <v>-434.36668874427221</v>
      </c>
      <c r="EA82" s="25">
        <f t="shared" si="231"/>
        <v>-434.36668874427221</v>
      </c>
      <c r="EB82" s="25">
        <f t="shared" si="231"/>
        <v>-434.36668874427221</v>
      </c>
      <c r="EC82" s="25">
        <f t="shared" si="231"/>
        <v>-434.36668874427221</v>
      </c>
      <c r="ED82" s="25">
        <f t="shared" si="231"/>
        <v>-434.36668874427221</v>
      </c>
      <c r="EE82" s="25">
        <f t="shared" si="231"/>
        <v>-434.36668874427221</v>
      </c>
      <c r="EF82" s="25">
        <f t="shared" si="231"/>
        <v>-434.36668874427221</v>
      </c>
      <c r="EG82" s="25">
        <f t="shared" si="231"/>
        <v>-434.36668874427221</v>
      </c>
      <c r="EH82" s="25">
        <f t="shared" si="231"/>
        <v>-434.36668874427221</v>
      </c>
      <c r="EI82" s="25">
        <f t="shared" si="231"/>
        <v>-434.36668874427221</v>
      </c>
      <c r="EJ82" s="25">
        <f t="shared" si="231"/>
        <v>0</v>
      </c>
      <c r="EK82" s="25">
        <f t="shared" si="231"/>
        <v>0</v>
      </c>
      <c r="EL82" s="25">
        <f t="shared" si="231"/>
        <v>0</v>
      </c>
      <c r="EM82" s="25">
        <f t="shared" si="231"/>
        <v>0</v>
      </c>
      <c r="EN82" s="25">
        <f t="shared" si="231"/>
        <v>0</v>
      </c>
      <c r="EO82" s="25">
        <f t="shared" si="231"/>
        <v>0</v>
      </c>
      <c r="EP82" s="25">
        <f t="shared" si="231"/>
        <v>0</v>
      </c>
      <c r="EQ82" s="25">
        <f t="shared" si="231"/>
        <v>0</v>
      </c>
      <c r="ER82" s="25">
        <f t="shared" si="231"/>
        <v>0</v>
      </c>
      <c r="ES82" s="25">
        <f t="shared" si="231"/>
        <v>0</v>
      </c>
      <c r="ET82" s="25">
        <f t="shared" si="231"/>
        <v>0</v>
      </c>
      <c r="EU82" s="25">
        <f t="shared" si="231"/>
        <v>0</v>
      </c>
      <c r="EV82" s="25">
        <f t="shared" si="231"/>
        <v>0</v>
      </c>
      <c r="EW82" s="25">
        <f t="shared" si="231"/>
        <v>0</v>
      </c>
      <c r="EX82" s="25">
        <f t="shared" si="231"/>
        <v>0</v>
      </c>
      <c r="EY82" s="25">
        <f t="shared" si="231"/>
        <v>0</v>
      </c>
      <c r="EZ82" s="25">
        <f t="shared" si="231"/>
        <v>0</v>
      </c>
      <c r="FA82" s="25">
        <f t="shared" si="231"/>
        <v>0</v>
      </c>
      <c r="FB82" s="25">
        <f t="shared" si="231"/>
        <v>0</v>
      </c>
      <c r="FC82" s="25">
        <f t="shared" si="231"/>
        <v>0</v>
      </c>
      <c r="FD82" s="25">
        <f t="shared" si="231"/>
        <v>0</v>
      </c>
      <c r="FE82" s="25">
        <f t="shared" si="231"/>
        <v>0</v>
      </c>
      <c r="FF82" s="25">
        <f t="shared" si="231"/>
        <v>0</v>
      </c>
      <c r="FG82" s="25">
        <f t="shared" si="231"/>
        <v>0</v>
      </c>
      <c r="FH82" s="25">
        <f t="shared" si="231"/>
        <v>0</v>
      </c>
      <c r="FI82" s="25">
        <f t="shared" si="231"/>
        <v>0</v>
      </c>
      <c r="FJ82" s="25">
        <f t="shared" si="231"/>
        <v>0</v>
      </c>
      <c r="FK82" s="25">
        <f t="shared" si="231"/>
        <v>0</v>
      </c>
      <c r="FL82" s="25">
        <f t="shared" si="231"/>
        <v>0</v>
      </c>
      <c r="FM82" s="25">
        <f t="shared" si="231"/>
        <v>0</v>
      </c>
      <c r="FN82" s="25">
        <f t="shared" si="231"/>
        <v>0</v>
      </c>
      <c r="FO82" s="25">
        <f t="shared" si="231"/>
        <v>0</v>
      </c>
      <c r="FP82" s="25">
        <f t="shared" si="231"/>
        <v>0</v>
      </c>
      <c r="FQ82" s="25">
        <f t="shared" si="231"/>
        <v>0</v>
      </c>
      <c r="FR82" s="25">
        <f t="shared" si="231"/>
        <v>0</v>
      </c>
      <c r="FS82" s="25">
        <f t="shared" si="231"/>
        <v>0</v>
      </c>
      <c r="FT82" s="25">
        <f t="shared" si="231"/>
        <v>0</v>
      </c>
      <c r="FU82" s="25">
        <f t="shared" si="231"/>
        <v>0</v>
      </c>
      <c r="FV82" s="25">
        <f t="shared" si="231"/>
        <v>0</v>
      </c>
      <c r="FW82" s="25">
        <f t="shared" si="231"/>
        <v>0</v>
      </c>
      <c r="FX82" s="25">
        <f t="shared" si="231"/>
        <v>0</v>
      </c>
      <c r="FY82" s="25">
        <f t="shared" si="231"/>
        <v>0</v>
      </c>
      <c r="FZ82" s="25">
        <f t="shared" si="231"/>
        <v>0</v>
      </c>
      <c r="GA82" s="25">
        <f t="shared" si="231"/>
        <v>0</v>
      </c>
      <c r="GB82" s="25">
        <f t="shared" si="231"/>
        <v>0</v>
      </c>
      <c r="GC82" s="25">
        <f t="shared" si="231"/>
        <v>0</v>
      </c>
      <c r="GD82" s="25">
        <f t="shared" si="231"/>
        <v>0</v>
      </c>
      <c r="GE82" s="25">
        <f t="shared" si="231"/>
        <v>0</v>
      </c>
      <c r="GF82" s="25">
        <f t="shared" si="231"/>
        <v>0</v>
      </c>
      <c r="GG82" s="25">
        <f t="shared" si="231"/>
        <v>0</v>
      </c>
      <c r="GH82" s="25">
        <f t="shared" si="231"/>
        <v>0</v>
      </c>
      <c r="GI82" s="25">
        <f t="shared" si="231"/>
        <v>0</v>
      </c>
      <c r="GJ82" s="25">
        <f t="shared" si="231"/>
        <v>0</v>
      </c>
      <c r="GK82" s="25">
        <f t="shared" ref="GK82:GL86" si="239">IF(GK$12&gt;$I82,0,IF($D82&lt;=GK$12,$H82,0))</f>
        <v>0</v>
      </c>
      <c r="GL82" s="25">
        <f t="shared" si="239"/>
        <v>0</v>
      </c>
      <c r="GM82" s="246">
        <f t="shared" si="170"/>
        <v>0</v>
      </c>
    </row>
    <row r="83" spans="1:195" ht="19.5" customHeight="1">
      <c r="A83" s="130">
        <f t="shared" si="221"/>
        <v>0</v>
      </c>
      <c r="B83" s="25" t="s">
        <v>95</v>
      </c>
      <c r="C83" s="25" t="s">
        <v>44</v>
      </c>
      <c r="D83" s="64">
        <v>43040</v>
      </c>
      <c r="E83" s="25">
        <f>(SUMIF(GASTOS!$I$5:$CB$5,D83,GASTOS!$I$12:$CB$12)+SUMIF(RRHH!$T$18:$CM$18,D83,RRHH!$T$19:$CM$19))*-1</f>
        <v>26062.001324656332</v>
      </c>
      <c r="F83" s="65">
        <f t="shared" si="232"/>
        <v>2017</v>
      </c>
      <c r="G83" s="25">
        <v>60</v>
      </c>
      <c r="H83" s="25">
        <f t="shared" si="233"/>
        <v>-434.36668874427221</v>
      </c>
      <c r="I83" s="64">
        <f t="shared" si="234"/>
        <v>44864</v>
      </c>
      <c r="J83" s="141">
        <f t="shared" si="235"/>
        <v>0</v>
      </c>
      <c r="K83" s="25">
        <f t="shared" si="235"/>
        <v>0</v>
      </c>
      <c r="L83" s="25">
        <f t="shared" si="235"/>
        <v>0</v>
      </c>
      <c r="M83" s="25">
        <f t="shared" si="235"/>
        <v>0</v>
      </c>
      <c r="N83" s="25">
        <f t="shared" si="235"/>
        <v>0</v>
      </c>
      <c r="O83" s="25">
        <f t="shared" si="235"/>
        <v>0</v>
      </c>
      <c r="P83" s="25">
        <f t="shared" si="235"/>
        <v>0</v>
      </c>
      <c r="Q83" s="25">
        <f t="shared" si="235"/>
        <v>0</v>
      </c>
      <c r="R83" s="25">
        <f t="shared" si="235"/>
        <v>0</v>
      </c>
      <c r="S83" s="25">
        <f t="shared" si="235"/>
        <v>0</v>
      </c>
      <c r="T83" s="25">
        <f t="shared" si="229"/>
        <v>0</v>
      </c>
      <c r="U83" s="25">
        <f t="shared" si="229"/>
        <v>0</v>
      </c>
      <c r="V83" s="25">
        <f t="shared" si="229"/>
        <v>0</v>
      </c>
      <c r="W83" s="25">
        <f t="shared" si="229"/>
        <v>0</v>
      </c>
      <c r="X83" s="25">
        <f t="shared" si="229"/>
        <v>0</v>
      </c>
      <c r="Y83" s="25">
        <f t="shared" si="229"/>
        <v>0</v>
      </c>
      <c r="Z83" s="25">
        <f t="shared" si="229"/>
        <v>0</v>
      </c>
      <c r="AA83" s="25">
        <f t="shared" si="229"/>
        <v>0</v>
      </c>
      <c r="AB83" s="25">
        <f t="shared" si="229"/>
        <v>0</v>
      </c>
      <c r="AC83" s="25">
        <f t="shared" si="229"/>
        <v>0</v>
      </c>
      <c r="AD83" s="25">
        <f t="shared" si="223"/>
        <v>0</v>
      </c>
      <c r="AE83" s="25">
        <f t="shared" si="223"/>
        <v>0</v>
      </c>
      <c r="AF83" s="25">
        <f t="shared" si="223"/>
        <v>0</v>
      </c>
      <c r="AG83" s="25">
        <f t="shared" si="223"/>
        <v>0</v>
      </c>
      <c r="AH83" s="25">
        <f t="shared" si="223"/>
        <v>0</v>
      </c>
      <c r="AI83" s="25">
        <f t="shared" si="223"/>
        <v>0</v>
      </c>
      <c r="AJ83" s="25">
        <f t="shared" si="223"/>
        <v>0</v>
      </c>
      <c r="AK83" s="25">
        <f t="shared" si="223"/>
        <v>0</v>
      </c>
      <c r="AL83" s="25">
        <f t="shared" si="223"/>
        <v>0</v>
      </c>
      <c r="AM83" s="25">
        <f t="shared" si="223"/>
        <v>0</v>
      </c>
      <c r="AN83" s="25">
        <f t="shared" si="236"/>
        <v>0</v>
      </c>
      <c r="AO83" s="25">
        <f t="shared" si="236"/>
        <v>0</v>
      </c>
      <c r="AP83" s="25">
        <f t="shared" si="236"/>
        <v>0</v>
      </c>
      <c r="AQ83" s="25">
        <f t="shared" si="236"/>
        <v>0</v>
      </c>
      <c r="AR83" s="25">
        <f t="shared" si="236"/>
        <v>0</v>
      </c>
      <c r="AS83" s="25">
        <f t="shared" si="236"/>
        <v>0</v>
      </c>
      <c r="AT83" s="25">
        <f t="shared" si="236"/>
        <v>0</v>
      </c>
      <c r="AU83" s="25">
        <f t="shared" si="236"/>
        <v>0</v>
      </c>
      <c r="AV83" s="25">
        <f t="shared" si="236"/>
        <v>0</v>
      </c>
      <c r="AW83" s="25">
        <f t="shared" si="236"/>
        <v>0</v>
      </c>
      <c r="AX83" s="25">
        <f t="shared" si="230"/>
        <v>0</v>
      </c>
      <c r="AY83" s="25">
        <f t="shared" si="230"/>
        <v>0</v>
      </c>
      <c r="AZ83" s="25">
        <f t="shared" si="230"/>
        <v>0</v>
      </c>
      <c r="BA83" s="25">
        <f t="shared" si="230"/>
        <v>0</v>
      </c>
      <c r="BB83" s="25">
        <f t="shared" si="230"/>
        <v>0</v>
      </c>
      <c r="BC83" s="25">
        <f t="shared" si="230"/>
        <v>0</v>
      </c>
      <c r="BD83" s="25">
        <f t="shared" si="230"/>
        <v>0</v>
      </c>
      <c r="BE83" s="25">
        <f t="shared" si="230"/>
        <v>0</v>
      </c>
      <c r="BF83" s="25">
        <f t="shared" si="230"/>
        <v>0</v>
      </c>
      <c r="BG83" s="25">
        <f t="shared" si="230"/>
        <v>0</v>
      </c>
      <c r="BH83" s="25">
        <f t="shared" si="227"/>
        <v>0</v>
      </c>
      <c r="BI83" s="25">
        <f t="shared" si="227"/>
        <v>0</v>
      </c>
      <c r="BJ83" s="25">
        <f t="shared" si="227"/>
        <v>0</v>
      </c>
      <c r="BK83" s="25">
        <f t="shared" si="227"/>
        <v>0</v>
      </c>
      <c r="BL83" s="25">
        <f t="shared" si="227"/>
        <v>0</v>
      </c>
      <c r="BM83" s="25">
        <f t="shared" si="227"/>
        <v>0</v>
      </c>
      <c r="BN83" s="25">
        <f t="shared" si="227"/>
        <v>0</v>
      </c>
      <c r="BO83" s="25">
        <f t="shared" si="227"/>
        <v>0</v>
      </c>
      <c r="BP83" s="25">
        <f t="shared" si="227"/>
        <v>0</v>
      </c>
      <c r="BQ83" s="25">
        <f t="shared" si="227"/>
        <v>0</v>
      </c>
      <c r="BR83" s="25">
        <f t="shared" si="212"/>
        <v>0</v>
      </c>
      <c r="BS83" s="25">
        <f t="shared" si="212"/>
        <v>0</v>
      </c>
      <c r="BT83" s="25">
        <f t="shared" si="212"/>
        <v>0</v>
      </c>
      <c r="BU83" s="25">
        <f t="shared" si="212"/>
        <v>0</v>
      </c>
      <c r="BV83" s="25">
        <f t="shared" si="212"/>
        <v>0</v>
      </c>
      <c r="BW83" s="25">
        <f t="shared" si="212"/>
        <v>0</v>
      </c>
      <c r="BX83" s="25">
        <f t="shared" si="212"/>
        <v>0</v>
      </c>
      <c r="BY83" s="25">
        <f t="shared" ref="BR83:CA84" si="240">IF(BY$12&gt;$I83,0,IF($D83&lt;=BY$12,$H83,0))</f>
        <v>0</v>
      </c>
      <c r="BZ83" s="25">
        <f t="shared" si="240"/>
        <v>0</v>
      </c>
      <c r="CA83" s="25">
        <f t="shared" si="240"/>
        <v>0</v>
      </c>
      <c r="CB83" s="25">
        <f t="shared" si="237"/>
        <v>0</v>
      </c>
      <c r="CC83" s="25">
        <f t="shared" si="237"/>
        <v>-434.36668874427221</v>
      </c>
      <c r="CD83" s="25">
        <f t="shared" si="237"/>
        <v>-434.36668874427221</v>
      </c>
      <c r="CE83" s="25">
        <f t="shared" si="237"/>
        <v>-434.36668874427221</v>
      </c>
      <c r="CF83" s="25">
        <f t="shared" si="237"/>
        <v>-434.36668874427221</v>
      </c>
      <c r="CG83" s="25">
        <f t="shared" si="237"/>
        <v>-434.36668874427221</v>
      </c>
      <c r="CH83" s="25">
        <f t="shared" si="237"/>
        <v>-434.36668874427221</v>
      </c>
      <c r="CI83" s="25">
        <f t="shared" si="237"/>
        <v>-434.36668874427221</v>
      </c>
      <c r="CJ83" s="25">
        <f t="shared" si="237"/>
        <v>-434.36668874427221</v>
      </c>
      <c r="CK83" s="25">
        <f t="shared" si="237"/>
        <v>-434.36668874427221</v>
      </c>
      <c r="CL83" s="25">
        <f t="shared" si="213"/>
        <v>-434.36668874427221</v>
      </c>
      <c r="CM83" s="25">
        <f t="shared" si="213"/>
        <v>-434.36668874427221</v>
      </c>
      <c r="CN83" s="25">
        <f t="shared" si="213"/>
        <v>-434.36668874427221</v>
      </c>
      <c r="CO83" s="25">
        <f t="shared" si="213"/>
        <v>-434.36668874427221</v>
      </c>
      <c r="CP83" s="25">
        <f t="shared" si="213"/>
        <v>-434.36668874427221</v>
      </c>
      <c r="CQ83" s="25">
        <f t="shared" si="213"/>
        <v>-434.36668874427221</v>
      </c>
      <c r="CR83" s="25">
        <f t="shared" si="213"/>
        <v>-434.36668874427221</v>
      </c>
      <c r="CS83" s="25">
        <f t="shared" si="213"/>
        <v>-434.36668874427221</v>
      </c>
      <c r="CT83" s="25">
        <f t="shared" si="213"/>
        <v>-434.36668874427221</v>
      </c>
      <c r="CU83" s="25">
        <f t="shared" si="213"/>
        <v>-434.36668874427221</v>
      </c>
      <c r="CV83" s="25">
        <f t="shared" si="238"/>
        <v>-434.36668874427221</v>
      </c>
      <c r="CW83" s="25">
        <f t="shared" si="238"/>
        <v>-434.36668874427221</v>
      </c>
      <c r="CX83" s="25">
        <f t="shared" si="238"/>
        <v>-434.36668874427221</v>
      </c>
      <c r="CY83" s="25">
        <f t="shared" si="238"/>
        <v>-434.36668874427221</v>
      </c>
      <c r="CZ83" s="25">
        <f t="shared" si="238"/>
        <v>-434.36668874427221</v>
      </c>
      <c r="DA83" s="25">
        <f t="shared" si="238"/>
        <v>-434.36668874427221</v>
      </c>
      <c r="DB83" s="25">
        <f t="shared" si="238"/>
        <v>-434.36668874427221</v>
      </c>
      <c r="DC83" s="25">
        <f t="shared" si="238"/>
        <v>-434.36668874427221</v>
      </c>
      <c r="DD83" s="25">
        <f t="shared" si="238"/>
        <v>-434.36668874427221</v>
      </c>
      <c r="DE83" s="25">
        <f t="shared" si="238"/>
        <v>-434.36668874427221</v>
      </c>
      <c r="DF83" s="25">
        <f t="shared" si="214"/>
        <v>-434.36668874427221</v>
      </c>
      <c r="DG83" s="25">
        <f t="shared" si="214"/>
        <v>-434.36668874427221</v>
      </c>
      <c r="DH83" s="25">
        <f t="shared" si="214"/>
        <v>-434.36668874427221</v>
      </c>
      <c r="DI83" s="25">
        <f t="shared" si="214"/>
        <v>-434.36668874427221</v>
      </c>
      <c r="DJ83" s="25">
        <f t="shared" si="214"/>
        <v>-434.36668874427221</v>
      </c>
      <c r="DK83" s="25">
        <f t="shared" si="214"/>
        <v>-434.36668874427221</v>
      </c>
      <c r="DL83" s="25">
        <f t="shared" si="214"/>
        <v>-434.36668874427221</v>
      </c>
      <c r="DM83" s="25">
        <f t="shared" si="214"/>
        <v>-434.36668874427221</v>
      </c>
      <c r="DN83" s="25">
        <f t="shared" si="214"/>
        <v>-434.36668874427221</v>
      </c>
      <c r="DO83" s="25">
        <f t="shared" si="214"/>
        <v>-434.36668874427221</v>
      </c>
      <c r="DP83" s="25">
        <f t="shared" si="217"/>
        <v>-434.36668874427221</v>
      </c>
      <c r="DQ83" s="25">
        <f t="shared" si="217"/>
        <v>-434.36668874427221</v>
      </c>
      <c r="DR83" s="25">
        <f t="shared" si="217"/>
        <v>-434.36668874427221</v>
      </c>
      <c r="DS83" s="25">
        <f t="shared" si="217"/>
        <v>-434.36668874427221</v>
      </c>
      <c r="DT83" s="25">
        <f t="shared" si="217"/>
        <v>-434.36668874427221</v>
      </c>
      <c r="DU83" s="25">
        <f t="shared" si="217"/>
        <v>-434.36668874427221</v>
      </c>
      <c r="DV83" s="25">
        <f t="shared" si="217"/>
        <v>-434.36668874427221</v>
      </c>
      <c r="DW83" s="25">
        <f t="shared" si="217"/>
        <v>-434.36668874427221</v>
      </c>
      <c r="DX83" s="25">
        <f t="shared" si="217"/>
        <v>-434.36668874427221</v>
      </c>
      <c r="DY83" s="25">
        <f t="shared" si="217"/>
        <v>-434.36668874427221</v>
      </c>
      <c r="DZ83" s="25">
        <f t="shared" ref="DZ83:GK86" si="241">IF(DZ$12&gt;$I83,0,IF($D83&lt;=DZ$12,$H83,0))</f>
        <v>-434.36668874427221</v>
      </c>
      <c r="EA83" s="25">
        <f t="shared" si="241"/>
        <v>-434.36668874427221</v>
      </c>
      <c r="EB83" s="25">
        <f t="shared" si="241"/>
        <v>-434.36668874427221</v>
      </c>
      <c r="EC83" s="25">
        <f t="shared" si="241"/>
        <v>-434.36668874427221</v>
      </c>
      <c r="ED83" s="25">
        <f t="shared" si="241"/>
        <v>-434.36668874427221</v>
      </c>
      <c r="EE83" s="25">
        <f t="shared" si="241"/>
        <v>-434.36668874427221</v>
      </c>
      <c r="EF83" s="25">
        <f t="shared" si="241"/>
        <v>-434.36668874427221</v>
      </c>
      <c r="EG83" s="25">
        <f t="shared" si="241"/>
        <v>-434.36668874427221</v>
      </c>
      <c r="EH83" s="25">
        <f t="shared" si="241"/>
        <v>-434.36668874427221</v>
      </c>
      <c r="EI83" s="25">
        <f t="shared" si="241"/>
        <v>-434.36668874427221</v>
      </c>
      <c r="EJ83" s="25">
        <f t="shared" si="241"/>
        <v>-434.36668874427221</v>
      </c>
      <c r="EK83" s="25">
        <f t="shared" si="241"/>
        <v>0</v>
      </c>
      <c r="EL83" s="25">
        <f t="shared" si="241"/>
        <v>0</v>
      </c>
      <c r="EM83" s="25">
        <f t="shared" si="241"/>
        <v>0</v>
      </c>
      <c r="EN83" s="25">
        <f t="shared" si="241"/>
        <v>0</v>
      </c>
      <c r="EO83" s="25">
        <f t="shared" si="241"/>
        <v>0</v>
      </c>
      <c r="EP83" s="25">
        <f t="shared" si="241"/>
        <v>0</v>
      </c>
      <c r="EQ83" s="25">
        <f t="shared" si="241"/>
        <v>0</v>
      </c>
      <c r="ER83" s="25">
        <f t="shared" si="241"/>
        <v>0</v>
      </c>
      <c r="ES83" s="25">
        <f t="shared" si="241"/>
        <v>0</v>
      </c>
      <c r="ET83" s="25">
        <f t="shared" si="241"/>
        <v>0</v>
      </c>
      <c r="EU83" s="25">
        <f t="shared" si="241"/>
        <v>0</v>
      </c>
      <c r="EV83" s="25">
        <f t="shared" si="241"/>
        <v>0</v>
      </c>
      <c r="EW83" s="25">
        <f t="shared" si="241"/>
        <v>0</v>
      </c>
      <c r="EX83" s="25">
        <f t="shared" si="241"/>
        <v>0</v>
      </c>
      <c r="EY83" s="25">
        <f t="shared" si="241"/>
        <v>0</v>
      </c>
      <c r="EZ83" s="25">
        <f t="shared" si="241"/>
        <v>0</v>
      </c>
      <c r="FA83" s="25">
        <f t="shared" si="241"/>
        <v>0</v>
      </c>
      <c r="FB83" s="25">
        <f t="shared" si="241"/>
        <v>0</v>
      </c>
      <c r="FC83" s="25">
        <f t="shared" si="241"/>
        <v>0</v>
      </c>
      <c r="FD83" s="25">
        <f t="shared" si="241"/>
        <v>0</v>
      </c>
      <c r="FE83" s="25">
        <f t="shared" si="241"/>
        <v>0</v>
      </c>
      <c r="FF83" s="25">
        <f t="shared" si="241"/>
        <v>0</v>
      </c>
      <c r="FG83" s="25">
        <f t="shared" si="241"/>
        <v>0</v>
      </c>
      <c r="FH83" s="25">
        <f t="shared" si="241"/>
        <v>0</v>
      </c>
      <c r="FI83" s="25">
        <f t="shared" si="241"/>
        <v>0</v>
      </c>
      <c r="FJ83" s="25">
        <f t="shared" si="241"/>
        <v>0</v>
      </c>
      <c r="FK83" s="25">
        <f t="shared" si="241"/>
        <v>0</v>
      </c>
      <c r="FL83" s="25">
        <f t="shared" si="241"/>
        <v>0</v>
      </c>
      <c r="FM83" s="25">
        <f t="shared" si="241"/>
        <v>0</v>
      </c>
      <c r="FN83" s="25">
        <f t="shared" si="241"/>
        <v>0</v>
      </c>
      <c r="FO83" s="25">
        <f t="shared" si="241"/>
        <v>0</v>
      </c>
      <c r="FP83" s="25">
        <f t="shared" si="241"/>
        <v>0</v>
      </c>
      <c r="FQ83" s="25">
        <f t="shared" si="241"/>
        <v>0</v>
      </c>
      <c r="FR83" s="25">
        <f t="shared" si="241"/>
        <v>0</v>
      </c>
      <c r="FS83" s="25">
        <f t="shared" si="241"/>
        <v>0</v>
      </c>
      <c r="FT83" s="25">
        <f t="shared" si="241"/>
        <v>0</v>
      </c>
      <c r="FU83" s="25">
        <f t="shared" si="241"/>
        <v>0</v>
      </c>
      <c r="FV83" s="25">
        <f t="shared" si="241"/>
        <v>0</v>
      </c>
      <c r="FW83" s="25">
        <f t="shared" si="241"/>
        <v>0</v>
      </c>
      <c r="FX83" s="25">
        <f t="shared" si="241"/>
        <v>0</v>
      </c>
      <c r="FY83" s="25">
        <f t="shared" si="241"/>
        <v>0</v>
      </c>
      <c r="FZ83" s="25">
        <f t="shared" si="241"/>
        <v>0</v>
      </c>
      <c r="GA83" s="25">
        <f t="shared" si="241"/>
        <v>0</v>
      </c>
      <c r="GB83" s="25">
        <f t="shared" si="241"/>
        <v>0</v>
      </c>
      <c r="GC83" s="25">
        <f t="shared" si="241"/>
        <v>0</v>
      </c>
      <c r="GD83" s="25">
        <f t="shared" si="241"/>
        <v>0</v>
      </c>
      <c r="GE83" s="25">
        <f t="shared" si="241"/>
        <v>0</v>
      </c>
      <c r="GF83" s="25">
        <f t="shared" si="241"/>
        <v>0</v>
      </c>
      <c r="GG83" s="25">
        <f t="shared" si="241"/>
        <v>0</v>
      </c>
      <c r="GH83" s="25">
        <f t="shared" si="241"/>
        <v>0</v>
      </c>
      <c r="GI83" s="25">
        <f t="shared" si="241"/>
        <v>0</v>
      </c>
      <c r="GJ83" s="25">
        <f t="shared" si="241"/>
        <v>0</v>
      </c>
      <c r="GK83" s="25">
        <f t="shared" si="241"/>
        <v>0</v>
      </c>
      <c r="GL83" s="25">
        <f t="shared" si="239"/>
        <v>0</v>
      </c>
      <c r="GM83" s="246">
        <f t="shared" ref="GM83:GM146" si="242">ROUND(SUM(J83:GL83)+E83,0)</f>
        <v>0</v>
      </c>
    </row>
    <row r="84" spans="1:195" ht="19.5" customHeight="1">
      <c r="A84" s="130">
        <f t="shared" si="221"/>
        <v>0</v>
      </c>
      <c r="B84" s="25" t="s">
        <v>95</v>
      </c>
      <c r="C84" s="25" t="s">
        <v>44</v>
      </c>
      <c r="D84" s="64">
        <v>43070</v>
      </c>
      <c r="E84" s="25">
        <f>(SUMIF(GASTOS!$I$5:$CB$5,D84,GASTOS!$I$12:$CB$12)+SUMIF(RRHH!$T$18:$CM$18,D84,RRHH!$T$19:$CM$19))*-1</f>
        <v>26062.001324656332</v>
      </c>
      <c r="F84" s="65">
        <f t="shared" si="232"/>
        <v>2017</v>
      </c>
      <c r="G84" s="25">
        <v>60</v>
      </c>
      <c r="H84" s="25">
        <f t="shared" si="233"/>
        <v>-434.36668874427221</v>
      </c>
      <c r="I84" s="64">
        <f t="shared" si="234"/>
        <v>44894</v>
      </c>
      <c r="J84" s="141">
        <f t="shared" si="235"/>
        <v>0</v>
      </c>
      <c r="K84" s="25">
        <f t="shared" si="235"/>
        <v>0</v>
      </c>
      <c r="L84" s="25">
        <f t="shared" si="235"/>
        <v>0</v>
      </c>
      <c r="M84" s="25">
        <f t="shared" si="235"/>
        <v>0</v>
      </c>
      <c r="N84" s="25">
        <f t="shared" si="235"/>
        <v>0</v>
      </c>
      <c r="O84" s="25">
        <f t="shared" si="235"/>
        <v>0</v>
      </c>
      <c r="P84" s="25">
        <f t="shared" si="235"/>
        <v>0</v>
      </c>
      <c r="Q84" s="25">
        <f t="shared" si="235"/>
        <v>0</v>
      </c>
      <c r="R84" s="25">
        <f t="shared" si="235"/>
        <v>0</v>
      </c>
      <c r="S84" s="25">
        <f t="shared" si="235"/>
        <v>0</v>
      </c>
      <c r="T84" s="25">
        <f t="shared" si="229"/>
        <v>0</v>
      </c>
      <c r="U84" s="25">
        <f t="shared" si="229"/>
        <v>0</v>
      </c>
      <c r="V84" s="25">
        <f t="shared" si="229"/>
        <v>0</v>
      </c>
      <c r="W84" s="25">
        <f t="shared" si="229"/>
        <v>0</v>
      </c>
      <c r="X84" s="25">
        <f t="shared" si="229"/>
        <v>0</v>
      </c>
      <c r="Y84" s="25">
        <f t="shared" si="229"/>
        <v>0</v>
      </c>
      <c r="Z84" s="25">
        <f t="shared" si="229"/>
        <v>0</v>
      </c>
      <c r="AA84" s="25">
        <f t="shared" si="229"/>
        <v>0</v>
      </c>
      <c r="AB84" s="25">
        <f t="shared" si="229"/>
        <v>0</v>
      </c>
      <c r="AC84" s="25">
        <f t="shared" si="229"/>
        <v>0</v>
      </c>
      <c r="AD84" s="25">
        <f t="shared" si="223"/>
        <v>0</v>
      </c>
      <c r="AE84" s="25">
        <f t="shared" si="223"/>
        <v>0</v>
      </c>
      <c r="AF84" s="25">
        <f t="shared" si="223"/>
        <v>0</v>
      </c>
      <c r="AG84" s="25">
        <f t="shared" si="223"/>
        <v>0</v>
      </c>
      <c r="AH84" s="25">
        <f t="shared" si="223"/>
        <v>0</v>
      </c>
      <c r="AI84" s="25">
        <f t="shared" si="223"/>
        <v>0</v>
      </c>
      <c r="AJ84" s="25">
        <f t="shared" si="223"/>
        <v>0</v>
      </c>
      <c r="AK84" s="25">
        <f t="shared" si="223"/>
        <v>0</v>
      </c>
      <c r="AL84" s="25">
        <f t="shared" si="223"/>
        <v>0</v>
      </c>
      <c r="AM84" s="25">
        <f t="shared" si="223"/>
        <v>0</v>
      </c>
      <c r="AN84" s="25">
        <f t="shared" si="236"/>
        <v>0</v>
      </c>
      <c r="AO84" s="25">
        <f t="shared" si="236"/>
        <v>0</v>
      </c>
      <c r="AP84" s="25">
        <f t="shared" si="236"/>
        <v>0</v>
      </c>
      <c r="AQ84" s="25">
        <f t="shared" si="236"/>
        <v>0</v>
      </c>
      <c r="AR84" s="25">
        <f t="shared" si="236"/>
        <v>0</v>
      </c>
      <c r="AS84" s="25">
        <f t="shared" si="236"/>
        <v>0</v>
      </c>
      <c r="AT84" s="25">
        <f t="shared" si="236"/>
        <v>0</v>
      </c>
      <c r="AU84" s="25">
        <f t="shared" si="236"/>
        <v>0</v>
      </c>
      <c r="AV84" s="25">
        <f t="shared" si="236"/>
        <v>0</v>
      </c>
      <c r="AW84" s="25">
        <f t="shared" si="236"/>
        <v>0</v>
      </c>
      <c r="AX84" s="25">
        <f t="shared" si="230"/>
        <v>0</v>
      </c>
      <c r="AY84" s="25">
        <f t="shared" si="230"/>
        <v>0</v>
      </c>
      <c r="AZ84" s="25">
        <f t="shared" si="230"/>
        <v>0</v>
      </c>
      <c r="BA84" s="25">
        <f t="shared" si="230"/>
        <v>0</v>
      </c>
      <c r="BB84" s="25">
        <f t="shared" si="230"/>
        <v>0</v>
      </c>
      <c r="BC84" s="25">
        <f t="shared" si="230"/>
        <v>0</v>
      </c>
      <c r="BD84" s="25">
        <f t="shared" si="230"/>
        <v>0</v>
      </c>
      <c r="BE84" s="25">
        <f t="shared" si="230"/>
        <v>0</v>
      </c>
      <c r="BF84" s="25">
        <f t="shared" si="230"/>
        <v>0</v>
      </c>
      <c r="BG84" s="25">
        <f t="shared" si="230"/>
        <v>0</v>
      </c>
      <c r="BH84" s="25">
        <f t="shared" si="227"/>
        <v>0</v>
      </c>
      <c r="BI84" s="25">
        <f t="shared" si="227"/>
        <v>0</v>
      </c>
      <c r="BJ84" s="25">
        <f t="shared" si="227"/>
        <v>0</v>
      </c>
      <c r="BK84" s="25">
        <f t="shared" si="227"/>
        <v>0</v>
      </c>
      <c r="BL84" s="25">
        <f t="shared" si="227"/>
        <v>0</v>
      </c>
      <c r="BM84" s="25">
        <f t="shared" si="227"/>
        <v>0</v>
      </c>
      <c r="BN84" s="25">
        <f t="shared" si="227"/>
        <v>0</v>
      </c>
      <c r="BO84" s="25">
        <f t="shared" si="227"/>
        <v>0</v>
      </c>
      <c r="BP84" s="25">
        <f t="shared" si="227"/>
        <v>0</v>
      </c>
      <c r="BQ84" s="25">
        <f t="shared" si="227"/>
        <v>0</v>
      </c>
      <c r="BR84" s="25">
        <f t="shared" si="240"/>
        <v>0</v>
      </c>
      <c r="BS84" s="25">
        <f t="shared" si="240"/>
        <v>0</v>
      </c>
      <c r="BT84" s="25">
        <f t="shared" si="240"/>
        <v>0</v>
      </c>
      <c r="BU84" s="25">
        <f t="shared" si="240"/>
        <v>0</v>
      </c>
      <c r="BV84" s="25">
        <f t="shared" si="240"/>
        <v>0</v>
      </c>
      <c r="BW84" s="25">
        <f t="shared" si="240"/>
        <v>0</v>
      </c>
      <c r="BX84" s="25">
        <f t="shared" si="240"/>
        <v>0</v>
      </c>
      <c r="BY84" s="25">
        <f t="shared" si="240"/>
        <v>0</v>
      </c>
      <c r="BZ84" s="25">
        <f t="shared" si="240"/>
        <v>0</v>
      </c>
      <c r="CA84" s="25">
        <f t="shared" si="240"/>
        <v>0</v>
      </c>
      <c r="CB84" s="25">
        <f t="shared" si="237"/>
        <v>0</v>
      </c>
      <c r="CC84" s="25">
        <f t="shared" si="237"/>
        <v>0</v>
      </c>
      <c r="CD84" s="25">
        <f t="shared" si="237"/>
        <v>-434.36668874427221</v>
      </c>
      <c r="CE84" s="25">
        <f t="shared" si="237"/>
        <v>-434.36668874427221</v>
      </c>
      <c r="CF84" s="25">
        <f t="shared" si="237"/>
        <v>-434.36668874427221</v>
      </c>
      <c r="CG84" s="25">
        <f t="shared" si="237"/>
        <v>-434.36668874427221</v>
      </c>
      <c r="CH84" s="25">
        <f t="shared" si="237"/>
        <v>-434.36668874427221</v>
      </c>
      <c r="CI84" s="25">
        <f t="shared" si="237"/>
        <v>-434.36668874427221</v>
      </c>
      <c r="CJ84" s="25">
        <f t="shared" si="237"/>
        <v>-434.36668874427221</v>
      </c>
      <c r="CK84" s="25">
        <f t="shared" si="237"/>
        <v>-434.36668874427221</v>
      </c>
      <c r="CL84" s="25">
        <f t="shared" si="213"/>
        <v>-434.36668874427221</v>
      </c>
      <c r="CM84" s="25">
        <f t="shared" ref="CM84:CU84" si="243">IF(CM$12&gt;$I84,0,IF($D84&lt;=CM$12,$H84,0))</f>
        <v>-434.36668874427221</v>
      </c>
      <c r="CN84" s="25">
        <f t="shared" si="243"/>
        <v>-434.36668874427221</v>
      </c>
      <c r="CO84" s="25">
        <f t="shared" si="243"/>
        <v>-434.36668874427221</v>
      </c>
      <c r="CP84" s="25">
        <f t="shared" si="243"/>
        <v>-434.36668874427221</v>
      </c>
      <c r="CQ84" s="25">
        <f t="shared" si="243"/>
        <v>-434.36668874427221</v>
      </c>
      <c r="CR84" s="25">
        <f t="shared" si="243"/>
        <v>-434.36668874427221</v>
      </c>
      <c r="CS84" s="25">
        <f t="shared" si="243"/>
        <v>-434.36668874427221</v>
      </c>
      <c r="CT84" s="25">
        <f t="shared" si="243"/>
        <v>-434.36668874427221</v>
      </c>
      <c r="CU84" s="25">
        <f t="shared" si="243"/>
        <v>-434.36668874427221</v>
      </c>
      <c r="CV84" s="25">
        <f t="shared" si="238"/>
        <v>-434.36668874427221</v>
      </c>
      <c r="CW84" s="25">
        <f t="shared" si="238"/>
        <v>-434.36668874427221</v>
      </c>
      <c r="CX84" s="25">
        <f t="shared" si="238"/>
        <v>-434.36668874427221</v>
      </c>
      <c r="CY84" s="25">
        <f t="shared" si="238"/>
        <v>-434.36668874427221</v>
      </c>
      <c r="CZ84" s="25">
        <f t="shared" si="238"/>
        <v>-434.36668874427221</v>
      </c>
      <c r="DA84" s="25">
        <f t="shared" si="238"/>
        <v>-434.36668874427221</v>
      </c>
      <c r="DB84" s="25">
        <f t="shared" si="238"/>
        <v>-434.36668874427221</v>
      </c>
      <c r="DC84" s="25">
        <f t="shared" si="238"/>
        <v>-434.36668874427221</v>
      </c>
      <c r="DD84" s="25">
        <f t="shared" si="238"/>
        <v>-434.36668874427221</v>
      </c>
      <c r="DE84" s="25">
        <f t="shared" si="238"/>
        <v>-434.36668874427221</v>
      </c>
      <c r="DF84" s="25">
        <f t="shared" si="214"/>
        <v>-434.36668874427221</v>
      </c>
      <c r="DG84" s="25">
        <f t="shared" si="214"/>
        <v>-434.36668874427221</v>
      </c>
      <c r="DH84" s="25">
        <f t="shared" si="214"/>
        <v>-434.36668874427221</v>
      </c>
      <c r="DI84" s="25">
        <f t="shared" si="214"/>
        <v>-434.36668874427221</v>
      </c>
      <c r="DJ84" s="25">
        <f t="shared" si="214"/>
        <v>-434.36668874427221</v>
      </c>
      <c r="DK84" s="25">
        <f t="shared" si="214"/>
        <v>-434.36668874427221</v>
      </c>
      <c r="DL84" s="25">
        <f t="shared" si="214"/>
        <v>-434.36668874427221</v>
      </c>
      <c r="DM84" s="25">
        <f t="shared" si="214"/>
        <v>-434.36668874427221</v>
      </c>
      <c r="DN84" s="25">
        <f t="shared" si="214"/>
        <v>-434.36668874427221</v>
      </c>
      <c r="DO84" s="25">
        <f t="shared" si="214"/>
        <v>-434.36668874427221</v>
      </c>
      <c r="DP84" s="25">
        <f t="shared" si="217"/>
        <v>-434.36668874427221</v>
      </c>
      <c r="DQ84" s="25">
        <f t="shared" si="217"/>
        <v>-434.36668874427221</v>
      </c>
      <c r="DR84" s="25">
        <f t="shared" si="217"/>
        <v>-434.36668874427221</v>
      </c>
      <c r="DS84" s="25">
        <f t="shared" si="217"/>
        <v>-434.36668874427221</v>
      </c>
      <c r="DT84" s="25">
        <f t="shared" si="217"/>
        <v>-434.36668874427221</v>
      </c>
      <c r="DU84" s="25">
        <f t="shared" si="217"/>
        <v>-434.36668874427221</v>
      </c>
      <c r="DV84" s="25">
        <f t="shared" si="217"/>
        <v>-434.36668874427221</v>
      </c>
      <c r="DW84" s="25">
        <f t="shared" si="217"/>
        <v>-434.36668874427221</v>
      </c>
      <c r="DX84" s="25">
        <f t="shared" si="217"/>
        <v>-434.36668874427221</v>
      </c>
      <c r="DY84" s="25">
        <f t="shared" si="217"/>
        <v>-434.36668874427221</v>
      </c>
      <c r="DZ84" s="25">
        <f t="shared" si="241"/>
        <v>-434.36668874427221</v>
      </c>
      <c r="EA84" s="25">
        <f t="shared" si="241"/>
        <v>-434.36668874427221</v>
      </c>
      <c r="EB84" s="25">
        <f t="shared" si="241"/>
        <v>-434.36668874427221</v>
      </c>
      <c r="EC84" s="25">
        <f t="shared" si="241"/>
        <v>-434.36668874427221</v>
      </c>
      <c r="ED84" s="25">
        <f t="shared" si="241"/>
        <v>-434.36668874427221</v>
      </c>
      <c r="EE84" s="25">
        <f t="shared" si="241"/>
        <v>-434.36668874427221</v>
      </c>
      <c r="EF84" s="25">
        <f t="shared" si="241"/>
        <v>-434.36668874427221</v>
      </c>
      <c r="EG84" s="25">
        <f t="shared" si="241"/>
        <v>-434.36668874427221</v>
      </c>
      <c r="EH84" s="25">
        <f t="shared" si="241"/>
        <v>-434.36668874427221</v>
      </c>
      <c r="EI84" s="25">
        <f t="shared" si="241"/>
        <v>-434.36668874427221</v>
      </c>
      <c r="EJ84" s="25">
        <f t="shared" si="241"/>
        <v>-434.36668874427221</v>
      </c>
      <c r="EK84" s="25">
        <f t="shared" si="241"/>
        <v>-434.36668874427221</v>
      </c>
      <c r="EL84" s="25">
        <f t="shared" si="241"/>
        <v>0</v>
      </c>
      <c r="EM84" s="25">
        <f t="shared" si="241"/>
        <v>0</v>
      </c>
      <c r="EN84" s="25">
        <f t="shared" si="241"/>
        <v>0</v>
      </c>
      <c r="EO84" s="25">
        <f t="shared" si="241"/>
        <v>0</v>
      </c>
      <c r="EP84" s="25">
        <f t="shared" si="241"/>
        <v>0</v>
      </c>
      <c r="EQ84" s="25">
        <f t="shared" si="241"/>
        <v>0</v>
      </c>
      <c r="ER84" s="25">
        <f t="shared" si="241"/>
        <v>0</v>
      </c>
      <c r="ES84" s="25">
        <f t="shared" si="241"/>
        <v>0</v>
      </c>
      <c r="ET84" s="25">
        <f t="shared" si="241"/>
        <v>0</v>
      </c>
      <c r="EU84" s="25">
        <f t="shared" si="241"/>
        <v>0</v>
      </c>
      <c r="EV84" s="25">
        <f t="shared" si="241"/>
        <v>0</v>
      </c>
      <c r="EW84" s="25">
        <f t="shared" si="241"/>
        <v>0</v>
      </c>
      <c r="EX84" s="25">
        <f t="shared" si="241"/>
        <v>0</v>
      </c>
      <c r="EY84" s="25">
        <f t="shared" si="241"/>
        <v>0</v>
      </c>
      <c r="EZ84" s="25">
        <f t="shared" si="241"/>
        <v>0</v>
      </c>
      <c r="FA84" s="25">
        <f t="shared" si="241"/>
        <v>0</v>
      </c>
      <c r="FB84" s="25">
        <f t="shared" si="241"/>
        <v>0</v>
      </c>
      <c r="FC84" s="25">
        <f t="shared" si="241"/>
        <v>0</v>
      </c>
      <c r="FD84" s="25">
        <f t="shared" si="241"/>
        <v>0</v>
      </c>
      <c r="FE84" s="25">
        <f t="shared" si="241"/>
        <v>0</v>
      </c>
      <c r="FF84" s="25">
        <f t="shared" si="241"/>
        <v>0</v>
      </c>
      <c r="FG84" s="25">
        <f t="shared" si="241"/>
        <v>0</v>
      </c>
      <c r="FH84" s="25">
        <f t="shared" si="241"/>
        <v>0</v>
      </c>
      <c r="FI84" s="25">
        <f t="shared" si="241"/>
        <v>0</v>
      </c>
      <c r="FJ84" s="25">
        <f t="shared" si="241"/>
        <v>0</v>
      </c>
      <c r="FK84" s="25">
        <f t="shared" si="241"/>
        <v>0</v>
      </c>
      <c r="FL84" s="25">
        <f t="shared" si="241"/>
        <v>0</v>
      </c>
      <c r="FM84" s="25">
        <f t="shared" si="241"/>
        <v>0</v>
      </c>
      <c r="FN84" s="25">
        <f t="shared" si="241"/>
        <v>0</v>
      </c>
      <c r="FO84" s="25">
        <f t="shared" si="241"/>
        <v>0</v>
      </c>
      <c r="FP84" s="25">
        <f t="shared" si="241"/>
        <v>0</v>
      </c>
      <c r="FQ84" s="25">
        <f t="shared" si="241"/>
        <v>0</v>
      </c>
      <c r="FR84" s="25">
        <f t="shared" si="241"/>
        <v>0</v>
      </c>
      <c r="FS84" s="25">
        <f t="shared" si="241"/>
        <v>0</v>
      </c>
      <c r="FT84" s="25">
        <f t="shared" si="241"/>
        <v>0</v>
      </c>
      <c r="FU84" s="25">
        <f t="shared" si="241"/>
        <v>0</v>
      </c>
      <c r="FV84" s="25">
        <f t="shared" si="241"/>
        <v>0</v>
      </c>
      <c r="FW84" s="25">
        <f t="shared" si="241"/>
        <v>0</v>
      </c>
      <c r="FX84" s="25">
        <f t="shared" si="241"/>
        <v>0</v>
      </c>
      <c r="FY84" s="25">
        <f t="shared" si="241"/>
        <v>0</v>
      </c>
      <c r="FZ84" s="25">
        <f t="shared" si="241"/>
        <v>0</v>
      </c>
      <c r="GA84" s="25">
        <f t="shared" si="241"/>
        <v>0</v>
      </c>
      <c r="GB84" s="25">
        <f t="shared" si="241"/>
        <v>0</v>
      </c>
      <c r="GC84" s="25">
        <f t="shared" si="241"/>
        <v>0</v>
      </c>
      <c r="GD84" s="25">
        <f t="shared" si="241"/>
        <v>0</v>
      </c>
      <c r="GE84" s="25">
        <f t="shared" si="241"/>
        <v>0</v>
      </c>
      <c r="GF84" s="25">
        <f t="shared" si="241"/>
        <v>0</v>
      </c>
      <c r="GG84" s="25">
        <f t="shared" si="241"/>
        <v>0</v>
      </c>
      <c r="GH84" s="25">
        <f t="shared" si="241"/>
        <v>0</v>
      </c>
      <c r="GI84" s="25">
        <f t="shared" si="241"/>
        <v>0</v>
      </c>
      <c r="GJ84" s="25">
        <f t="shared" si="241"/>
        <v>0</v>
      </c>
      <c r="GK84" s="25">
        <f t="shared" si="241"/>
        <v>0</v>
      </c>
      <c r="GL84" s="25">
        <f t="shared" si="239"/>
        <v>0</v>
      </c>
      <c r="GM84" s="246">
        <f t="shared" si="242"/>
        <v>0</v>
      </c>
    </row>
    <row r="85" spans="1:195" ht="19.5" customHeight="1">
      <c r="A85" s="130">
        <f t="shared" si="221"/>
        <v>0</v>
      </c>
      <c r="B85" s="25" t="s">
        <v>100</v>
      </c>
      <c r="C85" s="25" t="s">
        <v>6</v>
      </c>
      <c r="D85" s="64">
        <v>40909</v>
      </c>
      <c r="E85" s="25">
        <f>SUMIF(RRHH!$CN$18:$FG$18,D85,RRHH!$CN$26:$FG$26)*$E$163</f>
        <v>6200</v>
      </c>
      <c r="F85" s="65">
        <f t="shared" ref="F85:F86" si="244">YEAR(D85)</f>
        <v>2012</v>
      </c>
      <c r="G85" s="25">
        <v>48</v>
      </c>
      <c r="H85" s="25">
        <f>-E85/G85</f>
        <v>-129.16666666666666</v>
      </c>
      <c r="I85" s="64">
        <f>D85+(G85*30.4)</f>
        <v>42368.2</v>
      </c>
      <c r="J85" s="141">
        <f t="shared" ref="J85:S86" si="245">IF(J$12&gt;$I85,0,IF($D85&lt;=J$12,$H85,0))</f>
        <v>0</v>
      </c>
      <c r="K85" s="25">
        <f t="shared" si="245"/>
        <v>-129.16666666666666</v>
      </c>
      <c r="L85" s="25">
        <f t="shared" si="245"/>
        <v>-129.16666666666666</v>
      </c>
      <c r="M85" s="25">
        <f t="shared" si="245"/>
        <v>-129.16666666666666</v>
      </c>
      <c r="N85" s="25">
        <f t="shared" si="245"/>
        <v>-129.16666666666666</v>
      </c>
      <c r="O85" s="25">
        <f t="shared" si="245"/>
        <v>-129.16666666666666</v>
      </c>
      <c r="P85" s="25">
        <f t="shared" si="245"/>
        <v>-129.16666666666666</v>
      </c>
      <c r="Q85" s="25">
        <f t="shared" si="245"/>
        <v>-129.16666666666666</v>
      </c>
      <c r="R85" s="25">
        <f t="shared" si="245"/>
        <v>-129.16666666666666</v>
      </c>
      <c r="S85" s="25">
        <f t="shared" si="245"/>
        <v>-129.16666666666666</v>
      </c>
      <c r="T85" s="25">
        <f t="shared" ref="T85:AC86" si="246">IF(T$12&gt;$I85,0,IF($D85&lt;=T$12,$H85,0))</f>
        <v>-129.16666666666666</v>
      </c>
      <c r="U85" s="25">
        <f t="shared" si="246"/>
        <v>-129.16666666666666</v>
      </c>
      <c r="V85" s="25">
        <f t="shared" si="246"/>
        <v>-129.16666666666666</v>
      </c>
      <c r="W85" s="25">
        <f t="shared" si="246"/>
        <v>-129.16666666666666</v>
      </c>
      <c r="X85" s="25">
        <f t="shared" si="246"/>
        <v>-129.16666666666666</v>
      </c>
      <c r="Y85" s="25">
        <f t="shared" si="246"/>
        <v>-129.16666666666666</v>
      </c>
      <c r="Z85" s="25">
        <f t="shared" si="246"/>
        <v>-129.16666666666666</v>
      </c>
      <c r="AA85" s="25">
        <f t="shared" si="246"/>
        <v>-129.16666666666666</v>
      </c>
      <c r="AB85" s="25">
        <f t="shared" si="246"/>
        <v>-129.16666666666666</v>
      </c>
      <c r="AC85" s="25">
        <f t="shared" si="246"/>
        <v>-129.16666666666666</v>
      </c>
      <c r="AD85" s="25">
        <f t="shared" ref="AD85:AM86" si="247">IF(AD$12&gt;$I85,0,IF($D85&lt;=AD$12,$H85,0))</f>
        <v>-129.16666666666666</v>
      </c>
      <c r="AE85" s="25">
        <f t="shared" si="247"/>
        <v>-129.16666666666666</v>
      </c>
      <c r="AF85" s="25">
        <f t="shared" si="247"/>
        <v>-129.16666666666666</v>
      </c>
      <c r="AG85" s="25">
        <f t="shared" si="247"/>
        <v>-129.16666666666666</v>
      </c>
      <c r="AH85" s="25">
        <f t="shared" si="247"/>
        <v>-129.16666666666666</v>
      </c>
      <c r="AI85" s="25">
        <f t="shared" si="247"/>
        <v>-129.16666666666666</v>
      </c>
      <c r="AJ85" s="25">
        <f t="shared" si="247"/>
        <v>-129.16666666666666</v>
      </c>
      <c r="AK85" s="25">
        <f t="shared" si="247"/>
        <v>-129.16666666666666</v>
      </c>
      <c r="AL85" s="25">
        <f t="shared" si="247"/>
        <v>-129.16666666666666</v>
      </c>
      <c r="AM85" s="25">
        <f t="shared" si="247"/>
        <v>-129.16666666666666</v>
      </c>
      <c r="AN85" s="25">
        <f t="shared" ref="AN85:AW86" si="248">IF(AN$12&gt;$I85,0,IF($D85&lt;=AN$12,$H85,0))</f>
        <v>-129.16666666666666</v>
      </c>
      <c r="AO85" s="25">
        <f t="shared" si="248"/>
        <v>-129.16666666666666</v>
      </c>
      <c r="AP85" s="25">
        <f t="shared" si="248"/>
        <v>-129.16666666666666</v>
      </c>
      <c r="AQ85" s="25">
        <f t="shared" si="248"/>
        <v>-129.16666666666666</v>
      </c>
      <c r="AR85" s="25">
        <f t="shared" si="248"/>
        <v>-129.16666666666666</v>
      </c>
      <c r="AS85" s="25">
        <f t="shared" si="248"/>
        <v>-129.16666666666666</v>
      </c>
      <c r="AT85" s="25">
        <f t="shared" si="248"/>
        <v>-129.16666666666666</v>
      </c>
      <c r="AU85" s="25">
        <f t="shared" si="248"/>
        <v>-129.16666666666666</v>
      </c>
      <c r="AV85" s="25">
        <f t="shared" si="248"/>
        <v>-129.16666666666666</v>
      </c>
      <c r="AW85" s="25">
        <f t="shared" si="248"/>
        <v>-129.16666666666666</v>
      </c>
      <c r="AX85" s="25">
        <f t="shared" ref="AX85:BG86" si="249">IF(AX$12&gt;$I85,0,IF($D85&lt;=AX$12,$H85,0))</f>
        <v>-129.16666666666666</v>
      </c>
      <c r="AY85" s="25">
        <f t="shared" si="249"/>
        <v>-129.16666666666666</v>
      </c>
      <c r="AZ85" s="25">
        <f t="shared" si="249"/>
        <v>-129.16666666666666</v>
      </c>
      <c r="BA85" s="25">
        <f t="shared" si="249"/>
        <v>-129.16666666666666</v>
      </c>
      <c r="BB85" s="25">
        <f t="shared" si="249"/>
        <v>-129.16666666666666</v>
      </c>
      <c r="BC85" s="25">
        <f t="shared" si="249"/>
        <v>-129.16666666666666</v>
      </c>
      <c r="BD85" s="25">
        <f t="shared" si="249"/>
        <v>-129.16666666666666</v>
      </c>
      <c r="BE85" s="25">
        <f t="shared" si="249"/>
        <v>-129.16666666666666</v>
      </c>
      <c r="BF85" s="25">
        <f t="shared" si="249"/>
        <v>-129.16666666666666</v>
      </c>
      <c r="BG85" s="25">
        <f t="shared" si="249"/>
        <v>0</v>
      </c>
      <c r="BH85" s="25">
        <f t="shared" ref="BH85:BQ86" si="250">IF(BH$12&gt;$I85,0,IF($D85&lt;=BH$12,$H85,0))</f>
        <v>0</v>
      </c>
      <c r="BI85" s="25">
        <f t="shared" si="250"/>
        <v>0</v>
      </c>
      <c r="BJ85" s="25">
        <f t="shared" si="250"/>
        <v>0</v>
      </c>
      <c r="BK85" s="25">
        <f t="shared" si="250"/>
        <v>0</v>
      </c>
      <c r="BL85" s="25">
        <f t="shared" si="250"/>
        <v>0</v>
      </c>
      <c r="BM85" s="25">
        <f t="shared" si="250"/>
        <v>0</v>
      </c>
      <c r="BN85" s="25">
        <f t="shared" si="250"/>
        <v>0</v>
      </c>
      <c r="BO85" s="25">
        <f t="shared" si="250"/>
        <v>0</v>
      </c>
      <c r="BP85" s="25">
        <f t="shared" si="250"/>
        <v>0</v>
      </c>
      <c r="BQ85" s="25">
        <f t="shared" si="250"/>
        <v>0</v>
      </c>
      <c r="BR85" s="25">
        <f t="shared" ref="BR85:CA86" si="251">IF(BR$12&gt;$I85,0,IF($D85&lt;=BR$12,$H85,0))</f>
        <v>0</v>
      </c>
      <c r="BS85" s="25">
        <f t="shared" si="251"/>
        <v>0</v>
      </c>
      <c r="BT85" s="25">
        <f t="shared" si="251"/>
        <v>0</v>
      </c>
      <c r="BU85" s="25">
        <f t="shared" si="251"/>
        <v>0</v>
      </c>
      <c r="BV85" s="25">
        <f t="shared" si="251"/>
        <v>0</v>
      </c>
      <c r="BW85" s="25">
        <f t="shared" si="251"/>
        <v>0</v>
      </c>
      <c r="BX85" s="25">
        <f t="shared" si="251"/>
        <v>0</v>
      </c>
      <c r="BY85" s="25">
        <f t="shared" si="251"/>
        <v>0</v>
      </c>
      <c r="BZ85" s="25">
        <f t="shared" si="251"/>
        <v>0</v>
      </c>
      <c r="CA85" s="25">
        <f t="shared" si="251"/>
        <v>0</v>
      </c>
      <c r="CB85" s="25">
        <f t="shared" ref="CB85:CK86" si="252">IF(CB$12&gt;$I85,0,IF($D85&lt;=CB$12,$H85,0))</f>
        <v>0</v>
      </c>
      <c r="CC85" s="25">
        <f t="shared" si="252"/>
        <v>0</v>
      </c>
      <c r="CD85" s="25">
        <f t="shared" si="252"/>
        <v>0</v>
      </c>
      <c r="CE85" s="25">
        <f t="shared" si="252"/>
        <v>0</v>
      </c>
      <c r="CF85" s="25">
        <f t="shared" si="252"/>
        <v>0</v>
      </c>
      <c r="CG85" s="25">
        <f t="shared" si="252"/>
        <v>0</v>
      </c>
      <c r="CH85" s="25">
        <f t="shared" si="252"/>
        <v>0</v>
      </c>
      <c r="CI85" s="25">
        <f t="shared" si="252"/>
        <v>0</v>
      </c>
      <c r="CJ85" s="25">
        <f t="shared" si="252"/>
        <v>0</v>
      </c>
      <c r="CK85" s="25">
        <f t="shared" si="252"/>
        <v>0</v>
      </c>
      <c r="CL85" s="25">
        <f t="shared" ref="CL85:CU86" si="253">IF(CL$12&gt;$I85,0,IF($D85&lt;=CL$12,$H85,0))</f>
        <v>0</v>
      </c>
      <c r="CM85" s="25">
        <f t="shared" si="253"/>
        <v>0</v>
      </c>
      <c r="CN85" s="25">
        <f t="shared" si="253"/>
        <v>0</v>
      </c>
      <c r="CO85" s="25">
        <f t="shared" si="253"/>
        <v>0</v>
      </c>
      <c r="CP85" s="25">
        <f t="shared" si="253"/>
        <v>0</v>
      </c>
      <c r="CQ85" s="25">
        <f t="shared" si="253"/>
        <v>0</v>
      </c>
      <c r="CR85" s="25">
        <f t="shared" si="253"/>
        <v>0</v>
      </c>
      <c r="CS85" s="25">
        <f t="shared" si="253"/>
        <v>0</v>
      </c>
      <c r="CT85" s="25">
        <f t="shared" si="253"/>
        <v>0</v>
      </c>
      <c r="CU85" s="25">
        <f t="shared" si="253"/>
        <v>0</v>
      </c>
      <c r="CV85" s="25">
        <f t="shared" ref="CV85:DE86" si="254">IF(CV$12&gt;$I85,0,IF($D85&lt;=CV$12,$H85,0))</f>
        <v>0</v>
      </c>
      <c r="CW85" s="25">
        <f t="shared" si="254"/>
        <v>0</v>
      </c>
      <c r="CX85" s="25">
        <f t="shared" si="254"/>
        <v>0</v>
      </c>
      <c r="CY85" s="25">
        <f t="shared" si="254"/>
        <v>0</v>
      </c>
      <c r="CZ85" s="25">
        <f t="shared" si="254"/>
        <v>0</v>
      </c>
      <c r="DA85" s="25">
        <f t="shared" si="254"/>
        <v>0</v>
      </c>
      <c r="DB85" s="25">
        <f t="shared" si="254"/>
        <v>0</v>
      </c>
      <c r="DC85" s="25">
        <f t="shared" si="254"/>
        <v>0</v>
      </c>
      <c r="DD85" s="25">
        <f t="shared" si="254"/>
        <v>0</v>
      </c>
      <c r="DE85" s="25">
        <f t="shared" si="254"/>
        <v>0</v>
      </c>
      <c r="DF85" s="25">
        <f t="shared" ref="DF85:DO86" si="255">IF(DF$12&gt;$I85,0,IF($D85&lt;=DF$12,$H85,0))</f>
        <v>0</v>
      </c>
      <c r="DG85" s="25">
        <f t="shared" si="255"/>
        <v>0</v>
      </c>
      <c r="DH85" s="25">
        <f t="shared" si="255"/>
        <v>0</v>
      </c>
      <c r="DI85" s="25">
        <f t="shared" si="255"/>
        <v>0</v>
      </c>
      <c r="DJ85" s="25">
        <f t="shared" si="255"/>
        <v>0</v>
      </c>
      <c r="DK85" s="25">
        <f t="shared" si="255"/>
        <v>0</v>
      </c>
      <c r="DL85" s="25">
        <f t="shared" si="255"/>
        <v>0</v>
      </c>
      <c r="DM85" s="25">
        <f t="shared" si="255"/>
        <v>0</v>
      </c>
      <c r="DN85" s="25">
        <f t="shared" si="255"/>
        <v>0</v>
      </c>
      <c r="DO85" s="25">
        <f t="shared" si="255"/>
        <v>0</v>
      </c>
      <c r="DP85" s="25">
        <f t="shared" ref="DP85:DY86" si="256">IF(DP$12&gt;$I85,0,IF($D85&lt;=DP$12,$H85,0))</f>
        <v>0</v>
      </c>
      <c r="DQ85" s="25">
        <f t="shared" si="256"/>
        <v>0</v>
      </c>
      <c r="DR85" s="25">
        <f t="shared" si="256"/>
        <v>0</v>
      </c>
      <c r="DS85" s="25">
        <f t="shared" si="256"/>
        <v>0</v>
      </c>
      <c r="DT85" s="25">
        <f t="shared" si="256"/>
        <v>0</v>
      </c>
      <c r="DU85" s="25">
        <f t="shared" si="256"/>
        <v>0</v>
      </c>
      <c r="DV85" s="25">
        <f t="shared" si="256"/>
        <v>0</v>
      </c>
      <c r="DW85" s="25">
        <f t="shared" si="256"/>
        <v>0</v>
      </c>
      <c r="DX85" s="25">
        <f t="shared" si="256"/>
        <v>0</v>
      </c>
      <c r="DY85" s="25">
        <f t="shared" si="256"/>
        <v>0</v>
      </c>
      <c r="DZ85" s="25">
        <f t="shared" si="241"/>
        <v>0</v>
      </c>
      <c r="EA85" s="25">
        <f t="shared" si="241"/>
        <v>0</v>
      </c>
      <c r="EB85" s="25">
        <f t="shared" si="241"/>
        <v>0</v>
      </c>
      <c r="EC85" s="25">
        <f t="shared" si="241"/>
        <v>0</v>
      </c>
      <c r="ED85" s="25">
        <f t="shared" si="241"/>
        <v>0</v>
      </c>
      <c r="EE85" s="25">
        <f t="shared" si="241"/>
        <v>0</v>
      </c>
      <c r="EF85" s="25">
        <f t="shared" si="241"/>
        <v>0</v>
      </c>
      <c r="EG85" s="25">
        <f t="shared" si="241"/>
        <v>0</v>
      </c>
      <c r="EH85" s="25">
        <f t="shared" si="241"/>
        <v>0</v>
      </c>
      <c r="EI85" s="25">
        <f t="shared" si="241"/>
        <v>0</v>
      </c>
      <c r="EJ85" s="25">
        <f t="shared" si="241"/>
        <v>0</v>
      </c>
      <c r="EK85" s="25">
        <f t="shared" si="241"/>
        <v>0</v>
      </c>
      <c r="EL85" s="25">
        <f t="shared" si="241"/>
        <v>0</v>
      </c>
      <c r="EM85" s="25">
        <f t="shared" si="241"/>
        <v>0</v>
      </c>
      <c r="EN85" s="25">
        <f t="shared" si="241"/>
        <v>0</v>
      </c>
      <c r="EO85" s="25">
        <f t="shared" si="241"/>
        <v>0</v>
      </c>
      <c r="EP85" s="25">
        <f t="shared" si="241"/>
        <v>0</v>
      </c>
      <c r="EQ85" s="25">
        <f t="shared" si="241"/>
        <v>0</v>
      </c>
      <c r="ER85" s="25">
        <f t="shared" si="241"/>
        <v>0</v>
      </c>
      <c r="ES85" s="25">
        <f t="shared" si="241"/>
        <v>0</v>
      </c>
      <c r="ET85" s="25">
        <f t="shared" si="241"/>
        <v>0</v>
      </c>
      <c r="EU85" s="25">
        <f t="shared" si="241"/>
        <v>0</v>
      </c>
      <c r="EV85" s="25">
        <f t="shared" si="241"/>
        <v>0</v>
      </c>
      <c r="EW85" s="25">
        <f t="shared" si="241"/>
        <v>0</v>
      </c>
      <c r="EX85" s="25">
        <f t="shared" si="241"/>
        <v>0</v>
      </c>
      <c r="EY85" s="25">
        <f t="shared" si="241"/>
        <v>0</v>
      </c>
      <c r="EZ85" s="25">
        <f t="shared" si="241"/>
        <v>0</v>
      </c>
      <c r="FA85" s="25">
        <f t="shared" si="241"/>
        <v>0</v>
      </c>
      <c r="FB85" s="25">
        <f t="shared" si="241"/>
        <v>0</v>
      </c>
      <c r="FC85" s="25">
        <f t="shared" si="241"/>
        <v>0</v>
      </c>
      <c r="FD85" s="25">
        <f t="shared" si="241"/>
        <v>0</v>
      </c>
      <c r="FE85" s="25">
        <f t="shared" si="241"/>
        <v>0</v>
      </c>
      <c r="FF85" s="25">
        <f t="shared" si="241"/>
        <v>0</v>
      </c>
      <c r="FG85" s="25">
        <f t="shared" si="241"/>
        <v>0</v>
      </c>
      <c r="FH85" s="25">
        <f t="shared" si="241"/>
        <v>0</v>
      </c>
      <c r="FI85" s="25">
        <f t="shared" si="241"/>
        <v>0</v>
      </c>
      <c r="FJ85" s="25">
        <f t="shared" si="241"/>
        <v>0</v>
      </c>
      <c r="FK85" s="25">
        <f t="shared" si="241"/>
        <v>0</v>
      </c>
      <c r="FL85" s="25">
        <f t="shared" si="241"/>
        <v>0</v>
      </c>
      <c r="FM85" s="25">
        <f t="shared" si="241"/>
        <v>0</v>
      </c>
      <c r="FN85" s="25">
        <f t="shared" si="241"/>
        <v>0</v>
      </c>
      <c r="FO85" s="25">
        <f t="shared" si="241"/>
        <v>0</v>
      </c>
      <c r="FP85" s="25">
        <f t="shared" si="241"/>
        <v>0</v>
      </c>
      <c r="FQ85" s="25">
        <f t="shared" si="241"/>
        <v>0</v>
      </c>
      <c r="FR85" s="25">
        <f t="shared" si="241"/>
        <v>0</v>
      </c>
      <c r="FS85" s="25">
        <f t="shared" si="241"/>
        <v>0</v>
      </c>
      <c r="FT85" s="25">
        <f t="shared" si="241"/>
        <v>0</v>
      </c>
      <c r="FU85" s="25">
        <f t="shared" si="241"/>
        <v>0</v>
      </c>
      <c r="FV85" s="25">
        <f t="shared" si="241"/>
        <v>0</v>
      </c>
      <c r="FW85" s="25">
        <f t="shared" si="241"/>
        <v>0</v>
      </c>
      <c r="FX85" s="25">
        <f t="shared" si="241"/>
        <v>0</v>
      </c>
      <c r="FY85" s="25">
        <f t="shared" si="241"/>
        <v>0</v>
      </c>
      <c r="FZ85" s="25">
        <f t="shared" si="241"/>
        <v>0</v>
      </c>
      <c r="GA85" s="25">
        <f t="shared" si="241"/>
        <v>0</v>
      </c>
      <c r="GB85" s="25">
        <f t="shared" si="241"/>
        <v>0</v>
      </c>
      <c r="GC85" s="25">
        <f t="shared" si="241"/>
        <v>0</v>
      </c>
      <c r="GD85" s="25">
        <f t="shared" si="241"/>
        <v>0</v>
      </c>
      <c r="GE85" s="25">
        <f t="shared" si="241"/>
        <v>0</v>
      </c>
      <c r="GF85" s="25">
        <f t="shared" si="241"/>
        <v>0</v>
      </c>
      <c r="GG85" s="25">
        <f t="shared" si="241"/>
        <v>0</v>
      </c>
      <c r="GH85" s="25">
        <f t="shared" si="241"/>
        <v>0</v>
      </c>
      <c r="GI85" s="25">
        <f t="shared" si="241"/>
        <v>0</v>
      </c>
      <c r="GJ85" s="25">
        <f t="shared" si="241"/>
        <v>0</v>
      </c>
      <c r="GK85" s="25">
        <f t="shared" si="241"/>
        <v>0</v>
      </c>
      <c r="GL85" s="25">
        <f t="shared" si="239"/>
        <v>0</v>
      </c>
      <c r="GM85" s="246">
        <f t="shared" si="242"/>
        <v>0</v>
      </c>
    </row>
    <row r="86" spans="1:195" ht="19.5" customHeight="1">
      <c r="A86" s="130">
        <f t="shared" si="221"/>
        <v>0</v>
      </c>
      <c r="B86" s="25" t="s">
        <v>100</v>
      </c>
      <c r="C86" s="25" t="s">
        <v>6</v>
      </c>
      <c r="D86" s="64">
        <v>40940</v>
      </c>
      <c r="E86" s="25">
        <f>SUMIF(RRHH!$CN$18:$FG$18,D86,RRHH!$CN$26:$FG$26)*$E$163</f>
        <v>0</v>
      </c>
      <c r="F86" s="65">
        <f t="shared" si="244"/>
        <v>2012</v>
      </c>
      <c r="G86" s="25">
        <v>48</v>
      </c>
      <c r="H86" s="25">
        <f>-E86/G86</f>
        <v>0</v>
      </c>
      <c r="I86" s="64">
        <f t="shared" ref="I86:I87" si="257">D86+(G86*30.4)</f>
        <v>42399.199999999997</v>
      </c>
      <c r="J86" s="141">
        <f t="shared" si="245"/>
        <v>0</v>
      </c>
      <c r="K86" s="25">
        <f t="shared" si="245"/>
        <v>0</v>
      </c>
      <c r="L86" s="25">
        <f t="shared" si="245"/>
        <v>0</v>
      </c>
      <c r="M86" s="25">
        <f t="shared" si="245"/>
        <v>0</v>
      </c>
      <c r="N86" s="25">
        <f t="shared" si="245"/>
        <v>0</v>
      </c>
      <c r="O86" s="25">
        <f t="shared" si="245"/>
        <v>0</v>
      </c>
      <c r="P86" s="25">
        <f t="shared" si="245"/>
        <v>0</v>
      </c>
      <c r="Q86" s="25">
        <f t="shared" si="245"/>
        <v>0</v>
      </c>
      <c r="R86" s="25">
        <f t="shared" si="245"/>
        <v>0</v>
      </c>
      <c r="S86" s="25">
        <f t="shared" si="245"/>
        <v>0</v>
      </c>
      <c r="T86" s="25">
        <f t="shared" si="246"/>
        <v>0</v>
      </c>
      <c r="U86" s="25">
        <f t="shared" si="246"/>
        <v>0</v>
      </c>
      <c r="V86" s="25">
        <f t="shared" si="246"/>
        <v>0</v>
      </c>
      <c r="W86" s="25">
        <f t="shared" si="246"/>
        <v>0</v>
      </c>
      <c r="X86" s="25">
        <f t="shared" si="246"/>
        <v>0</v>
      </c>
      <c r="Y86" s="25">
        <f t="shared" si="246"/>
        <v>0</v>
      </c>
      <c r="Z86" s="25">
        <f t="shared" si="246"/>
        <v>0</v>
      </c>
      <c r="AA86" s="25">
        <f t="shared" si="246"/>
        <v>0</v>
      </c>
      <c r="AB86" s="25">
        <f t="shared" si="246"/>
        <v>0</v>
      </c>
      <c r="AC86" s="25">
        <f t="shared" si="246"/>
        <v>0</v>
      </c>
      <c r="AD86" s="25">
        <f t="shared" si="247"/>
        <v>0</v>
      </c>
      <c r="AE86" s="25">
        <f t="shared" si="247"/>
        <v>0</v>
      </c>
      <c r="AF86" s="25">
        <f t="shared" si="247"/>
        <v>0</v>
      </c>
      <c r="AG86" s="25">
        <f t="shared" si="247"/>
        <v>0</v>
      </c>
      <c r="AH86" s="25">
        <f t="shared" si="247"/>
        <v>0</v>
      </c>
      <c r="AI86" s="25">
        <f t="shared" si="247"/>
        <v>0</v>
      </c>
      <c r="AJ86" s="25">
        <f t="shared" si="247"/>
        <v>0</v>
      </c>
      <c r="AK86" s="25">
        <f t="shared" si="247"/>
        <v>0</v>
      </c>
      <c r="AL86" s="25">
        <f t="shared" si="247"/>
        <v>0</v>
      </c>
      <c r="AM86" s="25">
        <f t="shared" si="247"/>
        <v>0</v>
      </c>
      <c r="AN86" s="25">
        <f t="shared" si="248"/>
        <v>0</v>
      </c>
      <c r="AO86" s="25">
        <f t="shared" si="248"/>
        <v>0</v>
      </c>
      <c r="AP86" s="25">
        <f t="shared" si="248"/>
        <v>0</v>
      </c>
      <c r="AQ86" s="25">
        <f t="shared" si="248"/>
        <v>0</v>
      </c>
      <c r="AR86" s="25">
        <f t="shared" si="248"/>
        <v>0</v>
      </c>
      <c r="AS86" s="25">
        <f t="shared" si="248"/>
        <v>0</v>
      </c>
      <c r="AT86" s="25">
        <f t="shared" si="248"/>
        <v>0</v>
      </c>
      <c r="AU86" s="25">
        <f t="shared" si="248"/>
        <v>0</v>
      </c>
      <c r="AV86" s="25">
        <f t="shared" si="248"/>
        <v>0</v>
      </c>
      <c r="AW86" s="25">
        <f t="shared" si="248"/>
        <v>0</v>
      </c>
      <c r="AX86" s="25">
        <f t="shared" si="249"/>
        <v>0</v>
      </c>
      <c r="AY86" s="25">
        <f t="shared" si="249"/>
        <v>0</v>
      </c>
      <c r="AZ86" s="25">
        <f t="shared" si="249"/>
        <v>0</v>
      </c>
      <c r="BA86" s="25">
        <f t="shared" si="249"/>
        <v>0</v>
      </c>
      <c r="BB86" s="25">
        <f t="shared" si="249"/>
        <v>0</v>
      </c>
      <c r="BC86" s="25">
        <f t="shared" si="249"/>
        <v>0</v>
      </c>
      <c r="BD86" s="25">
        <f t="shared" si="249"/>
        <v>0</v>
      </c>
      <c r="BE86" s="25">
        <f t="shared" si="249"/>
        <v>0</v>
      </c>
      <c r="BF86" s="25">
        <f t="shared" si="249"/>
        <v>0</v>
      </c>
      <c r="BG86" s="25">
        <f t="shared" si="249"/>
        <v>0</v>
      </c>
      <c r="BH86" s="25">
        <f t="shared" si="250"/>
        <v>0</v>
      </c>
      <c r="BI86" s="25">
        <f t="shared" si="250"/>
        <v>0</v>
      </c>
      <c r="BJ86" s="25">
        <f t="shared" si="250"/>
        <v>0</v>
      </c>
      <c r="BK86" s="25">
        <f t="shared" si="250"/>
        <v>0</v>
      </c>
      <c r="BL86" s="25">
        <f t="shared" si="250"/>
        <v>0</v>
      </c>
      <c r="BM86" s="25">
        <f t="shared" si="250"/>
        <v>0</v>
      </c>
      <c r="BN86" s="25">
        <f t="shared" si="250"/>
        <v>0</v>
      </c>
      <c r="BO86" s="25">
        <f t="shared" si="250"/>
        <v>0</v>
      </c>
      <c r="BP86" s="25">
        <f t="shared" si="250"/>
        <v>0</v>
      </c>
      <c r="BQ86" s="25">
        <f t="shared" si="250"/>
        <v>0</v>
      </c>
      <c r="BR86" s="25">
        <f t="shared" si="251"/>
        <v>0</v>
      </c>
      <c r="BS86" s="25">
        <f t="shared" si="251"/>
        <v>0</v>
      </c>
      <c r="BT86" s="25">
        <f t="shared" si="251"/>
        <v>0</v>
      </c>
      <c r="BU86" s="25">
        <f t="shared" si="251"/>
        <v>0</v>
      </c>
      <c r="BV86" s="25">
        <f t="shared" si="251"/>
        <v>0</v>
      </c>
      <c r="BW86" s="25">
        <f t="shared" si="251"/>
        <v>0</v>
      </c>
      <c r="BX86" s="25">
        <f t="shared" si="251"/>
        <v>0</v>
      </c>
      <c r="BY86" s="25">
        <f t="shared" si="251"/>
        <v>0</v>
      </c>
      <c r="BZ86" s="25">
        <f t="shared" si="251"/>
        <v>0</v>
      </c>
      <c r="CA86" s="25">
        <f t="shared" si="251"/>
        <v>0</v>
      </c>
      <c r="CB86" s="25">
        <f t="shared" si="252"/>
        <v>0</v>
      </c>
      <c r="CC86" s="25">
        <f t="shared" si="252"/>
        <v>0</v>
      </c>
      <c r="CD86" s="25">
        <f t="shared" si="252"/>
        <v>0</v>
      </c>
      <c r="CE86" s="25">
        <f t="shared" si="252"/>
        <v>0</v>
      </c>
      <c r="CF86" s="25">
        <f t="shared" si="252"/>
        <v>0</v>
      </c>
      <c r="CG86" s="25">
        <f t="shared" si="252"/>
        <v>0</v>
      </c>
      <c r="CH86" s="25">
        <f t="shared" si="252"/>
        <v>0</v>
      </c>
      <c r="CI86" s="25">
        <f t="shared" si="252"/>
        <v>0</v>
      </c>
      <c r="CJ86" s="25">
        <f t="shared" si="252"/>
        <v>0</v>
      </c>
      <c r="CK86" s="25">
        <f t="shared" si="252"/>
        <v>0</v>
      </c>
      <c r="CL86" s="25">
        <f t="shared" si="253"/>
        <v>0</v>
      </c>
      <c r="CM86" s="25">
        <f t="shared" si="253"/>
        <v>0</v>
      </c>
      <c r="CN86" s="25">
        <f t="shared" si="253"/>
        <v>0</v>
      </c>
      <c r="CO86" s="25">
        <f t="shared" si="253"/>
        <v>0</v>
      </c>
      <c r="CP86" s="25">
        <f t="shared" si="253"/>
        <v>0</v>
      </c>
      <c r="CQ86" s="25">
        <f t="shared" si="253"/>
        <v>0</v>
      </c>
      <c r="CR86" s="25">
        <f t="shared" si="253"/>
        <v>0</v>
      </c>
      <c r="CS86" s="25">
        <f t="shared" si="253"/>
        <v>0</v>
      </c>
      <c r="CT86" s="25">
        <f t="shared" si="253"/>
        <v>0</v>
      </c>
      <c r="CU86" s="25">
        <f t="shared" si="253"/>
        <v>0</v>
      </c>
      <c r="CV86" s="25">
        <f t="shared" si="254"/>
        <v>0</v>
      </c>
      <c r="CW86" s="25">
        <f t="shared" si="254"/>
        <v>0</v>
      </c>
      <c r="CX86" s="25">
        <f t="shared" si="254"/>
        <v>0</v>
      </c>
      <c r="CY86" s="25">
        <f t="shared" si="254"/>
        <v>0</v>
      </c>
      <c r="CZ86" s="25">
        <f t="shared" si="254"/>
        <v>0</v>
      </c>
      <c r="DA86" s="25">
        <f t="shared" si="254"/>
        <v>0</v>
      </c>
      <c r="DB86" s="25">
        <f t="shared" si="254"/>
        <v>0</v>
      </c>
      <c r="DC86" s="25">
        <f t="shared" si="254"/>
        <v>0</v>
      </c>
      <c r="DD86" s="25">
        <f t="shared" si="254"/>
        <v>0</v>
      </c>
      <c r="DE86" s="25">
        <f t="shared" si="254"/>
        <v>0</v>
      </c>
      <c r="DF86" s="25">
        <f t="shared" si="255"/>
        <v>0</v>
      </c>
      <c r="DG86" s="25">
        <f t="shared" si="255"/>
        <v>0</v>
      </c>
      <c r="DH86" s="25">
        <f t="shared" si="255"/>
        <v>0</v>
      </c>
      <c r="DI86" s="25">
        <f t="shared" si="255"/>
        <v>0</v>
      </c>
      <c r="DJ86" s="25">
        <f t="shared" si="255"/>
        <v>0</v>
      </c>
      <c r="DK86" s="25">
        <f t="shared" si="255"/>
        <v>0</v>
      </c>
      <c r="DL86" s="25">
        <f t="shared" si="255"/>
        <v>0</v>
      </c>
      <c r="DM86" s="25">
        <f t="shared" si="255"/>
        <v>0</v>
      </c>
      <c r="DN86" s="25">
        <f t="shared" si="255"/>
        <v>0</v>
      </c>
      <c r="DO86" s="25">
        <f t="shared" si="255"/>
        <v>0</v>
      </c>
      <c r="DP86" s="25">
        <f t="shared" si="256"/>
        <v>0</v>
      </c>
      <c r="DQ86" s="25">
        <f t="shared" si="256"/>
        <v>0</v>
      </c>
      <c r="DR86" s="25">
        <f t="shared" si="256"/>
        <v>0</v>
      </c>
      <c r="DS86" s="25">
        <f t="shared" si="256"/>
        <v>0</v>
      </c>
      <c r="DT86" s="25">
        <f t="shared" si="256"/>
        <v>0</v>
      </c>
      <c r="DU86" s="25">
        <f t="shared" si="256"/>
        <v>0</v>
      </c>
      <c r="DV86" s="25">
        <f t="shared" si="256"/>
        <v>0</v>
      </c>
      <c r="DW86" s="25">
        <f t="shared" si="256"/>
        <v>0</v>
      </c>
      <c r="DX86" s="25">
        <f t="shared" si="256"/>
        <v>0</v>
      </c>
      <c r="DY86" s="25">
        <f t="shared" si="256"/>
        <v>0</v>
      </c>
      <c r="DZ86" s="25">
        <f t="shared" si="241"/>
        <v>0</v>
      </c>
      <c r="EA86" s="25">
        <f t="shared" si="241"/>
        <v>0</v>
      </c>
      <c r="EB86" s="25">
        <f t="shared" si="241"/>
        <v>0</v>
      </c>
      <c r="EC86" s="25">
        <f t="shared" si="241"/>
        <v>0</v>
      </c>
      <c r="ED86" s="25">
        <f t="shared" si="241"/>
        <v>0</v>
      </c>
      <c r="EE86" s="25">
        <f t="shared" si="241"/>
        <v>0</v>
      </c>
      <c r="EF86" s="25">
        <f t="shared" si="241"/>
        <v>0</v>
      </c>
      <c r="EG86" s="25">
        <f t="shared" si="241"/>
        <v>0</v>
      </c>
      <c r="EH86" s="25">
        <f t="shared" si="241"/>
        <v>0</v>
      </c>
      <c r="EI86" s="25">
        <f t="shared" si="241"/>
        <v>0</v>
      </c>
      <c r="EJ86" s="25">
        <f t="shared" si="241"/>
        <v>0</v>
      </c>
      <c r="EK86" s="25">
        <f t="shared" si="241"/>
        <v>0</v>
      </c>
      <c r="EL86" s="25">
        <f t="shared" si="241"/>
        <v>0</v>
      </c>
      <c r="EM86" s="25">
        <f t="shared" si="241"/>
        <v>0</v>
      </c>
      <c r="EN86" s="25">
        <f t="shared" si="241"/>
        <v>0</v>
      </c>
      <c r="EO86" s="25">
        <f t="shared" si="241"/>
        <v>0</v>
      </c>
      <c r="EP86" s="25">
        <f t="shared" si="241"/>
        <v>0</v>
      </c>
      <c r="EQ86" s="25">
        <f t="shared" si="241"/>
        <v>0</v>
      </c>
      <c r="ER86" s="25">
        <f t="shared" si="241"/>
        <v>0</v>
      </c>
      <c r="ES86" s="25">
        <f t="shared" si="241"/>
        <v>0</v>
      </c>
      <c r="ET86" s="25">
        <f t="shared" si="241"/>
        <v>0</v>
      </c>
      <c r="EU86" s="25">
        <f t="shared" si="241"/>
        <v>0</v>
      </c>
      <c r="EV86" s="25">
        <f t="shared" si="241"/>
        <v>0</v>
      </c>
      <c r="EW86" s="25">
        <f t="shared" si="241"/>
        <v>0</v>
      </c>
      <c r="EX86" s="25">
        <f t="shared" si="241"/>
        <v>0</v>
      </c>
      <c r="EY86" s="25">
        <f t="shared" si="241"/>
        <v>0</v>
      </c>
      <c r="EZ86" s="25">
        <f t="shared" si="241"/>
        <v>0</v>
      </c>
      <c r="FA86" s="25">
        <f t="shared" si="241"/>
        <v>0</v>
      </c>
      <c r="FB86" s="25">
        <f t="shared" si="241"/>
        <v>0</v>
      </c>
      <c r="FC86" s="25">
        <f t="shared" si="241"/>
        <v>0</v>
      </c>
      <c r="FD86" s="25">
        <f t="shared" si="241"/>
        <v>0</v>
      </c>
      <c r="FE86" s="25">
        <f t="shared" si="241"/>
        <v>0</v>
      </c>
      <c r="FF86" s="25">
        <f t="shared" si="241"/>
        <v>0</v>
      </c>
      <c r="FG86" s="25">
        <f t="shared" si="241"/>
        <v>0</v>
      </c>
      <c r="FH86" s="25">
        <f t="shared" si="241"/>
        <v>0</v>
      </c>
      <c r="FI86" s="25">
        <f t="shared" si="241"/>
        <v>0</v>
      </c>
      <c r="FJ86" s="25">
        <f t="shared" si="241"/>
        <v>0</v>
      </c>
      <c r="FK86" s="25">
        <f t="shared" si="241"/>
        <v>0</v>
      </c>
      <c r="FL86" s="25">
        <f t="shared" si="241"/>
        <v>0</v>
      </c>
      <c r="FM86" s="25">
        <f t="shared" si="241"/>
        <v>0</v>
      </c>
      <c r="FN86" s="25">
        <f t="shared" si="241"/>
        <v>0</v>
      </c>
      <c r="FO86" s="25">
        <f t="shared" si="241"/>
        <v>0</v>
      </c>
      <c r="FP86" s="25">
        <f t="shared" si="241"/>
        <v>0</v>
      </c>
      <c r="FQ86" s="25">
        <f t="shared" si="241"/>
        <v>0</v>
      </c>
      <c r="FR86" s="25">
        <f t="shared" si="241"/>
        <v>0</v>
      </c>
      <c r="FS86" s="25">
        <f t="shared" si="241"/>
        <v>0</v>
      </c>
      <c r="FT86" s="25">
        <f t="shared" si="241"/>
        <v>0</v>
      </c>
      <c r="FU86" s="25">
        <f t="shared" si="241"/>
        <v>0</v>
      </c>
      <c r="FV86" s="25">
        <f t="shared" si="241"/>
        <v>0</v>
      </c>
      <c r="FW86" s="25">
        <f t="shared" si="241"/>
        <v>0</v>
      </c>
      <c r="FX86" s="25">
        <f t="shared" si="241"/>
        <v>0</v>
      </c>
      <c r="FY86" s="25">
        <f t="shared" si="241"/>
        <v>0</v>
      </c>
      <c r="FZ86" s="25">
        <f t="shared" si="241"/>
        <v>0</v>
      </c>
      <c r="GA86" s="25">
        <f t="shared" si="241"/>
        <v>0</v>
      </c>
      <c r="GB86" s="25">
        <f t="shared" si="241"/>
        <v>0</v>
      </c>
      <c r="GC86" s="25">
        <f t="shared" si="241"/>
        <v>0</v>
      </c>
      <c r="GD86" s="25">
        <f t="shared" si="241"/>
        <v>0</v>
      </c>
      <c r="GE86" s="25">
        <f t="shared" si="241"/>
        <v>0</v>
      </c>
      <c r="GF86" s="25">
        <f t="shared" si="241"/>
        <v>0</v>
      </c>
      <c r="GG86" s="25">
        <f t="shared" si="241"/>
        <v>0</v>
      </c>
      <c r="GH86" s="25">
        <f t="shared" si="241"/>
        <v>0</v>
      </c>
      <c r="GI86" s="25">
        <f t="shared" si="241"/>
        <v>0</v>
      </c>
      <c r="GJ86" s="25">
        <f t="shared" si="241"/>
        <v>0</v>
      </c>
      <c r="GK86" s="25">
        <f t="shared" ref="GK86" si="258">IF(GK$12&gt;$I86,0,IF($D86&lt;=GK$12,$H86,0))</f>
        <v>0</v>
      </c>
      <c r="GL86" s="25">
        <f t="shared" si="239"/>
        <v>0</v>
      </c>
      <c r="GM86" s="246">
        <f t="shared" si="242"/>
        <v>0</v>
      </c>
    </row>
    <row r="87" spans="1:195" ht="19.5" customHeight="1">
      <c r="A87" s="130">
        <f t="shared" si="221"/>
        <v>0</v>
      </c>
      <c r="B87" s="25" t="s">
        <v>100</v>
      </c>
      <c r="C87" s="25" t="s">
        <v>6</v>
      </c>
      <c r="D87" s="64">
        <v>40969</v>
      </c>
      <c r="E87" s="25">
        <f>SUMIF(RRHH!$CN$18:$FG$18,D87,RRHH!$CN$26:$FG$26)*$E$163</f>
        <v>0</v>
      </c>
      <c r="F87" s="65">
        <f t="shared" ref="F87:F91" si="259">YEAR(D87)</f>
        <v>2012</v>
      </c>
      <c r="G87" s="25">
        <v>48</v>
      </c>
      <c r="H87" s="25">
        <f t="shared" ref="H87:H91" si="260">-E87/G87</f>
        <v>0</v>
      </c>
      <c r="I87" s="64">
        <f t="shared" si="257"/>
        <v>42428.2</v>
      </c>
      <c r="J87" s="141">
        <f t="shared" ref="J87:Y102" si="261">IF(J$12&gt;$I87,0,IF($D87&lt;=J$12,$H87,0))</f>
        <v>0</v>
      </c>
      <c r="K87" s="25">
        <f t="shared" si="261"/>
        <v>0</v>
      </c>
      <c r="L87" s="25">
        <f t="shared" si="261"/>
        <v>0</v>
      </c>
      <c r="M87" s="25">
        <f t="shared" si="261"/>
        <v>0</v>
      </c>
      <c r="N87" s="25">
        <f t="shared" si="261"/>
        <v>0</v>
      </c>
      <c r="O87" s="25">
        <f t="shared" si="261"/>
        <v>0</v>
      </c>
      <c r="P87" s="25">
        <f t="shared" si="261"/>
        <v>0</v>
      </c>
      <c r="Q87" s="25">
        <f t="shared" si="261"/>
        <v>0</v>
      </c>
      <c r="R87" s="25">
        <f t="shared" si="261"/>
        <v>0</v>
      </c>
      <c r="S87" s="25">
        <f t="shared" si="261"/>
        <v>0</v>
      </c>
      <c r="T87" s="25">
        <f t="shared" si="261"/>
        <v>0</v>
      </c>
      <c r="U87" s="25">
        <f t="shared" si="261"/>
        <v>0</v>
      </c>
      <c r="V87" s="25">
        <f t="shared" si="261"/>
        <v>0</v>
      </c>
      <c r="W87" s="25">
        <f t="shared" si="261"/>
        <v>0</v>
      </c>
      <c r="X87" s="25">
        <f t="shared" si="261"/>
        <v>0</v>
      </c>
      <c r="Y87" s="25">
        <f t="shared" si="261"/>
        <v>0</v>
      </c>
      <c r="Z87" s="25">
        <f t="shared" ref="Z87:AO102" si="262">IF(Z$12&gt;$I87,0,IF($D87&lt;=Z$12,$H87,0))</f>
        <v>0</v>
      </c>
      <c r="AA87" s="25">
        <f t="shared" si="262"/>
        <v>0</v>
      </c>
      <c r="AB87" s="25">
        <f t="shared" si="262"/>
        <v>0</v>
      </c>
      <c r="AC87" s="25">
        <f t="shared" si="262"/>
        <v>0</v>
      </c>
      <c r="AD87" s="25">
        <f t="shared" si="262"/>
        <v>0</v>
      </c>
      <c r="AE87" s="25">
        <f t="shared" si="262"/>
        <v>0</v>
      </c>
      <c r="AF87" s="25">
        <f t="shared" si="262"/>
        <v>0</v>
      </c>
      <c r="AG87" s="25">
        <f t="shared" si="262"/>
        <v>0</v>
      </c>
      <c r="AH87" s="25">
        <f t="shared" si="262"/>
        <v>0</v>
      </c>
      <c r="AI87" s="25">
        <f t="shared" si="262"/>
        <v>0</v>
      </c>
      <c r="AJ87" s="25">
        <f t="shared" si="262"/>
        <v>0</v>
      </c>
      <c r="AK87" s="25">
        <f t="shared" si="262"/>
        <v>0</v>
      </c>
      <c r="AL87" s="25">
        <f t="shared" si="262"/>
        <v>0</v>
      </c>
      <c r="AM87" s="25">
        <f t="shared" si="262"/>
        <v>0</v>
      </c>
      <c r="AN87" s="25">
        <f t="shared" si="262"/>
        <v>0</v>
      </c>
      <c r="AO87" s="25">
        <f t="shared" si="262"/>
        <v>0</v>
      </c>
      <c r="AP87" s="25">
        <f t="shared" ref="AP87:BE102" si="263">IF(AP$12&gt;$I87,0,IF($D87&lt;=AP$12,$H87,0))</f>
        <v>0</v>
      </c>
      <c r="AQ87" s="25">
        <f t="shared" si="263"/>
        <v>0</v>
      </c>
      <c r="AR87" s="25">
        <f t="shared" si="263"/>
        <v>0</v>
      </c>
      <c r="AS87" s="25">
        <f t="shared" si="263"/>
        <v>0</v>
      </c>
      <c r="AT87" s="25">
        <f t="shared" si="263"/>
        <v>0</v>
      </c>
      <c r="AU87" s="25">
        <f t="shared" si="263"/>
        <v>0</v>
      </c>
      <c r="AV87" s="25">
        <f t="shared" si="263"/>
        <v>0</v>
      </c>
      <c r="AW87" s="25">
        <f t="shared" si="263"/>
        <v>0</v>
      </c>
      <c r="AX87" s="25">
        <f t="shared" si="263"/>
        <v>0</v>
      </c>
      <c r="AY87" s="25">
        <f t="shared" si="263"/>
        <v>0</v>
      </c>
      <c r="AZ87" s="25">
        <f t="shared" si="263"/>
        <v>0</v>
      </c>
      <c r="BA87" s="25">
        <f t="shared" si="263"/>
        <v>0</v>
      </c>
      <c r="BB87" s="25">
        <f t="shared" si="263"/>
        <v>0</v>
      </c>
      <c r="BC87" s="25">
        <f t="shared" si="263"/>
        <v>0</v>
      </c>
      <c r="BD87" s="25">
        <f t="shared" si="263"/>
        <v>0</v>
      </c>
      <c r="BE87" s="25">
        <f t="shared" si="263"/>
        <v>0</v>
      </c>
      <c r="BF87" s="25">
        <f t="shared" ref="BF87:BU102" si="264">IF(BF$12&gt;$I87,0,IF($D87&lt;=BF$12,$H87,0))</f>
        <v>0</v>
      </c>
      <c r="BG87" s="25">
        <f t="shared" si="264"/>
        <v>0</v>
      </c>
      <c r="BH87" s="25">
        <f t="shared" si="264"/>
        <v>0</v>
      </c>
      <c r="BI87" s="25">
        <f t="shared" si="264"/>
        <v>0</v>
      </c>
      <c r="BJ87" s="25">
        <f t="shared" si="264"/>
        <v>0</v>
      </c>
      <c r="BK87" s="25">
        <f t="shared" si="264"/>
        <v>0</v>
      </c>
      <c r="BL87" s="25">
        <f t="shared" si="264"/>
        <v>0</v>
      </c>
      <c r="BM87" s="25">
        <f t="shared" si="264"/>
        <v>0</v>
      </c>
      <c r="BN87" s="25">
        <f t="shared" si="264"/>
        <v>0</v>
      </c>
      <c r="BO87" s="25">
        <f t="shared" si="264"/>
        <v>0</v>
      </c>
      <c r="BP87" s="25">
        <f t="shared" si="264"/>
        <v>0</v>
      </c>
      <c r="BQ87" s="25">
        <f t="shared" si="264"/>
        <v>0</v>
      </c>
      <c r="BR87" s="25">
        <f t="shared" si="264"/>
        <v>0</v>
      </c>
      <c r="BS87" s="25">
        <f t="shared" si="264"/>
        <v>0</v>
      </c>
      <c r="BT87" s="25">
        <f t="shared" si="264"/>
        <v>0</v>
      </c>
      <c r="BU87" s="25">
        <f t="shared" si="264"/>
        <v>0</v>
      </c>
      <c r="BV87" s="25">
        <f t="shared" ref="BV87:CK102" si="265">IF(BV$12&gt;$I87,0,IF($D87&lt;=BV$12,$H87,0))</f>
        <v>0</v>
      </c>
      <c r="BW87" s="25">
        <f t="shared" si="265"/>
        <v>0</v>
      </c>
      <c r="BX87" s="25">
        <f t="shared" si="265"/>
        <v>0</v>
      </c>
      <c r="BY87" s="25">
        <f t="shared" si="265"/>
        <v>0</v>
      </c>
      <c r="BZ87" s="25">
        <f t="shared" si="265"/>
        <v>0</v>
      </c>
      <c r="CA87" s="25">
        <f t="shared" si="265"/>
        <v>0</v>
      </c>
      <c r="CB87" s="25">
        <f t="shared" si="265"/>
        <v>0</v>
      </c>
      <c r="CC87" s="25">
        <f t="shared" si="265"/>
        <v>0</v>
      </c>
      <c r="CD87" s="25">
        <f t="shared" si="265"/>
        <v>0</v>
      </c>
      <c r="CE87" s="25">
        <f t="shared" si="265"/>
        <v>0</v>
      </c>
      <c r="CF87" s="25">
        <f t="shared" si="265"/>
        <v>0</v>
      </c>
      <c r="CG87" s="25">
        <f t="shared" si="265"/>
        <v>0</v>
      </c>
      <c r="CH87" s="25">
        <f t="shared" si="265"/>
        <v>0</v>
      </c>
      <c r="CI87" s="25">
        <f t="shared" si="265"/>
        <v>0</v>
      </c>
      <c r="CJ87" s="25">
        <f t="shared" si="265"/>
        <v>0</v>
      </c>
      <c r="CK87" s="25">
        <f t="shared" si="265"/>
        <v>0</v>
      </c>
      <c r="CL87" s="25">
        <f t="shared" ref="CL87:DA102" si="266">IF(CL$12&gt;$I87,0,IF($D87&lt;=CL$12,$H87,0))</f>
        <v>0</v>
      </c>
      <c r="CM87" s="25">
        <f t="shared" si="266"/>
        <v>0</v>
      </c>
      <c r="CN87" s="25">
        <f t="shared" si="266"/>
        <v>0</v>
      </c>
      <c r="CO87" s="25">
        <f t="shared" si="266"/>
        <v>0</v>
      </c>
      <c r="CP87" s="25">
        <f t="shared" si="266"/>
        <v>0</v>
      </c>
      <c r="CQ87" s="25">
        <f t="shared" si="266"/>
        <v>0</v>
      </c>
      <c r="CR87" s="25">
        <f t="shared" si="266"/>
        <v>0</v>
      </c>
      <c r="CS87" s="25">
        <f t="shared" si="266"/>
        <v>0</v>
      </c>
      <c r="CT87" s="25">
        <f t="shared" si="266"/>
        <v>0</v>
      </c>
      <c r="CU87" s="25">
        <f t="shared" si="266"/>
        <v>0</v>
      </c>
      <c r="CV87" s="25">
        <f t="shared" si="266"/>
        <v>0</v>
      </c>
      <c r="CW87" s="25">
        <f t="shared" si="266"/>
        <v>0</v>
      </c>
      <c r="CX87" s="25">
        <f t="shared" si="266"/>
        <v>0</v>
      </c>
      <c r="CY87" s="25">
        <f t="shared" si="266"/>
        <v>0</v>
      </c>
      <c r="CZ87" s="25">
        <f t="shared" si="266"/>
        <v>0</v>
      </c>
      <c r="DA87" s="25">
        <f t="shared" si="266"/>
        <v>0</v>
      </c>
      <c r="DB87" s="25">
        <f t="shared" ref="DB87:DQ102" si="267">IF(DB$12&gt;$I87,0,IF($D87&lt;=DB$12,$H87,0))</f>
        <v>0</v>
      </c>
      <c r="DC87" s="25">
        <f t="shared" si="267"/>
        <v>0</v>
      </c>
      <c r="DD87" s="25">
        <f t="shared" si="267"/>
        <v>0</v>
      </c>
      <c r="DE87" s="25">
        <f t="shared" si="267"/>
        <v>0</v>
      </c>
      <c r="DF87" s="25">
        <f t="shared" si="267"/>
        <v>0</v>
      </c>
      <c r="DG87" s="25">
        <f t="shared" si="267"/>
        <v>0</v>
      </c>
      <c r="DH87" s="25">
        <f t="shared" si="267"/>
        <v>0</v>
      </c>
      <c r="DI87" s="25">
        <f t="shared" si="267"/>
        <v>0</v>
      </c>
      <c r="DJ87" s="25">
        <f t="shared" si="267"/>
        <v>0</v>
      </c>
      <c r="DK87" s="25">
        <f t="shared" si="267"/>
        <v>0</v>
      </c>
      <c r="DL87" s="25">
        <f t="shared" si="267"/>
        <v>0</v>
      </c>
      <c r="DM87" s="25">
        <f t="shared" si="267"/>
        <v>0</v>
      </c>
      <c r="DN87" s="25">
        <f t="shared" si="267"/>
        <v>0</v>
      </c>
      <c r="DO87" s="25">
        <f t="shared" si="267"/>
        <v>0</v>
      </c>
      <c r="DP87" s="25">
        <f t="shared" si="267"/>
        <v>0</v>
      </c>
      <c r="DQ87" s="25">
        <f t="shared" si="267"/>
        <v>0</v>
      </c>
      <c r="DR87" s="25">
        <f t="shared" ref="DR87:GL102" si="268">IF(DR$12&gt;$I87,0,IF($D87&lt;=DR$12,$H87,0))</f>
        <v>0</v>
      </c>
      <c r="DS87" s="25">
        <f t="shared" si="268"/>
        <v>0</v>
      </c>
      <c r="DT87" s="25">
        <f t="shared" si="268"/>
        <v>0</v>
      </c>
      <c r="DU87" s="25">
        <f t="shared" si="268"/>
        <v>0</v>
      </c>
      <c r="DV87" s="25">
        <f t="shared" si="268"/>
        <v>0</v>
      </c>
      <c r="DW87" s="25">
        <f t="shared" si="268"/>
        <v>0</v>
      </c>
      <c r="DX87" s="25">
        <f t="shared" si="268"/>
        <v>0</v>
      </c>
      <c r="DY87" s="25">
        <f t="shared" si="268"/>
        <v>0</v>
      </c>
      <c r="DZ87" s="25">
        <f t="shared" si="268"/>
        <v>0</v>
      </c>
      <c r="EA87" s="25">
        <f t="shared" si="268"/>
        <v>0</v>
      </c>
      <c r="EB87" s="25">
        <f t="shared" si="268"/>
        <v>0</v>
      </c>
      <c r="EC87" s="25">
        <f t="shared" si="268"/>
        <v>0</v>
      </c>
      <c r="ED87" s="25">
        <f t="shared" si="268"/>
        <v>0</v>
      </c>
      <c r="EE87" s="25">
        <f t="shared" si="268"/>
        <v>0</v>
      </c>
      <c r="EF87" s="25">
        <f t="shared" si="268"/>
        <v>0</v>
      </c>
      <c r="EG87" s="25">
        <f t="shared" si="268"/>
        <v>0</v>
      </c>
      <c r="EH87" s="25">
        <f t="shared" si="268"/>
        <v>0</v>
      </c>
      <c r="EI87" s="25">
        <f t="shared" si="268"/>
        <v>0</v>
      </c>
      <c r="EJ87" s="25">
        <f t="shared" si="268"/>
        <v>0</v>
      </c>
      <c r="EK87" s="25">
        <f t="shared" si="268"/>
        <v>0</v>
      </c>
      <c r="EL87" s="25">
        <f t="shared" si="268"/>
        <v>0</v>
      </c>
      <c r="EM87" s="25">
        <f t="shared" si="268"/>
        <v>0</v>
      </c>
      <c r="EN87" s="25">
        <f t="shared" si="268"/>
        <v>0</v>
      </c>
      <c r="EO87" s="25">
        <f t="shared" si="268"/>
        <v>0</v>
      </c>
      <c r="EP87" s="25">
        <f t="shared" si="268"/>
        <v>0</v>
      </c>
      <c r="EQ87" s="25">
        <f t="shared" si="268"/>
        <v>0</v>
      </c>
      <c r="ER87" s="25">
        <f t="shared" si="268"/>
        <v>0</v>
      </c>
      <c r="ES87" s="25">
        <f t="shared" si="268"/>
        <v>0</v>
      </c>
      <c r="ET87" s="25">
        <f t="shared" si="268"/>
        <v>0</v>
      </c>
      <c r="EU87" s="25">
        <f t="shared" si="268"/>
        <v>0</v>
      </c>
      <c r="EV87" s="25">
        <f t="shared" si="268"/>
        <v>0</v>
      </c>
      <c r="EW87" s="25">
        <f t="shared" si="268"/>
        <v>0</v>
      </c>
      <c r="EX87" s="25">
        <f t="shared" si="268"/>
        <v>0</v>
      </c>
      <c r="EY87" s="25">
        <f t="shared" si="268"/>
        <v>0</v>
      </c>
      <c r="EZ87" s="25">
        <f t="shared" si="268"/>
        <v>0</v>
      </c>
      <c r="FA87" s="25">
        <f t="shared" si="268"/>
        <v>0</v>
      </c>
      <c r="FB87" s="25">
        <f t="shared" si="268"/>
        <v>0</v>
      </c>
      <c r="FC87" s="25">
        <f t="shared" si="268"/>
        <v>0</v>
      </c>
      <c r="FD87" s="25">
        <f t="shared" si="268"/>
        <v>0</v>
      </c>
      <c r="FE87" s="25">
        <f t="shared" si="268"/>
        <v>0</v>
      </c>
      <c r="FF87" s="25">
        <f t="shared" si="268"/>
        <v>0</v>
      </c>
      <c r="FG87" s="25">
        <f t="shared" si="268"/>
        <v>0</v>
      </c>
      <c r="FH87" s="25">
        <f t="shared" si="268"/>
        <v>0</v>
      </c>
      <c r="FI87" s="25">
        <f t="shared" si="268"/>
        <v>0</v>
      </c>
      <c r="FJ87" s="25">
        <f t="shared" si="268"/>
        <v>0</v>
      </c>
      <c r="FK87" s="25">
        <f t="shared" si="268"/>
        <v>0</v>
      </c>
      <c r="FL87" s="25">
        <f t="shared" si="268"/>
        <v>0</v>
      </c>
      <c r="FM87" s="25">
        <f t="shared" si="268"/>
        <v>0</v>
      </c>
      <c r="FN87" s="25">
        <f t="shared" si="268"/>
        <v>0</v>
      </c>
      <c r="FO87" s="25">
        <f t="shared" si="268"/>
        <v>0</v>
      </c>
      <c r="FP87" s="25">
        <f t="shared" si="268"/>
        <v>0</v>
      </c>
      <c r="FQ87" s="25">
        <f t="shared" si="268"/>
        <v>0</v>
      </c>
      <c r="FR87" s="25">
        <f t="shared" si="268"/>
        <v>0</v>
      </c>
      <c r="FS87" s="25">
        <f t="shared" si="268"/>
        <v>0</v>
      </c>
      <c r="FT87" s="25">
        <f t="shared" si="268"/>
        <v>0</v>
      </c>
      <c r="FU87" s="25">
        <f t="shared" si="268"/>
        <v>0</v>
      </c>
      <c r="FV87" s="25">
        <f t="shared" si="268"/>
        <v>0</v>
      </c>
      <c r="FW87" s="25">
        <f t="shared" si="268"/>
        <v>0</v>
      </c>
      <c r="FX87" s="25">
        <f t="shared" si="268"/>
        <v>0</v>
      </c>
      <c r="FY87" s="25">
        <f t="shared" si="268"/>
        <v>0</v>
      </c>
      <c r="FZ87" s="25">
        <f t="shared" si="268"/>
        <v>0</v>
      </c>
      <c r="GA87" s="25">
        <f t="shared" si="268"/>
        <v>0</v>
      </c>
      <c r="GB87" s="25">
        <f t="shared" si="268"/>
        <v>0</v>
      </c>
      <c r="GC87" s="25">
        <f t="shared" si="268"/>
        <v>0</v>
      </c>
      <c r="GD87" s="25">
        <f t="shared" si="268"/>
        <v>0</v>
      </c>
      <c r="GE87" s="25">
        <f t="shared" si="268"/>
        <v>0</v>
      </c>
      <c r="GF87" s="25">
        <f t="shared" si="268"/>
        <v>0</v>
      </c>
      <c r="GG87" s="25">
        <f t="shared" si="268"/>
        <v>0</v>
      </c>
      <c r="GH87" s="25">
        <f t="shared" si="268"/>
        <v>0</v>
      </c>
      <c r="GI87" s="25">
        <f t="shared" si="268"/>
        <v>0</v>
      </c>
      <c r="GJ87" s="25">
        <f t="shared" si="268"/>
        <v>0</v>
      </c>
      <c r="GK87" s="25">
        <f t="shared" si="268"/>
        <v>0</v>
      </c>
      <c r="GL87" s="25">
        <f t="shared" si="268"/>
        <v>0</v>
      </c>
      <c r="GM87" s="246">
        <f t="shared" si="242"/>
        <v>0</v>
      </c>
    </row>
    <row r="88" spans="1:195" ht="19.5" customHeight="1">
      <c r="A88" s="130">
        <f t="shared" si="221"/>
        <v>0</v>
      </c>
      <c r="B88" s="25" t="s">
        <v>100</v>
      </c>
      <c r="C88" s="25" t="s">
        <v>6</v>
      </c>
      <c r="D88" s="64">
        <v>41000</v>
      </c>
      <c r="E88" s="25">
        <f>SUMIF(RRHH!$CN$18:$FG$18,D88,RRHH!$CN$26:$FG$26)*$E$163</f>
        <v>0</v>
      </c>
      <c r="F88" s="65">
        <f t="shared" si="259"/>
        <v>2012</v>
      </c>
      <c r="G88" s="25">
        <v>48</v>
      </c>
      <c r="H88" s="25">
        <f t="shared" si="260"/>
        <v>0</v>
      </c>
      <c r="I88" s="64">
        <f t="shared" ref="I88:I92" si="269">D88+(G88*30.4)</f>
        <v>42459.199999999997</v>
      </c>
      <c r="J88" s="141">
        <f t="shared" si="261"/>
        <v>0</v>
      </c>
      <c r="K88" s="25">
        <f t="shared" si="261"/>
        <v>0</v>
      </c>
      <c r="L88" s="25">
        <f t="shared" si="261"/>
        <v>0</v>
      </c>
      <c r="M88" s="25">
        <f t="shared" si="261"/>
        <v>0</v>
      </c>
      <c r="N88" s="25">
        <f t="shared" si="261"/>
        <v>0</v>
      </c>
      <c r="O88" s="25">
        <f t="shared" si="261"/>
        <v>0</v>
      </c>
      <c r="P88" s="25">
        <f t="shared" si="261"/>
        <v>0</v>
      </c>
      <c r="Q88" s="25">
        <f t="shared" si="261"/>
        <v>0</v>
      </c>
      <c r="R88" s="25">
        <f t="shared" si="261"/>
        <v>0</v>
      </c>
      <c r="S88" s="25">
        <f t="shared" si="261"/>
        <v>0</v>
      </c>
      <c r="T88" s="25">
        <f t="shared" si="261"/>
        <v>0</v>
      </c>
      <c r="U88" s="25">
        <f t="shared" si="261"/>
        <v>0</v>
      </c>
      <c r="V88" s="25">
        <f t="shared" si="261"/>
        <v>0</v>
      </c>
      <c r="W88" s="25">
        <f t="shared" si="261"/>
        <v>0</v>
      </c>
      <c r="X88" s="25">
        <f t="shared" si="261"/>
        <v>0</v>
      </c>
      <c r="Y88" s="25">
        <f t="shared" si="261"/>
        <v>0</v>
      </c>
      <c r="Z88" s="25">
        <f t="shared" si="262"/>
        <v>0</v>
      </c>
      <c r="AA88" s="25">
        <f t="shared" si="262"/>
        <v>0</v>
      </c>
      <c r="AB88" s="25">
        <f t="shared" si="262"/>
        <v>0</v>
      </c>
      <c r="AC88" s="25">
        <f t="shared" si="262"/>
        <v>0</v>
      </c>
      <c r="AD88" s="25">
        <f t="shared" si="262"/>
        <v>0</v>
      </c>
      <c r="AE88" s="25">
        <f t="shared" si="262"/>
        <v>0</v>
      </c>
      <c r="AF88" s="25">
        <f t="shared" si="262"/>
        <v>0</v>
      </c>
      <c r="AG88" s="25">
        <f t="shared" si="262"/>
        <v>0</v>
      </c>
      <c r="AH88" s="25">
        <f t="shared" si="262"/>
        <v>0</v>
      </c>
      <c r="AI88" s="25">
        <f t="shared" si="262"/>
        <v>0</v>
      </c>
      <c r="AJ88" s="25">
        <f t="shared" si="262"/>
        <v>0</v>
      </c>
      <c r="AK88" s="25">
        <f t="shared" si="262"/>
        <v>0</v>
      </c>
      <c r="AL88" s="25">
        <f t="shared" si="262"/>
        <v>0</v>
      </c>
      <c r="AM88" s="25">
        <f t="shared" si="262"/>
        <v>0</v>
      </c>
      <c r="AN88" s="25">
        <f t="shared" si="262"/>
        <v>0</v>
      </c>
      <c r="AO88" s="25">
        <f t="shared" si="262"/>
        <v>0</v>
      </c>
      <c r="AP88" s="25">
        <f t="shared" si="263"/>
        <v>0</v>
      </c>
      <c r="AQ88" s="25">
        <f t="shared" si="263"/>
        <v>0</v>
      </c>
      <c r="AR88" s="25">
        <f t="shared" si="263"/>
        <v>0</v>
      </c>
      <c r="AS88" s="25">
        <f t="shared" si="263"/>
        <v>0</v>
      </c>
      <c r="AT88" s="25">
        <f t="shared" si="263"/>
        <v>0</v>
      </c>
      <c r="AU88" s="25">
        <f t="shared" si="263"/>
        <v>0</v>
      </c>
      <c r="AV88" s="25">
        <f t="shared" si="263"/>
        <v>0</v>
      </c>
      <c r="AW88" s="25">
        <f t="shared" si="263"/>
        <v>0</v>
      </c>
      <c r="AX88" s="25">
        <f t="shared" si="263"/>
        <v>0</v>
      </c>
      <c r="AY88" s="25">
        <f t="shared" si="263"/>
        <v>0</v>
      </c>
      <c r="AZ88" s="25">
        <f t="shared" si="263"/>
        <v>0</v>
      </c>
      <c r="BA88" s="25">
        <f t="shared" si="263"/>
        <v>0</v>
      </c>
      <c r="BB88" s="25">
        <f t="shared" si="263"/>
        <v>0</v>
      </c>
      <c r="BC88" s="25">
        <f t="shared" si="263"/>
        <v>0</v>
      </c>
      <c r="BD88" s="25">
        <f t="shared" si="263"/>
        <v>0</v>
      </c>
      <c r="BE88" s="25">
        <f t="shared" si="263"/>
        <v>0</v>
      </c>
      <c r="BF88" s="25">
        <f t="shared" si="264"/>
        <v>0</v>
      </c>
      <c r="BG88" s="25">
        <f t="shared" si="264"/>
        <v>0</v>
      </c>
      <c r="BH88" s="25">
        <f t="shared" si="264"/>
        <v>0</v>
      </c>
      <c r="BI88" s="25">
        <f t="shared" si="264"/>
        <v>0</v>
      </c>
      <c r="BJ88" s="25">
        <f t="shared" si="264"/>
        <v>0</v>
      </c>
      <c r="BK88" s="25">
        <f t="shared" si="264"/>
        <v>0</v>
      </c>
      <c r="BL88" s="25">
        <f t="shared" si="264"/>
        <v>0</v>
      </c>
      <c r="BM88" s="25">
        <f t="shared" si="264"/>
        <v>0</v>
      </c>
      <c r="BN88" s="25">
        <f t="shared" si="264"/>
        <v>0</v>
      </c>
      <c r="BO88" s="25">
        <f t="shared" si="264"/>
        <v>0</v>
      </c>
      <c r="BP88" s="25">
        <f t="shared" si="264"/>
        <v>0</v>
      </c>
      <c r="BQ88" s="25">
        <f t="shared" si="264"/>
        <v>0</v>
      </c>
      <c r="BR88" s="25">
        <f t="shared" si="264"/>
        <v>0</v>
      </c>
      <c r="BS88" s="25">
        <f t="shared" si="264"/>
        <v>0</v>
      </c>
      <c r="BT88" s="25">
        <f t="shared" si="264"/>
        <v>0</v>
      </c>
      <c r="BU88" s="25">
        <f t="shared" si="264"/>
        <v>0</v>
      </c>
      <c r="BV88" s="25">
        <f t="shared" si="265"/>
        <v>0</v>
      </c>
      <c r="BW88" s="25">
        <f t="shared" si="265"/>
        <v>0</v>
      </c>
      <c r="BX88" s="25">
        <f t="shared" si="265"/>
        <v>0</v>
      </c>
      <c r="BY88" s="25">
        <f t="shared" si="265"/>
        <v>0</v>
      </c>
      <c r="BZ88" s="25">
        <f t="shared" si="265"/>
        <v>0</v>
      </c>
      <c r="CA88" s="25">
        <f t="shared" si="265"/>
        <v>0</v>
      </c>
      <c r="CB88" s="25">
        <f t="shared" si="265"/>
        <v>0</v>
      </c>
      <c r="CC88" s="25">
        <f t="shared" si="265"/>
        <v>0</v>
      </c>
      <c r="CD88" s="25">
        <f t="shared" si="265"/>
        <v>0</v>
      </c>
      <c r="CE88" s="25">
        <f t="shared" si="265"/>
        <v>0</v>
      </c>
      <c r="CF88" s="25">
        <f t="shared" si="265"/>
        <v>0</v>
      </c>
      <c r="CG88" s="25">
        <f t="shared" si="265"/>
        <v>0</v>
      </c>
      <c r="CH88" s="25">
        <f t="shared" si="265"/>
        <v>0</v>
      </c>
      <c r="CI88" s="25">
        <f t="shared" si="265"/>
        <v>0</v>
      </c>
      <c r="CJ88" s="25">
        <f t="shared" si="265"/>
        <v>0</v>
      </c>
      <c r="CK88" s="25">
        <f t="shared" si="265"/>
        <v>0</v>
      </c>
      <c r="CL88" s="25">
        <f t="shared" si="266"/>
        <v>0</v>
      </c>
      <c r="CM88" s="25">
        <f t="shared" si="266"/>
        <v>0</v>
      </c>
      <c r="CN88" s="25">
        <f t="shared" si="266"/>
        <v>0</v>
      </c>
      <c r="CO88" s="25">
        <f t="shared" si="266"/>
        <v>0</v>
      </c>
      <c r="CP88" s="25">
        <f t="shared" si="266"/>
        <v>0</v>
      </c>
      <c r="CQ88" s="25">
        <f t="shared" si="266"/>
        <v>0</v>
      </c>
      <c r="CR88" s="25">
        <f t="shared" si="266"/>
        <v>0</v>
      </c>
      <c r="CS88" s="25">
        <f t="shared" si="266"/>
        <v>0</v>
      </c>
      <c r="CT88" s="25">
        <f t="shared" si="266"/>
        <v>0</v>
      </c>
      <c r="CU88" s="25">
        <f t="shared" si="266"/>
        <v>0</v>
      </c>
      <c r="CV88" s="25">
        <f t="shared" si="266"/>
        <v>0</v>
      </c>
      <c r="CW88" s="25">
        <f t="shared" si="266"/>
        <v>0</v>
      </c>
      <c r="CX88" s="25">
        <f t="shared" si="266"/>
        <v>0</v>
      </c>
      <c r="CY88" s="25">
        <f t="shared" si="266"/>
        <v>0</v>
      </c>
      <c r="CZ88" s="25">
        <f t="shared" si="266"/>
        <v>0</v>
      </c>
      <c r="DA88" s="25">
        <f t="shared" si="266"/>
        <v>0</v>
      </c>
      <c r="DB88" s="25">
        <f t="shared" si="267"/>
        <v>0</v>
      </c>
      <c r="DC88" s="25">
        <f t="shared" si="267"/>
        <v>0</v>
      </c>
      <c r="DD88" s="25">
        <f t="shared" si="267"/>
        <v>0</v>
      </c>
      <c r="DE88" s="25">
        <f t="shared" si="267"/>
        <v>0</v>
      </c>
      <c r="DF88" s="25">
        <f t="shared" si="267"/>
        <v>0</v>
      </c>
      <c r="DG88" s="25">
        <f t="shared" si="267"/>
        <v>0</v>
      </c>
      <c r="DH88" s="25">
        <f t="shared" si="267"/>
        <v>0</v>
      </c>
      <c r="DI88" s="25">
        <f t="shared" si="267"/>
        <v>0</v>
      </c>
      <c r="DJ88" s="25">
        <f t="shared" si="267"/>
        <v>0</v>
      </c>
      <c r="DK88" s="25">
        <f t="shared" si="267"/>
        <v>0</v>
      </c>
      <c r="DL88" s="25">
        <f t="shared" si="267"/>
        <v>0</v>
      </c>
      <c r="DM88" s="25">
        <f t="shared" si="267"/>
        <v>0</v>
      </c>
      <c r="DN88" s="25">
        <f t="shared" si="267"/>
        <v>0</v>
      </c>
      <c r="DO88" s="25">
        <f t="shared" si="267"/>
        <v>0</v>
      </c>
      <c r="DP88" s="25">
        <f t="shared" si="267"/>
        <v>0</v>
      </c>
      <c r="DQ88" s="25">
        <f t="shared" si="267"/>
        <v>0</v>
      </c>
      <c r="DR88" s="25">
        <f t="shared" si="268"/>
        <v>0</v>
      </c>
      <c r="DS88" s="25">
        <f t="shared" si="268"/>
        <v>0</v>
      </c>
      <c r="DT88" s="25">
        <f t="shared" si="268"/>
        <v>0</v>
      </c>
      <c r="DU88" s="25">
        <f t="shared" si="268"/>
        <v>0</v>
      </c>
      <c r="DV88" s="25">
        <f t="shared" si="268"/>
        <v>0</v>
      </c>
      <c r="DW88" s="25">
        <f t="shared" si="268"/>
        <v>0</v>
      </c>
      <c r="DX88" s="25">
        <f t="shared" si="268"/>
        <v>0</v>
      </c>
      <c r="DY88" s="25">
        <f t="shared" si="268"/>
        <v>0</v>
      </c>
      <c r="DZ88" s="25">
        <f t="shared" si="268"/>
        <v>0</v>
      </c>
      <c r="EA88" s="25">
        <f t="shared" si="268"/>
        <v>0</v>
      </c>
      <c r="EB88" s="25">
        <f t="shared" si="268"/>
        <v>0</v>
      </c>
      <c r="EC88" s="25">
        <f t="shared" si="268"/>
        <v>0</v>
      </c>
      <c r="ED88" s="25">
        <f t="shared" si="268"/>
        <v>0</v>
      </c>
      <c r="EE88" s="25">
        <f t="shared" si="268"/>
        <v>0</v>
      </c>
      <c r="EF88" s="25">
        <f t="shared" si="268"/>
        <v>0</v>
      </c>
      <c r="EG88" s="25">
        <f t="shared" si="268"/>
        <v>0</v>
      </c>
      <c r="EH88" s="25">
        <f t="shared" si="268"/>
        <v>0</v>
      </c>
      <c r="EI88" s="25">
        <f t="shared" si="268"/>
        <v>0</v>
      </c>
      <c r="EJ88" s="25">
        <f t="shared" si="268"/>
        <v>0</v>
      </c>
      <c r="EK88" s="25">
        <f t="shared" si="268"/>
        <v>0</v>
      </c>
      <c r="EL88" s="25">
        <f t="shared" si="268"/>
        <v>0</v>
      </c>
      <c r="EM88" s="25">
        <f t="shared" si="268"/>
        <v>0</v>
      </c>
      <c r="EN88" s="25">
        <f t="shared" si="268"/>
        <v>0</v>
      </c>
      <c r="EO88" s="25">
        <f t="shared" si="268"/>
        <v>0</v>
      </c>
      <c r="EP88" s="25">
        <f t="shared" si="268"/>
        <v>0</v>
      </c>
      <c r="EQ88" s="25">
        <f t="shared" si="268"/>
        <v>0</v>
      </c>
      <c r="ER88" s="25">
        <f t="shared" si="268"/>
        <v>0</v>
      </c>
      <c r="ES88" s="25">
        <f t="shared" si="268"/>
        <v>0</v>
      </c>
      <c r="ET88" s="25">
        <f t="shared" si="268"/>
        <v>0</v>
      </c>
      <c r="EU88" s="25">
        <f t="shared" si="268"/>
        <v>0</v>
      </c>
      <c r="EV88" s="25">
        <f t="shared" si="268"/>
        <v>0</v>
      </c>
      <c r="EW88" s="25">
        <f t="shared" si="268"/>
        <v>0</v>
      </c>
      <c r="EX88" s="25">
        <f t="shared" si="268"/>
        <v>0</v>
      </c>
      <c r="EY88" s="25">
        <f t="shared" si="268"/>
        <v>0</v>
      </c>
      <c r="EZ88" s="25">
        <f t="shared" si="268"/>
        <v>0</v>
      </c>
      <c r="FA88" s="25">
        <f t="shared" si="268"/>
        <v>0</v>
      </c>
      <c r="FB88" s="25">
        <f t="shared" si="268"/>
        <v>0</v>
      </c>
      <c r="FC88" s="25">
        <f t="shared" si="268"/>
        <v>0</v>
      </c>
      <c r="FD88" s="25">
        <f t="shared" si="268"/>
        <v>0</v>
      </c>
      <c r="FE88" s="25">
        <f t="shared" si="268"/>
        <v>0</v>
      </c>
      <c r="FF88" s="25">
        <f t="shared" si="268"/>
        <v>0</v>
      </c>
      <c r="FG88" s="25">
        <f t="shared" si="268"/>
        <v>0</v>
      </c>
      <c r="FH88" s="25">
        <f t="shared" si="268"/>
        <v>0</v>
      </c>
      <c r="FI88" s="25">
        <f t="shared" si="268"/>
        <v>0</v>
      </c>
      <c r="FJ88" s="25">
        <f t="shared" si="268"/>
        <v>0</v>
      </c>
      <c r="FK88" s="25">
        <f t="shared" si="268"/>
        <v>0</v>
      </c>
      <c r="FL88" s="25">
        <f t="shared" si="268"/>
        <v>0</v>
      </c>
      <c r="FM88" s="25">
        <f t="shared" si="268"/>
        <v>0</v>
      </c>
      <c r="FN88" s="25">
        <f t="shared" si="268"/>
        <v>0</v>
      </c>
      <c r="FO88" s="25">
        <f t="shared" si="268"/>
        <v>0</v>
      </c>
      <c r="FP88" s="25">
        <f t="shared" si="268"/>
        <v>0</v>
      </c>
      <c r="FQ88" s="25">
        <f t="shared" si="268"/>
        <v>0</v>
      </c>
      <c r="FR88" s="25">
        <f t="shared" si="268"/>
        <v>0</v>
      </c>
      <c r="FS88" s="25">
        <f t="shared" si="268"/>
        <v>0</v>
      </c>
      <c r="FT88" s="25">
        <f t="shared" ref="FT88:GL91" si="270">IF(FT$12&gt;$I88,0,IF($D88&lt;=FT$12,$H88,0))</f>
        <v>0</v>
      </c>
      <c r="FU88" s="25">
        <f t="shared" si="270"/>
        <v>0</v>
      </c>
      <c r="FV88" s="25">
        <f t="shared" si="270"/>
        <v>0</v>
      </c>
      <c r="FW88" s="25">
        <f t="shared" si="270"/>
        <v>0</v>
      </c>
      <c r="FX88" s="25">
        <f t="shared" si="270"/>
        <v>0</v>
      </c>
      <c r="FY88" s="25">
        <f t="shared" si="270"/>
        <v>0</v>
      </c>
      <c r="FZ88" s="25">
        <f t="shared" si="270"/>
        <v>0</v>
      </c>
      <c r="GA88" s="25">
        <f t="shared" si="270"/>
        <v>0</v>
      </c>
      <c r="GB88" s="25">
        <f t="shared" si="270"/>
        <v>0</v>
      </c>
      <c r="GC88" s="25">
        <f t="shared" si="270"/>
        <v>0</v>
      </c>
      <c r="GD88" s="25">
        <f t="shared" si="270"/>
        <v>0</v>
      </c>
      <c r="GE88" s="25">
        <f t="shared" si="270"/>
        <v>0</v>
      </c>
      <c r="GF88" s="25">
        <f t="shared" si="270"/>
        <v>0</v>
      </c>
      <c r="GG88" s="25">
        <f t="shared" si="270"/>
        <v>0</v>
      </c>
      <c r="GH88" s="25">
        <f t="shared" si="270"/>
        <v>0</v>
      </c>
      <c r="GI88" s="25">
        <f t="shared" si="270"/>
        <v>0</v>
      </c>
      <c r="GJ88" s="25">
        <f t="shared" si="270"/>
        <v>0</v>
      </c>
      <c r="GK88" s="25">
        <f t="shared" si="270"/>
        <v>0</v>
      </c>
      <c r="GL88" s="25">
        <f t="shared" si="270"/>
        <v>0</v>
      </c>
      <c r="GM88" s="246">
        <f t="shared" si="242"/>
        <v>0</v>
      </c>
    </row>
    <row r="89" spans="1:195" ht="19.5" customHeight="1">
      <c r="A89" s="130">
        <f t="shared" si="221"/>
        <v>0</v>
      </c>
      <c r="B89" s="25" t="s">
        <v>100</v>
      </c>
      <c r="C89" s="25" t="s">
        <v>6</v>
      </c>
      <c r="D89" s="64">
        <v>41030</v>
      </c>
      <c r="E89" s="25">
        <f>SUMIF(RRHH!$CN$18:$FG$18,D89,RRHH!$CN$26:$FG$26)*$E$163</f>
        <v>0</v>
      </c>
      <c r="F89" s="65">
        <f t="shared" si="259"/>
        <v>2012</v>
      </c>
      <c r="G89" s="25">
        <v>48</v>
      </c>
      <c r="H89" s="25">
        <f t="shared" si="260"/>
        <v>0</v>
      </c>
      <c r="I89" s="64">
        <f t="shared" si="269"/>
        <v>42489.2</v>
      </c>
      <c r="J89" s="141">
        <f t="shared" si="261"/>
        <v>0</v>
      </c>
      <c r="K89" s="25">
        <f t="shared" si="261"/>
        <v>0</v>
      </c>
      <c r="L89" s="25">
        <f t="shared" si="261"/>
        <v>0</v>
      </c>
      <c r="M89" s="25">
        <f t="shared" si="261"/>
        <v>0</v>
      </c>
      <c r="N89" s="25">
        <f t="shared" si="261"/>
        <v>0</v>
      </c>
      <c r="O89" s="25">
        <f t="shared" si="261"/>
        <v>0</v>
      </c>
      <c r="P89" s="25">
        <f t="shared" si="261"/>
        <v>0</v>
      </c>
      <c r="Q89" s="25">
        <f t="shared" si="261"/>
        <v>0</v>
      </c>
      <c r="R89" s="25">
        <f t="shared" si="261"/>
        <v>0</v>
      </c>
      <c r="S89" s="25">
        <f t="shared" si="261"/>
        <v>0</v>
      </c>
      <c r="T89" s="25">
        <f t="shared" si="261"/>
        <v>0</v>
      </c>
      <c r="U89" s="25">
        <f t="shared" si="261"/>
        <v>0</v>
      </c>
      <c r="V89" s="25">
        <f t="shared" si="261"/>
        <v>0</v>
      </c>
      <c r="W89" s="25">
        <f t="shared" si="261"/>
        <v>0</v>
      </c>
      <c r="X89" s="25">
        <f t="shared" si="261"/>
        <v>0</v>
      </c>
      <c r="Y89" s="25">
        <f t="shared" si="261"/>
        <v>0</v>
      </c>
      <c r="Z89" s="25">
        <f t="shared" si="262"/>
        <v>0</v>
      </c>
      <c r="AA89" s="25">
        <f t="shared" si="262"/>
        <v>0</v>
      </c>
      <c r="AB89" s="25">
        <f t="shared" si="262"/>
        <v>0</v>
      </c>
      <c r="AC89" s="25">
        <f t="shared" si="262"/>
        <v>0</v>
      </c>
      <c r="AD89" s="25">
        <f t="shared" si="262"/>
        <v>0</v>
      </c>
      <c r="AE89" s="25">
        <f t="shared" si="262"/>
        <v>0</v>
      </c>
      <c r="AF89" s="25">
        <f t="shared" si="262"/>
        <v>0</v>
      </c>
      <c r="AG89" s="25">
        <f t="shared" si="262"/>
        <v>0</v>
      </c>
      <c r="AH89" s="25">
        <f t="shared" si="262"/>
        <v>0</v>
      </c>
      <c r="AI89" s="25">
        <f t="shared" si="262"/>
        <v>0</v>
      </c>
      <c r="AJ89" s="25">
        <f t="shared" si="262"/>
        <v>0</v>
      </c>
      <c r="AK89" s="25">
        <f t="shared" si="262"/>
        <v>0</v>
      </c>
      <c r="AL89" s="25">
        <f t="shared" si="262"/>
        <v>0</v>
      </c>
      <c r="AM89" s="25">
        <f t="shared" si="262"/>
        <v>0</v>
      </c>
      <c r="AN89" s="25">
        <f t="shared" si="262"/>
        <v>0</v>
      </c>
      <c r="AO89" s="25">
        <f t="shared" si="262"/>
        <v>0</v>
      </c>
      <c r="AP89" s="25">
        <f t="shared" si="263"/>
        <v>0</v>
      </c>
      <c r="AQ89" s="25">
        <f t="shared" si="263"/>
        <v>0</v>
      </c>
      <c r="AR89" s="25">
        <f t="shared" si="263"/>
        <v>0</v>
      </c>
      <c r="AS89" s="25">
        <f t="shared" si="263"/>
        <v>0</v>
      </c>
      <c r="AT89" s="25">
        <f t="shared" si="263"/>
        <v>0</v>
      </c>
      <c r="AU89" s="25">
        <f t="shared" si="263"/>
        <v>0</v>
      </c>
      <c r="AV89" s="25">
        <f t="shared" si="263"/>
        <v>0</v>
      </c>
      <c r="AW89" s="25">
        <f t="shared" si="263"/>
        <v>0</v>
      </c>
      <c r="AX89" s="25">
        <f t="shared" si="263"/>
        <v>0</v>
      </c>
      <c r="AY89" s="25">
        <f t="shared" si="263"/>
        <v>0</v>
      </c>
      <c r="AZ89" s="25">
        <f t="shared" si="263"/>
        <v>0</v>
      </c>
      <c r="BA89" s="25">
        <f t="shared" si="263"/>
        <v>0</v>
      </c>
      <c r="BB89" s="25">
        <f t="shared" si="263"/>
        <v>0</v>
      </c>
      <c r="BC89" s="25">
        <f t="shared" si="263"/>
        <v>0</v>
      </c>
      <c r="BD89" s="25">
        <f t="shared" si="263"/>
        <v>0</v>
      </c>
      <c r="BE89" s="25">
        <f t="shared" si="263"/>
        <v>0</v>
      </c>
      <c r="BF89" s="25">
        <f t="shared" si="264"/>
        <v>0</v>
      </c>
      <c r="BG89" s="25">
        <f t="shared" si="264"/>
        <v>0</v>
      </c>
      <c r="BH89" s="25">
        <f t="shared" si="264"/>
        <v>0</v>
      </c>
      <c r="BI89" s="25">
        <f t="shared" si="264"/>
        <v>0</v>
      </c>
      <c r="BJ89" s="25">
        <f t="shared" si="264"/>
        <v>0</v>
      </c>
      <c r="BK89" s="25">
        <f t="shared" si="264"/>
        <v>0</v>
      </c>
      <c r="BL89" s="25">
        <f t="shared" si="264"/>
        <v>0</v>
      </c>
      <c r="BM89" s="25">
        <f t="shared" si="264"/>
        <v>0</v>
      </c>
      <c r="BN89" s="25">
        <f t="shared" si="264"/>
        <v>0</v>
      </c>
      <c r="BO89" s="25">
        <f t="shared" si="264"/>
        <v>0</v>
      </c>
      <c r="BP89" s="25">
        <f t="shared" si="264"/>
        <v>0</v>
      </c>
      <c r="BQ89" s="25">
        <f t="shared" si="264"/>
        <v>0</v>
      </c>
      <c r="BR89" s="25">
        <f t="shared" si="264"/>
        <v>0</v>
      </c>
      <c r="BS89" s="25">
        <f t="shared" si="264"/>
        <v>0</v>
      </c>
      <c r="BT89" s="25">
        <f t="shared" si="264"/>
        <v>0</v>
      </c>
      <c r="BU89" s="25">
        <f t="shared" si="264"/>
        <v>0</v>
      </c>
      <c r="BV89" s="25">
        <f t="shared" si="265"/>
        <v>0</v>
      </c>
      <c r="BW89" s="25">
        <f t="shared" si="265"/>
        <v>0</v>
      </c>
      <c r="BX89" s="25">
        <f t="shared" si="265"/>
        <v>0</v>
      </c>
      <c r="BY89" s="25">
        <f t="shared" si="265"/>
        <v>0</v>
      </c>
      <c r="BZ89" s="25">
        <f t="shared" si="265"/>
        <v>0</v>
      </c>
      <c r="CA89" s="25">
        <f t="shared" si="265"/>
        <v>0</v>
      </c>
      <c r="CB89" s="25">
        <f t="shared" si="265"/>
        <v>0</v>
      </c>
      <c r="CC89" s="25">
        <f t="shared" si="265"/>
        <v>0</v>
      </c>
      <c r="CD89" s="25">
        <f t="shared" si="265"/>
        <v>0</v>
      </c>
      <c r="CE89" s="25">
        <f t="shared" si="265"/>
        <v>0</v>
      </c>
      <c r="CF89" s="25">
        <f t="shared" si="265"/>
        <v>0</v>
      </c>
      <c r="CG89" s="25">
        <f t="shared" si="265"/>
        <v>0</v>
      </c>
      <c r="CH89" s="25">
        <f t="shared" si="265"/>
        <v>0</v>
      </c>
      <c r="CI89" s="25">
        <f t="shared" si="265"/>
        <v>0</v>
      </c>
      <c r="CJ89" s="25">
        <f t="shared" si="265"/>
        <v>0</v>
      </c>
      <c r="CK89" s="25">
        <f t="shared" si="265"/>
        <v>0</v>
      </c>
      <c r="CL89" s="25">
        <f t="shared" si="266"/>
        <v>0</v>
      </c>
      <c r="CM89" s="25">
        <f t="shared" si="266"/>
        <v>0</v>
      </c>
      <c r="CN89" s="25">
        <f t="shared" si="266"/>
        <v>0</v>
      </c>
      <c r="CO89" s="25">
        <f t="shared" si="266"/>
        <v>0</v>
      </c>
      <c r="CP89" s="25">
        <f t="shared" si="266"/>
        <v>0</v>
      </c>
      <c r="CQ89" s="25">
        <f t="shared" si="266"/>
        <v>0</v>
      </c>
      <c r="CR89" s="25">
        <f t="shared" si="266"/>
        <v>0</v>
      </c>
      <c r="CS89" s="25">
        <f t="shared" si="266"/>
        <v>0</v>
      </c>
      <c r="CT89" s="25">
        <f t="shared" si="266"/>
        <v>0</v>
      </c>
      <c r="CU89" s="25">
        <f t="shared" si="266"/>
        <v>0</v>
      </c>
      <c r="CV89" s="25">
        <f t="shared" si="266"/>
        <v>0</v>
      </c>
      <c r="CW89" s="25">
        <f t="shared" si="266"/>
        <v>0</v>
      </c>
      <c r="CX89" s="25">
        <f t="shared" si="266"/>
        <v>0</v>
      </c>
      <c r="CY89" s="25">
        <f t="shared" si="266"/>
        <v>0</v>
      </c>
      <c r="CZ89" s="25">
        <f t="shared" si="266"/>
        <v>0</v>
      </c>
      <c r="DA89" s="25">
        <f t="shared" si="266"/>
        <v>0</v>
      </c>
      <c r="DB89" s="25">
        <f t="shared" si="267"/>
        <v>0</v>
      </c>
      <c r="DC89" s="25">
        <f t="shared" si="267"/>
        <v>0</v>
      </c>
      <c r="DD89" s="25">
        <f t="shared" si="267"/>
        <v>0</v>
      </c>
      <c r="DE89" s="25">
        <f t="shared" si="267"/>
        <v>0</v>
      </c>
      <c r="DF89" s="25">
        <f t="shared" si="267"/>
        <v>0</v>
      </c>
      <c r="DG89" s="25">
        <f t="shared" si="267"/>
        <v>0</v>
      </c>
      <c r="DH89" s="25">
        <f t="shared" si="267"/>
        <v>0</v>
      </c>
      <c r="DI89" s="25">
        <f t="shared" si="267"/>
        <v>0</v>
      </c>
      <c r="DJ89" s="25">
        <f t="shared" si="267"/>
        <v>0</v>
      </c>
      <c r="DK89" s="25">
        <f t="shared" si="267"/>
        <v>0</v>
      </c>
      <c r="DL89" s="25">
        <f t="shared" si="267"/>
        <v>0</v>
      </c>
      <c r="DM89" s="25">
        <f t="shared" si="267"/>
        <v>0</v>
      </c>
      <c r="DN89" s="25">
        <f t="shared" si="267"/>
        <v>0</v>
      </c>
      <c r="DO89" s="25">
        <f t="shared" si="267"/>
        <v>0</v>
      </c>
      <c r="DP89" s="25">
        <f t="shared" si="267"/>
        <v>0</v>
      </c>
      <c r="DQ89" s="25">
        <f t="shared" si="267"/>
        <v>0</v>
      </c>
      <c r="DR89" s="25">
        <f t="shared" si="268"/>
        <v>0</v>
      </c>
      <c r="DS89" s="25">
        <f t="shared" si="268"/>
        <v>0</v>
      </c>
      <c r="DT89" s="25">
        <f t="shared" si="268"/>
        <v>0</v>
      </c>
      <c r="DU89" s="25">
        <f t="shared" si="268"/>
        <v>0</v>
      </c>
      <c r="DV89" s="25">
        <f t="shared" si="268"/>
        <v>0</v>
      </c>
      <c r="DW89" s="25">
        <f t="shared" si="268"/>
        <v>0</v>
      </c>
      <c r="DX89" s="25">
        <f t="shared" si="268"/>
        <v>0</v>
      </c>
      <c r="DY89" s="25">
        <f t="shared" si="268"/>
        <v>0</v>
      </c>
      <c r="DZ89" s="25">
        <f t="shared" ref="DZ89:GK92" si="271">IF(DZ$12&gt;$I89,0,IF($D89&lt;=DZ$12,$H89,0))</f>
        <v>0</v>
      </c>
      <c r="EA89" s="25">
        <f t="shared" si="271"/>
        <v>0</v>
      </c>
      <c r="EB89" s="25">
        <f t="shared" si="271"/>
        <v>0</v>
      </c>
      <c r="EC89" s="25">
        <f t="shared" si="271"/>
        <v>0</v>
      </c>
      <c r="ED89" s="25">
        <f t="shared" si="271"/>
        <v>0</v>
      </c>
      <c r="EE89" s="25">
        <f t="shared" si="271"/>
        <v>0</v>
      </c>
      <c r="EF89" s="25">
        <f t="shared" si="271"/>
        <v>0</v>
      </c>
      <c r="EG89" s="25">
        <f t="shared" si="271"/>
        <v>0</v>
      </c>
      <c r="EH89" s="25">
        <f t="shared" si="271"/>
        <v>0</v>
      </c>
      <c r="EI89" s="25">
        <f t="shared" si="271"/>
        <v>0</v>
      </c>
      <c r="EJ89" s="25">
        <f t="shared" si="271"/>
        <v>0</v>
      </c>
      <c r="EK89" s="25">
        <f t="shared" si="271"/>
        <v>0</v>
      </c>
      <c r="EL89" s="25">
        <f t="shared" si="271"/>
        <v>0</v>
      </c>
      <c r="EM89" s="25">
        <f t="shared" si="271"/>
        <v>0</v>
      </c>
      <c r="EN89" s="25">
        <f t="shared" si="271"/>
        <v>0</v>
      </c>
      <c r="EO89" s="25">
        <f t="shared" si="271"/>
        <v>0</v>
      </c>
      <c r="EP89" s="25">
        <f t="shared" si="271"/>
        <v>0</v>
      </c>
      <c r="EQ89" s="25">
        <f t="shared" si="271"/>
        <v>0</v>
      </c>
      <c r="ER89" s="25">
        <f t="shared" si="271"/>
        <v>0</v>
      </c>
      <c r="ES89" s="25">
        <f t="shared" si="271"/>
        <v>0</v>
      </c>
      <c r="ET89" s="25">
        <f t="shared" si="271"/>
        <v>0</v>
      </c>
      <c r="EU89" s="25">
        <f t="shared" si="271"/>
        <v>0</v>
      </c>
      <c r="EV89" s="25">
        <f t="shared" si="271"/>
        <v>0</v>
      </c>
      <c r="EW89" s="25">
        <f t="shared" si="271"/>
        <v>0</v>
      </c>
      <c r="EX89" s="25">
        <f t="shared" si="271"/>
        <v>0</v>
      </c>
      <c r="EY89" s="25">
        <f t="shared" si="271"/>
        <v>0</v>
      </c>
      <c r="EZ89" s="25">
        <f t="shared" si="271"/>
        <v>0</v>
      </c>
      <c r="FA89" s="25">
        <f t="shared" si="271"/>
        <v>0</v>
      </c>
      <c r="FB89" s="25">
        <f t="shared" si="271"/>
        <v>0</v>
      </c>
      <c r="FC89" s="25">
        <f t="shared" si="271"/>
        <v>0</v>
      </c>
      <c r="FD89" s="25">
        <f t="shared" si="271"/>
        <v>0</v>
      </c>
      <c r="FE89" s="25">
        <f t="shared" si="271"/>
        <v>0</v>
      </c>
      <c r="FF89" s="25">
        <f t="shared" si="271"/>
        <v>0</v>
      </c>
      <c r="FG89" s="25">
        <f t="shared" si="271"/>
        <v>0</v>
      </c>
      <c r="FH89" s="25">
        <f t="shared" si="271"/>
        <v>0</v>
      </c>
      <c r="FI89" s="25">
        <f t="shared" si="271"/>
        <v>0</v>
      </c>
      <c r="FJ89" s="25">
        <f t="shared" si="271"/>
        <v>0</v>
      </c>
      <c r="FK89" s="25">
        <f t="shared" si="271"/>
        <v>0</v>
      </c>
      <c r="FL89" s="25">
        <f t="shared" si="271"/>
        <v>0</v>
      </c>
      <c r="FM89" s="25">
        <f t="shared" si="271"/>
        <v>0</v>
      </c>
      <c r="FN89" s="25">
        <f t="shared" si="271"/>
        <v>0</v>
      </c>
      <c r="FO89" s="25">
        <f t="shared" si="271"/>
        <v>0</v>
      </c>
      <c r="FP89" s="25">
        <f t="shared" si="271"/>
        <v>0</v>
      </c>
      <c r="FQ89" s="25">
        <f t="shared" si="271"/>
        <v>0</v>
      </c>
      <c r="FR89" s="25">
        <f t="shared" si="271"/>
        <v>0</v>
      </c>
      <c r="FS89" s="25">
        <f t="shared" si="271"/>
        <v>0</v>
      </c>
      <c r="FT89" s="25">
        <f t="shared" si="271"/>
        <v>0</v>
      </c>
      <c r="FU89" s="25">
        <f t="shared" si="271"/>
        <v>0</v>
      </c>
      <c r="FV89" s="25">
        <f t="shared" si="271"/>
        <v>0</v>
      </c>
      <c r="FW89" s="25">
        <f t="shared" si="271"/>
        <v>0</v>
      </c>
      <c r="FX89" s="25">
        <f t="shared" si="271"/>
        <v>0</v>
      </c>
      <c r="FY89" s="25">
        <f t="shared" si="271"/>
        <v>0</v>
      </c>
      <c r="FZ89" s="25">
        <f t="shared" si="271"/>
        <v>0</v>
      </c>
      <c r="GA89" s="25">
        <f t="shared" si="271"/>
        <v>0</v>
      </c>
      <c r="GB89" s="25">
        <f t="shared" si="271"/>
        <v>0</v>
      </c>
      <c r="GC89" s="25">
        <f t="shared" si="271"/>
        <v>0</v>
      </c>
      <c r="GD89" s="25">
        <f t="shared" si="271"/>
        <v>0</v>
      </c>
      <c r="GE89" s="25">
        <f t="shared" si="271"/>
        <v>0</v>
      </c>
      <c r="GF89" s="25">
        <f t="shared" si="271"/>
        <v>0</v>
      </c>
      <c r="GG89" s="25">
        <f t="shared" si="271"/>
        <v>0</v>
      </c>
      <c r="GH89" s="25">
        <f t="shared" si="271"/>
        <v>0</v>
      </c>
      <c r="GI89" s="25">
        <f t="shared" si="271"/>
        <v>0</v>
      </c>
      <c r="GJ89" s="25">
        <f t="shared" si="271"/>
        <v>0</v>
      </c>
      <c r="GK89" s="25">
        <f t="shared" si="271"/>
        <v>0</v>
      </c>
      <c r="GL89" s="25">
        <f t="shared" si="270"/>
        <v>0</v>
      </c>
      <c r="GM89" s="246">
        <f t="shared" si="242"/>
        <v>0</v>
      </c>
    </row>
    <row r="90" spans="1:195" ht="19.5" customHeight="1">
      <c r="A90" s="130">
        <f t="shared" si="221"/>
        <v>0</v>
      </c>
      <c r="B90" s="25" t="s">
        <v>100</v>
      </c>
      <c r="C90" s="25" t="s">
        <v>6</v>
      </c>
      <c r="D90" s="64">
        <v>41061</v>
      </c>
      <c r="E90" s="25">
        <f>SUMIF(RRHH!$CN$18:$FG$18,D90,RRHH!$CN$26:$FG$26)*$E$163</f>
        <v>0</v>
      </c>
      <c r="F90" s="65">
        <f t="shared" si="259"/>
        <v>2012</v>
      </c>
      <c r="G90" s="25">
        <v>48</v>
      </c>
      <c r="H90" s="25">
        <f t="shared" si="260"/>
        <v>0</v>
      </c>
      <c r="I90" s="64">
        <f t="shared" si="269"/>
        <v>42520.2</v>
      </c>
      <c r="J90" s="141">
        <f t="shared" si="261"/>
        <v>0</v>
      </c>
      <c r="K90" s="25">
        <f t="shared" si="261"/>
        <v>0</v>
      </c>
      <c r="L90" s="25">
        <f t="shared" si="261"/>
        <v>0</v>
      </c>
      <c r="M90" s="25">
        <f t="shared" si="261"/>
        <v>0</v>
      </c>
      <c r="N90" s="25">
        <f t="shared" si="261"/>
        <v>0</v>
      </c>
      <c r="O90" s="25">
        <f t="shared" si="261"/>
        <v>0</v>
      </c>
      <c r="P90" s="25">
        <f t="shared" si="261"/>
        <v>0</v>
      </c>
      <c r="Q90" s="25">
        <f t="shared" si="261"/>
        <v>0</v>
      </c>
      <c r="R90" s="25">
        <f t="shared" si="261"/>
        <v>0</v>
      </c>
      <c r="S90" s="25">
        <f t="shared" si="261"/>
        <v>0</v>
      </c>
      <c r="T90" s="25">
        <f t="shared" si="261"/>
        <v>0</v>
      </c>
      <c r="U90" s="25">
        <f t="shared" si="261"/>
        <v>0</v>
      </c>
      <c r="V90" s="25">
        <f t="shared" si="261"/>
        <v>0</v>
      </c>
      <c r="W90" s="25">
        <f t="shared" si="261"/>
        <v>0</v>
      </c>
      <c r="X90" s="25">
        <f t="shared" si="261"/>
        <v>0</v>
      </c>
      <c r="Y90" s="25">
        <f t="shared" si="261"/>
        <v>0</v>
      </c>
      <c r="Z90" s="25">
        <f t="shared" si="262"/>
        <v>0</v>
      </c>
      <c r="AA90" s="25">
        <f t="shared" si="262"/>
        <v>0</v>
      </c>
      <c r="AB90" s="25">
        <f t="shared" si="262"/>
        <v>0</v>
      </c>
      <c r="AC90" s="25">
        <f t="shared" si="262"/>
        <v>0</v>
      </c>
      <c r="AD90" s="25">
        <f t="shared" si="262"/>
        <v>0</v>
      </c>
      <c r="AE90" s="25">
        <f t="shared" si="262"/>
        <v>0</v>
      </c>
      <c r="AF90" s="25">
        <f t="shared" si="262"/>
        <v>0</v>
      </c>
      <c r="AG90" s="25">
        <f t="shared" si="262"/>
        <v>0</v>
      </c>
      <c r="AH90" s="25">
        <f t="shared" si="262"/>
        <v>0</v>
      </c>
      <c r="AI90" s="25">
        <f t="shared" si="262"/>
        <v>0</v>
      </c>
      <c r="AJ90" s="25">
        <f t="shared" si="262"/>
        <v>0</v>
      </c>
      <c r="AK90" s="25">
        <f t="shared" si="262"/>
        <v>0</v>
      </c>
      <c r="AL90" s="25">
        <f t="shared" si="262"/>
        <v>0</v>
      </c>
      <c r="AM90" s="25">
        <f t="shared" si="262"/>
        <v>0</v>
      </c>
      <c r="AN90" s="25">
        <f t="shared" si="262"/>
        <v>0</v>
      </c>
      <c r="AO90" s="25">
        <f t="shared" si="262"/>
        <v>0</v>
      </c>
      <c r="AP90" s="25">
        <f t="shared" si="263"/>
        <v>0</v>
      </c>
      <c r="AQ90" s="25">
        <f t="shared" si="263"/>
        <v>0</v>
      </c>
      <c r="AR90" s="25">
        <f t="shared" si="263"/>
        <v>0</v>
      </c>
      <c r="AS90" s="25">
        <f t="shared" si="263"/>
        <v>0</v>
      </c>
      <c r="AT90" s="25">
        <f t="shared" si="263"/>
        <v>0</v>
      </c>
      <c r="AU90" s="25">
        <f t="shared" si="263"/>
        <v>0</v>
      </c>
      <c r="AV90" s="25">
        <f t="shared" si="263"/>
        <v>0</v>
      </c>
      <c r="AW90" s="25">
        <f t="shared" si="263"/>
        <v>0</v>
      </c>
      <c r="AX90" s="25">
        <f t="shared" si="263"/>
        <v>0</v>
      </c>
      <c r="AY90" s="25">
        <f t="shared" si="263"/>
        <v>0</v>
      </c>
      <c r="AZ90" s="25">
        <f t="shared" si="263"/>
        <v>0</v>
      </c>
      <c r="BA90" s="25">
        <f t="shared" si="263"/>
        <v>0</v>
      </c>
      <c r="BB90" s="25">
        <f t="shared" si="263"/>
        <v>0</v>
      </c>
      <c r="BC90" s="25">
        <f t="shared" si="263"/>
        <v>0</v>
      </c>
      <c r="BD90" s="25">
        <f t="shared" si="263"/>
        <v>0</v>
      </c>
      <c r="BE90" s="25">
        <f t="shared" si="263"/>
        <v>0</v>
      </c>
      <c r="BF90" s="25">
        <f t="shared" si="264"/>
        <v>0</v>
      </c>
      <c r="BG90" s="25">
        <f t="shared" si="264"/>
        <v>0</v>
      </c>
      <c r="BH90" s="25">
        <f t="shared" si="264"/>
        <v>0</v>
      </c>
      <c r="BI90" s="25">
        <f t="shared" si="264"/>
        <v>0</v>
      </c>
      <c r="BJ90" s="25">
        <f t="shared" si="264"/>
        <v>0</v>
      </c>
      <c r="BK90" s="25">
        <f t="shared" si="264"/>
        <v>0</v>
      </c>
      <c r="BL90" s="25">
        <f t="shared" si="264"/>
        <v>0</v>
      </c>
      <c r="BM90" s="25">
        <f t="shared" si="264"/>
        <v>0</v>
      </c>
      <c r="BN90" s="25">
        <f t="shared" si="264"/>
        <v>0</v>
      </c>
      <c r="BO90" s="25">
        <f t="shared" si="264"/>
        <v>0</v>
      </c>
      <c r="BP90" s="25">
        <f t="shared" si="264"/>
        <v>0</v>
      </c>
      <c r="BQ90" s="25">
        <f t="shared" si="264"/>
        <v>0</v>
      </c>
      <c r="BR90" s="25">
        <f t="shared" si="264"/>
        <v>0</v>
      </c>
      <c r="BS90" s="25">
        <f t="shared" si="264"/>
        <v>0</v>
      </c>
      <c r="BT90" s="25">
        <f t="shared" si="264"/>
        <v>0</v>
      </c>
      <c r="BU90" s="25">
        <f t="shared" si="264"/>
        <v>0</v>
      </c>
      <c r="BV90" s="25">
        <f t="shared" si="265"/>
        <v>0</v>
      </c>
      <c r="BW90" s="25">
        <f t="shared" si="265"/>
        <v>0</v>
      </c>
      <c r="BX90" s="25">
        <f t="shared" si="265"/>
        <v>0</v>
      </c>
      <c r="BY90" s="25">
        <f t="shared" si="265"/>
        <v>0</v>
      </c>
      <c r="BZ90" s="25">
        <f t="shared" si="265"/>
        <v>0</v>
      </c>
      <c r="CA90" s="25">
        <f t="shared" si="265"/>
        <v>0</v>
      </c>
      <c r="CB90" s="25">
        <f t="shared" si="265"/>
        <v>0</v>
      </c>
      <c r="CC90" s="25">
        <f t="shared" si="265"/>
        <v>0</v>
      </c>
      <c r="CD90" s="25">
        <f t="shared" si="265"/>
        <v>0</v>
      </c>
      <c r="CE90" s="25">
        <f t="shared" si="265"/>
        <v>0</v>
      </c>
      <c r="CF90" s="25">
        <f t="shared" si="265"/>
        <v>0</v>
      </c>
      <c r="CG90" s="25">
        <f t="shared" si="265"/>
        <v>0</v>
      </c>
      <c r="CH90" s="25">
        <f t="shared" si="265"/>
        <v>0</v>
      </c>
      <c r="CI90" s="25">
        <f t="shared" si="265"/>
        <v>0</v>
      </c>
      <c r="CJ90" s="25">
        <f t="shared" si="265"/>
        <v>0</v>
      </c>
      <c r="CK90" s="25">
        <f t="shared" si="265"/>
        <v>0</v>
      </c>
      <c r="CL90" s="25">
        <f t="shared" si="266"/>
        <v>0</v>
      </c>
      <c r="CM90" s="25">
        <f t="shared" si="266"/>
        <v>0</v>
      </c>
      <c r="CN90" s="25">
        <f t="shared" si="266"/>
        <v>0</v>
      </c>
      <c r="CO90" s="25">
        <f t="shared" si="266"/>
        <v>0</v>
      </c>
      <c r="CP90" s="25">
        <f t="shared" si="266"/>
        <v>0</v>
      </c>
      <c r="CQ90" s="25">
        <f t="shared" si="266"/>
        <v>0</v>
      </c>
      <c r="CR90" s="25">
        <f t="shared" si="266"/>
        <v>0</v>
      </c>
      <c r="CS90" s="25">
        <f t="shared" si="266"/>
        <v>0</v>
      </c>
      <c r="CT90" s="25">
        <f t="shared" si="266"/>
        <v>0</v>
      </c>
      <c r="CU90" s="25">
        <f t="shared" si="266"/>
        <v>0</v>
      </c>
      <c r="CV90" s="25">
        <f t="shared" si="266"/>
        <v>0</v>
      </c>
      <c r="CW90" s="25">
        <f t="shared" si="266"/>
        <v>0</v>
      </c>
      <c r="CX90" s="25">
        <f t="shared" si="266"/>
        <v>0</v>
      </c>
      <c r="CY90" s="25">
        <f t="shared" si="266"/>
        <v>0</v>
      </c>
      <c r="CZ90" s="25">
        <f t="shared" si="266"/>
        <v>0</v>
      </c>
      <c r="DA90" s="25">
        <f t="shared" si="266"/>
        <v>0</v>
      </c>
      <c r="DB90" s="25">
        <f t="shared" si="267"/>
        <v>0</v>
      </c>
      <c r="DC90" s="25">
        <f t="shared" si="267"/>
        <v>0</v>
      </c>
      <c r="DD90" s="25">
        <f t="shared" si="267"/>
        <v>0</v>
      </c>
      <c r="DE90" s="25">
        <f t="shared" si="267"/>
        <v>0</v>
      </c>
      <c r="DF90" s="25">
        <f t="shared" si="267"/>
        <v>0</v>
      </c>
      <c r="DG90" s="25">
        <f t="shared" si="267"/>
        <v>0</v>
      </c>
      <c r="DH90" s="25">
        <f t="shared" si="267"/>
        <v>0</v>
      </c>
      <c r="DI90" s="25">
        <f t="shared" si="267"/>
        <v>0</v>
      </c>
      <c r="DJ90" s="25">
        <f t="shared" si="267"/>
        <v>0</v>
      </c>
      <c r="DK90" s="25">
        <f t="shared" si="267"/>
        <v>0</v>
      </c>
      <c r="DL90" s="25">
        <f t="shared" si="267"/>
        <v>0</v>
      </c>
      <c r="DM90" s="25">
        <f t="shared" si="267"/>
        <v>0</v>
      </c>
      <c r="DN90" s="25">
        <f t="shared" si="267"/>
        <v>0</v>
      </c>
      <c r="DO90" s="25">
        <f t="shared" si="267"/>
        <v>0</v>
      </c>
      <c r="DP90" s="25">
        <f t="shared" si="267"/>
        <v>0</v>
      </c>
      <c r="DQ90" s="25">
        <f t="shared" si="267"/>
        <v>0</v>
      </c>
      <c r="DR90" s="25">
        <f t="shared" si="268"/>
        <v>0</v>
      </c>
      <c r="DS90" s="25">
        <f t="shared" si="268"/>
        <v>0</v>
      </c>
      <c r="DT90" s="25">
        <f t="shared" si="268"/>
        <v>0</v>
      </c>
      <c r="DU90" s="25">
        <f t="shared" si="268"/>
        <v>0</v>
      </c>
      <c r="DV90" s="25">
        <f t="shared" si="268"/>
        <v>0</v>
      </c>
      <c r="DW90" s="25">
        <f t="shared" si="268"/>
        <v>0</v>
      </c>
      <c r="DX90" s="25">
        <f t="shared" si="268"/>
        <v>0</v>
      </c>
      <c r="DY90" s="25">
        <f t="shared" si="268"/>
        <v>0</v>
      </c>
      <c r="DZ90" s="25">
        <f t="shared" si="271"/>
        <v>0</v>
      </c>
      <c r="EA90" s="25">
        <f t="shared" si="271"/>
        <v>0</v>
      </c>
      <c r="EB90" s="25">
        <f t="shared" si="271"/>
        <v>0</v>
      </c>
      <c r="EC90" s="25">
        <f t="shared" si="271"/>
        <v>0</v>
      </c>
      <c r="ED90" s="25">
        <f t="shared" si="271"/>
        <v>0</v>
      </c>
      <c r="EE90" s="25">
        <f t="shared" si="271"/>
        <v>0</v>
      </c>
      <c r="EF90" s="25">
        <f t="shared" si="271"/>
        <v>0</v>
      </c>
      <c r="EG90" s="25">
        <f t="shared" si="271"/>
        <v>0</v>
      </c>
      <c r="EH90" s="25">
        <f t="shared" si="271"/>
        <v>0</v>
      </c>
      <c r="EI90" s="25">
        <f t="shared" si="271"/>
        <v>0</v>
      </c>
      <c r="EJ90" s="25">
        <f t="shared" si="271"/>
        <v>0</v>
      </c>
      <c r="EK90" s="25">
        <f t="shared" si="271"/>
        <v>0</v>
      </c>
      <c r="EL90" s="25">
        <f t="shared" si="271"/>
        <v>0</v>
      </c>
      <c r="EM90" s="25">
        <f t="shared" si="271"/>
        <v>0</v>
      </c>
      <c r="EN90" s="25">
        <f t="shared" si="271"/>
        <v>0</v>
      </c>
      <c r="EO90" s="25">
        <f t="shared" si="271"/>
        <v>0</v>
      </c>
      <c r="EP90" s="25">
        <f t="shared" si="271"/>
        <v>0</v>
      </c>
      <c r="EQ90" s="25">
        <f t="shared" si="271"/>
        <v>0</v>
      </c>
      <c r="ER90" s="25">
        <f t="shared" si="271"/>
        <v>0</v>
      </c>
      <c r="ES90" s="25">
        <f t="shared" si="271"/>
        <v>0</v>
      </c>
      <c r="ET90" s="25">
        <f t="shared" si="271"/>
        <v>0</v>
      </c>
      <c r="EU90" s="25">
        <f t="shared" si="271"/>
        <v>0</v>
      </c>
      <c r="EV90" s="25">
        <f t="shared" si="271"/>
        <v>0</v>
      </c>
      <c r="EW90" s="25">
        <f t="shared" si="271"/>
        <v>0</v>
      </c>
      <c r="EX90" s="25">
        <f t="shared" si="271"/>
        <v>0</v>
      </c>
      <c r="EY90" s="25">
        <f t="shared" si="271"/>
        <v>0</v>
      </c>
      <c r="EZ90" s="25">
        <f t="shared" si="271"/>
        <v>0</v>
      </c>
      <c r="FA90" s="25">
        <f t="shared" si="271"/>
        <v>0</v>
      </c>
      <c r="FB90" s="25">
        <f t="shared" si="271"/>
        <v>0</v>
      </c>
      <c r="FC90" s="25">
        <f t="shared" si="271"/>
        <v>0</v>
      </c>
      <c r="FD90" s="25">
        <f t="shared" si="271"/>
        <v>0</v>
      </c>
      <c r="FE90" s="25">
        <f t="shared" si="271"/>
        <v>0</v>
      </c>
      <c r="FF90" s="25">
        <f t="shared" si="271"/>
        <v>0</v>
      </c>
      <c r="FG90" s="25">
        <f t="shared" si="271"/>
        <v>0</v>
      </c>
      <c r="FH90" s="25">
        <f t="shared" si="271"/>
        <v>0</v>
      </c>
      <c r="FI90" s="25">
        <f t="shared" si="271"/>
        <v>0</v>
      </c>
      <c r="FJ90" s="25">
        <f t="shared" si="271"/>
        <v>0</v>
      </c>
      <c r="FK90" s="25">
        <f t="shared" si="271"/>
        <v>0</v>
      </c>
      <c r="FL90" s="25">
        <f t="shared" si="271"/>
        <v>0</v>
      </c>
      <c r="FM90" s="25">
        <f t="shared" si="271"/>
        <v>0</v>
      </c>
      <c r="FN90" s="25">
        <f t="shared" si="271"/>
        <v>0</v>
      </c>
      <c r="FO90" s="25">
        <f t="shared" si="271"/>
        <v>0</v>
      </c>
      <c r="FP90" s="25">
        <f t="shared" si="271"/>
        <v>0</v>
      </c>
      <c r="FQ90" s="25">
        <f t="shared" si="271"/>
        <v>0</v>
      </c>
      <c r="FR90" s="25">
        <f t="shared" si="271"/>
        <v>0</v>
      </c>
      <c r="FS90" s="25">
        <f t="shared" si="271"/>
        <v>0</v>
      </c>
      <c r="FT90" s="25">
        <f t="shared" si="271"/>
        <v>0</v>
      </c>
      <c r="FU90" s="25">
        <f t="shared" si="271"/>
        <v>0</v>
      </c>
      <c r="FV90" s="25">
        <f t="shared" si="271"/>
        <v>0</v>
      </c>
      <c r="FW90" s="25">
        <f t="shared" si="271"/>
        <v>0</v>
      </c>
      <c r="FX90" s="25">
        <f t="shared" si="271"/>
        <v>0</v>
      </c>
      <c r="FY90" s="25">
        <f t="shared" si="271"/>
        <v>0</v>
      </c>
      <c r="FZ90" s="25">
        <f t="shared" si="271"/>
        <v>0</v>
      </c>
      <c r="GA90" s="25">
        <f t="shared" si="271"/>
        <v>0</v>
      </c>
      <c r="GB90" s="25">
        <f t="shared" si="271"/>
        <v>0</v>
      </c>
      <c r="GC90" s="25">
        <f t="shared" si="271"/>
        <v>0</v>
      </c>
      <c r="GD90" s="25">
        <f t="shared" si="271"/>
        <v>0</v>
      </c>
      <c r="GE90" s="25">
        <f t="shared" si="271"/>
        <v>0</v>
      </c>
      <c r="GF90" s="25">
        <f t="shared" si="271"/>
        <v>0</v>
      </c>
      <c r="GG90" s="25">
        <f t="shared" si="271"/>
        <v>0</v>
      </c>
      <c r="GH90" s="25">
        <f t="shared" si="271"/>
        <v>0</v>
      </c>
      <c r="GI90" s="25">
        <f t="shared" si="271"/>
        <v>0</v>
      </c>
      <c r="GJ90" s="25">
        <f t="shared" si="271"/>
        <v>0</v>
      </c>
      <c r="GK90" s="25">
        <f t="shared" si="271"/>
        <v>0</v>
      </c>
      <c r="GL90" s="25">
        <f t="shared" si="270"/>
        <v>0</v>
      </c>
      <c r="GM90" s="246">
        <f t="shared" si="242"/>
        <v>0</v>
      </c>
    </row>
    <row r="91" spans="1:195" ht="19.5" customHeight="1">
      <c r="A91" s="130">
        <f t="shared" si="221"/>
        <v>0</v>
      </c>
      <c r="B91" s="25" t="s">
        <v>100</v>
      </c>
      <c r="C91" s="25" t="s">
        <v>6</v>
      </c>
      <c r="D91" s="64">
        <v>41091</v>
      </c>
      <c r="E91" s="25">
        <f>SUMIF(RRHH!$CN$18:$FG$18,D91,RRHH!$CN$26:$FG$26)*$E$163</f>
        <v>3100</v>
      </c>
      <c r="F91" s="65">
        <f t="shared" si="259"/>
        <v>2012</v>
      </c>
      <c r="G91" s="25">
        <v>48</v>
      </c>
      <c r="H91" s="25">
        <f t="shared" si="260"/>
        <v>-64.583333333333329</v>
      </c>
      <c r="I91" s="64">
        <f t="shared" si="269"/>
        <v>42550.2</v>
      </c>
      <c r="J91" s="141">
        <f t="shared" si="261"/>
        <v>0</v>
      </c>
      <c r="K91" s="25">
        <f t="shared" si="261"/>
        <v>0</v>
      </c>
      <c r="L91" s="25">
        <f t="shared" si="261"/>
        <v>0</v>
      </c>
      <c r="M91" s="25">
        <f t="shared" si="261"/>
        <v>0</v>
      </c>
      <c r="N91" s="25">
        <f t="shared" si="261"/>
        <v>0</v>
      </c>
      <c r="O91" s="25">
        <f t="shared" si="261"/>
        <v>0</v>
      </c>
      <c r="P91" s="25">
        <f t="shared" si="261"/>
        <v>0</v>
      </c>
      <c r="Q91" s="25">
        <f t="shared" si="261"/>
        <v>-64.583333333333329</v>
      </c>
      <c r="R91" s="25">
        <f t="shared" si="261"/>
        <v>-64.583333333333329</v>
      </c>
      <c r="S91" s="25">
        <f t="shared" si="261"/>
        <v>-64.583333333333329</v>
      </c>
      <c r="T91" s="25">
        <f t="shared" si="261"/>
        <v>-64.583333333333329</v>
      </c>
      <c r="U91" s="25">
        <f t="shared" si="261"/>
        <v>-64.583333333333329</v>
      </c>
      <c r="V91" s="25">
        <f t="shared" si="261"/>
        <v>-64.583333333333329</v>
      </c>
      <c r="W91" s="25">
        <f t="shared" si="261"/>
        <v>-64.583333333333329</v>
      </c>
      <c r="X91" s="25">
        <f t="shared" si="261"/>
        <v>-64.583333333333329</v>
      </c>
      <c r="Y91" s="25">
        <f t="shared" si="261"/>
        <v>-64.583333333333329</v>
      </c>
      <c r="Z91" s="25">
        <f t="shared" si="262"/>
        <v>-64.583333333333329</v>
      </c>
      <c r="AA91" s="25">
        <f t="shared" si="262"/>
        <v>-64.583333333333329</v>
      </c>
      <c r="AB91" s="25">
        <f t="shared" si="262"/>
        <v>-64.583333333333329</v>
      </c>
      <c r="AC91" s="25">
        <f t="shared" si="262"/>
        <v>-64.583333333333329</v>
      </c>
      <c r="AD91" s="25">
        <f t="shared" si="262"/>
        <v>-64.583333333333329</v>
      </c>
      <c r="AE91" s="25">
        <f t="shared" si="262"/>
        <v>-64.583333333333329</v>
      </c>
      <c r="AF91" s="25">
        <f t="shared" si="262"/>
        <v>-64.583333333333329</v>
      </c>
      <c r="AG91" s="25">
        <f t="shared" si="262"/>
        <v>-64.583333333333329</v>
      </c>
      <c r="AH91" s="25">
        <f t="shared" si="262"/>
        <v>-64.583333333333329</v>
      </c>
      <c r="AI91" s="25">
        <f t="shared" si="262"/>
        <v>-64.583333333333329</v>
      </c>
      <c r="AJ91" s="25">
        <f t="shared" si="262"/>
        <v>-64.583333333333329</v>
      </c>
      <c r="AK91" s="25">
        <f t="shared" si="262"/>
        <v>-64.583333333333329</v>
      </c>
      <c r="AL91" s="25">
        <f t="shared" si="262"/>
        <v>-64.583333333333329</v>
      </c>
      <c r="AM91" s="25">
        <f t="shared" si="262"/>
        <v>-64.583333333333329</v>
      </c>
      <c r="AN91" s="25">
        <f t="shared" si="262"/>
        <v>-64.583333333333329</v>
      </c>
      <c r="AO91" s="25">
        <f t="shared" si="262"/>
        <v>-64.583333333333329</v>
      </c>
      <c r="AP91" s="25">
        <f t="shared" si="263"/>
        <v>-64.583333333333329</v>
      </c>
      <c r="AQ91" s="25">
        <f t="shared" si="263"/>
        <v>-64.583333333333329</v>
      </c>
      <c r="AR91" s="25">
        <f t="shared" si="263"/>
        <v>-64.583333333333329</v>
      </c>
      <c r="AS91" s="25">
        <f t="shared" si="263"/>
        <v>-64.583333333333329</v>
      </c>
      <c r="AT91" s="25">
        <f t="shared" si="263"/>
        <v>-64.583333333333329</v>
      </c>
      <c r="AU91" s="25">
        <f t="shared" si="263"/>
        <v>-64.583333333333329</v>
      </c>
      <c r="AV91" s="25">
        <f t="shared" si="263"/>
        <v>-64.583333333333329</v>
      </c>
      <c r="AW91" s="25">
        <f t="shared" si="263"/>
        <v>-64.583333333333329</v>
      </c>
      <c r="AX91" s="25">
        <f t="shared" si="263"/>
        <v>-64.583333333333329</v>
      </c>
      <c r="AY91" s="25">
        <f t="shared" si="263"/>
        <v>-64.583333333333329</v>
      </c>
      <c r="AZ91" s="25">
        <f t="shared" si="263"/>
        <v>-64.583333333333329</v>
      </c>
      <c r="BA91" s="25">
        <f t="shared" si="263"/>
        <v>-64.583333333333329</v>
      </c>
      <c r="BB91" s="25">
        <f t="shared" si="263"/>
        <v>-64.583333333333329</v>
      </c>
      <c r="BC91" s="25">
        <f t="shared" si="263"/>
        <v>-64.583333333333329</v>
      </c>
      <c r="BD91" s="25">
        <f t="shared" si="263"/>
        <v>-64.583333333333329</v>
      </c>
      <c r="BE91" s="25">
        <f t="shared" si="263"/>
        <v>-64.583333333333329</v>
      </c>
      <c r="BF91" s="25">
        <f t="shared" si="264"/>
        <v>-64.583333333333329</v>
      </c>
      <c r="BG91" s="25">
        <f t="shared" si="264"/>
        <v>-64.583333333333329</v>
      </c>
      <c r="BH91" s="25">
        <f t="shared" si="264"/>
        <v>-64.583333333333329</v>
      </c>
      <c r="BI91" s="25">
        <f t="shared" si="264"/>
        <v>-64.583333333333329</v>
      </c>
      <c r="BJ91" s="25">
        <f t="shared" si="264"/>
        <v>-64.583333333333329</v>
      </c>
      <c r="BK91" s="25">
        <f t="shared" si="264"/>
        <v>-64.583333333333329</v>
      </c>
      <c r="BL91" s="25">
        <f t="shared" si="264"/>
        <v>-64.583333333333329</v>
      </c>
      <c r="BM91" s="25">
        <f t="shared" si="264"/>
        <v>0</v>
      </c>
      <c r="BN91" s="25">
        <f t="shared" si="264"/>
        <v>0</v>
      </c>
      <c r="BO91" s="25">
        <f t="shared" si="264"/>
        <v>0</v>
      </c>
      <c r="BP91" s="25">
        <f t="shared" si="264"/>
        <v>0</v>
      </c>
      <c r="BQ91" s="25">
        <f t="shared" si="264"/>
        <v>0</v>
      </c>
      <c r="BR91" s="25">
        <f t="shared" si="264"/>
        <v>0</v>
      </c>
      <c r="BS91" s="25">
        <f t="shared" si="264"/>
        <v>0</v>
      </c>
      <c r="BT91" s="25">
        <f t="shared" si="264"/>
        <v>0</v>
      </c>
      <c r="BU91" s="25">
        <f t="shared" si="264"/>
        <v>0</v>
      </c>
      <c r="BV91" s="25">
        <f t="shared" si="265"/>
        <v>0</v>
      </c>
      <c r="BW91" s="25">
        <f t="shared" si="265"/>
        <v>0</v>
      </c>
      <c r="BX91" s="25">
        <f t="shared" si="265"/>
        <v>0</v>
      </c>
      <c r="BY91" s="25">
        <f t="shared" si="265"/>
        <v>0</v>
      </c>
      <c r="BZ91" s="25">
        <f t="shared" si="265"/>
        <v>0</v>
      </c>
      <c r="CA91" s="25">
        <f t="shared" si="265"/>
        <v>0</v>
      </c>
      <c r="CB91" s="25">
        <f t="shared" si="265"/>
        <v>0</v>
      </c>
      <c r="CC91" s="25">
        <f t="shared" si="265"/>
        <v>0</v>
      </c>
      <c r="CD91" s="25">
        <f t="shared" si="265"/>
        <v>0</v>
      </c>
      <c r="CE91" s="25">
        <f t="shared" si="265"/>
        <v>0</v>
      </c>
      <c r="CF91" s="25">
        <f t="shared" si="265"/>
        <v>0</v>
      </c>
      <c r="CG91" s="25">
        <f t="shared" si="265"/>
        <v>0</v>
      </c>
      <c r="CH91" s="25">
        <f t="shared" si="265"/>
        <v>0</v>
      </c>
      <c r="CI91" s="25">
        <f t="shared" si="265"/>
        <v>0</v>
      </c>
      <c r="CJ91" s="25">
        <f t="shared" si="265"/>
        <v>0</v>
      </c>
      <c r="CK91" s="25">
        <f t="shared" si="265"/>
        <v>0</v>
      </c>
      <c r="CL91" s="25">
        <f t="shared" si="266"/>
        <v>0</v>
      </c>
      <c r="CM91" s="25">
        <f t="shared" si="266"/>
        <v>0</v>
      </c>
      <c r="CN91" s="25">
        <f t="shared" si="266"/>
        <v>0</v>
      </c>
      <c r="CO91" s="25">
        <f t="shared" si="266"/>
        <v>0</v>
      </c>
      <c r="CP91" s="25">
        <f t="shared" si="266"/>
        <v>0</v>
      </c>
      <c r="CQ91" s="25">
        <f t="shared" si="266"/>
        <v>0</v>
      </c>
      <c r="CR91" s="25">
        <f t="shared" si="266"/>
        <v>0</v>
      </c>
      <c r="CS91" s="25">
        <f t="shared" si="266"/>
        <v>0</v>
      </c>
      <c r="CT91" s="25">
        <f t="shared" si="266"/>
        <v>0</v>
      </c>
      <c r="CU91" s="25">
        <f t="shared" si="266"/>
        <v>0</v>
      </c>
      <c r="CV91" s="25">
        <f t="shared" si="266"/>
        <v>0</v>
      </c>
      <c r="CW91" s="25">
        <f t="shared" si="266"/>
        <v>0</v>
      </c>
      <c r="CX91" s="25">
        <f t="shared" si="266"/>
        <v>0</v>
      </c>
      <c r="CY91" s="25">
        <f t="shared" si="266"/>
        <v>0</v>
      </c>
      <c r="CZ91" s="25">
        <f t="shared" si="266"/>
        <v>0</v>
      </c>
      <c r="DA91" s="25">
        <f t="shared" si="266"/>
        <v>0</v>
      </c>
      <c r="DB91" s="25">
        <f t="shared" si="267"/>
        <v>0</v>
      </c>
      <c r="DC91" s="25">
        <f t="shared" si="267"/>
        <v>0</v>
      </c>
      <c r="DD91" s="25">
        <f t="shared" si="267"/>
        <v>0</v>
      </c>
      <c r="DE91" s="25">
        <f t="shared" si="267"/>
        <v>0</v>
      </c>
      <c r="DF91" s="25">
        <f t="shared" si="267"/>
        <v>0</v>
      </c>
      <c r="DG91" s="25">
        <f t="shared" si="267"/>
        <v>0</v>
      </c>
      <c r="DH91" s="25">
        <f t="shared" si="267"/>
        <v>0</v>
      </c>
      <c r="DI91" s="25">
        <f t="shared" si="267"/>
        <v>0</v>
      </c>
      <c r="DJ91" s="25">
        <f t="shared" si="267"/>
        <v>0</v>
      </c>
      <c r="DK91" s="25">
        <f t="shared" si="267"/>
        <v>0</v>
      </c>
      <c r="DL91" s="25">
        <f t="shared" si="267"/>
        <v>0</v>
      </c>
      <c r="DM91" s="25">
        <f t="shared" si="267"/>
        <v>0</v>
      </c>
      <c r="DN91" s="25">
        <f t="shared" si="267"/>
        <v>0</v>
      </c>
      <c r="DO91" s="25">
        <f t="shared" si="267"/>
        <v>0</v>
      </c>
      <c r="DP91" s="25">
        <f t="shared" si="267"/>
        <v>0</v>
      </c>
      <c r="DQ91" s="25">
        <f t="shared" si="267"/>
        <v>0</v>
      </c>
      <c r="DR91" s="25">
        <f t="shared" si="268"/>
        <v>0</v>
      </c>
      <c r="DS91" s="25">
        <f t="shared" si="268"/>
        <v>0</v>
      </c>
      <c r="DT91" s="25">
        <f t="shared" si="268"/>
        <v>0</v>
      </c>
      <c r="DU91" s="25">
        <f t="shared" si="268"/>
        <v>0</v>
      </c>
      <c r="DV91" s="25">
        <f t="shared" si="268"/>
        <v>0</v>
      </c>
      <c r="DW91" s="25">
        <f t="shared" si="268"/>
        <v>0</v>
      </c>
      <c r="DX91" s="25">
        <f t="shared" si="268"/>
        <v>0</v>
      </c>
      <c r="DY91" s="25">
        <f t="shared" si="268"/>
        <v>0</v>
      </c>
      <c r="DZ91" s="25">
        <f t="shared" si="271"/>
        <v>0</v>
      </c>
      <c r="EA91" s="25">
        <f t="shared" si="271"/>
        <v>0</v>
      </c>
      <c r="EB91" s="25">
        <f t="shared" si="271"/>
        <v>0</v>
      </c>
      <c r="EC91" s="25">
        <f t="shared" si="271"/>
        <v>0</v>
      </c>
      <c r="ED91" s="25">
        <f t="shared" si="271"/>
        <v>0</v>
      </c>
      <c r="EE91" s="25">
        <f t="shared" si="271"/>
        <v>0</v>
      </c>
      <c r="EF91" s="25">
        <f t="shared" si="271"/>
        <v>0</v>
      </c>
      <c r="EG91" s="25">
        <f t="shared" si="271"/>
        <v>0</v>
      </c>
      <c r="EH91" s="25">
        <f t="shared" si="271"/>
        <v>0</v>
      </c>
      <c r="EI91" s="25">
        <f t="shared" si="271"/>
        <v>0</v>
      </c>
      <c r="EJ91" s="25">
        <f t="shared" si="271"/>
        <v>0</v>
      </c>
      <c r="EK91" s="25">
        <f t="shared" si="271"/>
        <v>0</v>
      </c>
      <c r="EL91" s="25">
        <f t="shared" si="271"/>
        <v>0</v>
      </c>
      <c r="EM91" s="25">
        <f t="shared" si="271"/>
        <v>0</v>
      </c>
      <c r="EN91" s="25">
        <f t="shared" si="271"/>
        <v>0</v>
      </c>
      <c r="EO91" s="25">
        <f t="shared" si="271"/>
        <v>0</v>
      </c>
      <c r="EP91" s="25">
        <f t="shared" si="271"/>
        <v>0</v>
      </c>
      <c r="EQ91" s="25">
        <f t="shared" si="271"/>
        <v>0</v>
      </c>
      <c r="ER91" s="25">
        <f t="shared" si="271"/>
        <v>0</v>
      </c>
      <c r="ES91" s="25">
        <f t="shared" si="271"/>
        <v>0</v>
      </c>
      <c r="ET91" s="25">
        <f t="shared" si="271"/>
        <v>0</v>
      </c>
      <c r="EU91" s="25">
        <f t="shared" si="271"/>
        <v>0</v>
      </c>
      <c r="EV91" s="25">
        <f t="shared" si="271"/>
        <v>0</v>
      </c>
      <c r="EW91" s="25">
        <f t="shared" si="271"/>
        <v>0</v>
      </c>
      <c r="EX91" s="25">
        <f t="shared" si="271"/>
        <v>0</v>
      </c>
      <c r="EY91" s="25">
        <f t="shared" si="271"/>
        <v>0</v>
      </c>
      <c r="EZ91" s="25">
        <f t="shared" si="271"/>
        <v>0</v>
      </c>
      <c r="FA91" s="25">
        <f t="shared" si="271"/>
        <v>0</v>
      </c>
      <c r="FB91" s="25">
        <f t="shared" si="271"/>
        <v>0</v>
      </c>
      <c r="FC91" s="25">
        <f t="shared" si="271"/>
        <v>0</v>
      </c>
      <c r="FD91" s="25">
        <f t="shared" si="271"/>
        <v>0</v>
      </c>
      <c r="FE91" s="25">
        <f t="shared" si="271"/>
        <v>0</v>
      </c>
      <c r="FF91" s="25">
        <f t="shared" si="271"/>
        <v>0</v>
      </c>
      <c r="FG91" s="25">
        <f t="shared" si="271"/>
        <v>0</v>
      </c>
      <c r="FH91" s="25">
        <f t="shared" si="271"/>
        <v>0</v>
      </c>
      <c r="FI91" s="25">
        <f t="shared" si="271"/>
        <v>0</v>
      </c>
      <c r="FJ91" s="25">
        <f t="shared" si="271"/>
        <v>0</v>
      </c>
      <c r="FK91" s="25">
        <f t="shared" si="271"/>
        <v>0</v>
      </c>
      <c r="FL91" s="25">
        <f t="shared" si="271"/>
        <v>0</v>
      </c>
      <c r="FM91" s="25">
        <f t="shared" si="271"/>
        <v>0</v>
      </c>
      <c r="FN91" s="25">
        <f t="shared" si="271"/>
        <v>0</v>
      </c>
      <c r="FO91" s="25">
        <f t="shared" si="271"/>
        <v>0</v>
      </c>
      <c r="FP91" s="25">
        <f t="shared" si="271"/>
        <v>0</v>
      </c>
      <c r="FQ91" s="25">
        <f t="shared" si="271"/>
        <v>0</v>
      </c>
      <c r="FR91" s="25">
        <f t="shared" si="271"/>
        <v>0</v>
      </c>
      <c r="FS91" s="25">
        <f t="shared" si="271"/>
        <v>0</v>
      </c>
      <c r="FT91" s="25">
        <f t="shared" si="271"/>
        <v>0</v>
      </c>
      <c r="FU91" s="25">
        <f t="shared" si="271"/>
        <v>0</v>
      </c>
      <c r="FV91" s="25">
        <f t="shared" si="271"/>
        <v>0</v>
      </c>
      <c r="FW91" s="25">
        <f t="shared" si="271"/>
        <v>0</v>
      </c>
      <c r="FX91" s="25">
        <f t="shared" si="271"/>
        <v>0</v>
      </c>
      <c r="FY91" s="25">
        <f t="shared" si="271"/>
        <v>0</v>
      </c>
      <c r="FZ91" s="25">
        <f t="shared" si="271"/>
        <v>0</v>
      </c>
      <c r="GA91" s="25">
        <f t="shared" si="271"/>
        <v>0</v>
      </c>
      <c r="GB91" s="25">
        <f t="shared" si="271"/>
        <v>0</v>
      </c>
      <c r="GC91" s="25">
        <f t="shared" si="271"/>
        <v>0</v>
      </c>
      <c r="GD91" s="25">
        <f t="shared" si="271"/>
        <v>0</v>
      </c>
      <c r="GE91" s="25">
        <f t="shared" si="271"/>
        <v>0</v>
      </c>
      <c r="GF91" s="25">
        <f t="shared" si="271"/>
        <v>0</v>
      </c>
      <c r="GG91" s="25">
        <f t="shared" si="271"/>
        <v>0</v>
      </c>
      <c r="GH91" s="25">
        <f t="shared" si="271"/>
        <v>0</v>
      </c>
      <c r="GI91" s="25">
        <f t="shared" si="271"/>
        <v>0</v>
      </c>
      <c r="GJ91" s="25">
        <f t="shared" si="271"/>
        <v>0</v>
      </c>
      <c r="GK91" s="25">
        <f t="shared" si="271"/>
        <v>0</v>
      </c>
      <c r="GL91" s="25">
        <f t="shared" si="270"/>
        <v>0</v>
      </c>
      <c r="GM91" s="246">
        <f t="shared" si="242"/>
        <v>0</v>
      </c>
    </row>
    <row r="92" spans="1:195" ht="19.5" customHeight="1">
      <c r="A92" s="130">
        <f t="shared" si="221"/>
        <v>0</v>
      </c>
      <c r="B92" s="25" t="s">
        <v>100</v>
      </c>
      <c r="C92" s="25" t="s">
        <v>6</v>
      </c>
      <c r="D92" s="64">
        <v>41122</v>
      </c>
      <c r="E92" s="25">
        <f>SUMIF(RRHH!$CN$18:$FG$18,D92,RRHH!$CN$26:$FG$26)*$E$163</f>
        <v>0</v>
      </c>
      <c r="F92" s="65">
        <f t="shared" ref="F92:F140" si="272">YEAR(D92)</f>
        <v>2012</v>
      </c>
      <c r="G92" s="25">
        <v>48</v>
      </c>
      <c r="H92" s="25">
        <f t="shared" ref="H92:H140" si="273">-E92/G92</f>
        <v>0</v>
      </c>
      <c r="I92" s="64">
        <f t="shared" si="269"/>
        <v>42581.2</v>
      </c>
      <c r="J92" s="141">
        <f t="shared" si="261"/>
        <v>0</v>
      </c>
      <c r="K92" s="25">
        <f t="shared" si="261"/>
        <v>0</v>
      </c>
      <c r="L92" s="25">
        <f t="shared" si="261"/>
        <v>0</v>
      </c>
      <c r="M92" s="25">
        <f t="shared" si="261"/>
        <v>0</v>
      </c>
      <c r="N92" s="25">
        <f t="shared" si="261"/>
        <v>0</v>
      </c>
      <c r="O92" s="25">
        <f t="shared" si="261"/>
        <v>0</v>
      </c>
      <c r="P92" s="25">
        <f t="shared" si="261"/>
        <v>0</v>
      </c>
      <c r="Q92" s="25">
        <f t="shared" si="261"/>
        <v>0</v>
      </c>
      <c r="R92" s="25">
        <f t="shared" si="261"/>
        <v>0</v>
      </c>
      <c r="S92" s="25">
        <f t="shared" si="261"/>
        <v>0</v>
      </c>
      <c r="T92" s="25">
        <f t="shared" si="261"/>
        <v>0</v>
      </c>
      <c r="U92" s="25">
        <f t="shared" si="261"/>
        <v>0</v>
      </c>
      <c r="V92" s="25">
        <f t="shared" si="261"/>
        <v>0</v>
      </c>
      <c r="W92" s="25">
        <f t="shared" si="261"/>
        <v>0</v>
      </c>
      <c r="X92" s="25">
        <f t="shared" si="261"/>
        <v>0</v>
      </c>
      <c r="Y92" s="25">
        <f t="shared" si="261"/>
        <v>0</v>
      </c>
      <c r="Z92" s="25">
        <f t="shared" si="262"/>
        <v>0</v>
      </c>
      <c r="AA92" s="25">
        <f t="shared" si="262"/>
        <v>0</v>
      </c>
      <c r="AB92" s="25">
        <f t="shared" si="262"/>
        <v>0</v>
      </c>
      <c r="AC92" s="25">
        <f t="shared" si="262"/>
        <v>0</v>
      </c>
      <c r="AD92" s="25">
        <f t="shared" si="262"/>
        <v>0</v>
      </c>
      <c r="AE92" s="25">
        <f t="shared" si="262"/>
        <v>0</v>
      </c>
      <c r="AF92" s="25">
        <f t="shared" si="262"/>
        <v>0</v>
      </c>
      <c r="AG92" s="25">
        <f t="shared" si="262"/>
        <v>0</v>
      </c>
      <c r="AH92" s="25">
        <f t="shared" si="262"/>
        <v>0</v>
      </c>
      <c r="AI92" s="25">
        <f t="shared" si="262"/>
        <v>0</v>
      </c>
      <c r="AJ92" s="25">
        <f t="shared" si="262"/>
        <v>0</v>
      </c>
      <c r="AK92" s="25">
        <f t="shared" si="262"/>
        <v>0</v>
      </c>
      <c r="AL92" s="25">
        <f t="shared" si="262"/>
        <v>0</v>
      </c>
      <c r="AM92" s="25">
        <f t="shared" si="262"/>
        <v>0</v>
      </c>
      <c r="AN92" s="25">
        <f t="shared" si="262"/>
        <v>0</v>
      </c>
      <c r="AO92" s="25">
        <f t="shared" si="262"/>
        <v>0</v>
      </c>
      <c r="AP92" s="25">
        <f t="shared" si="263"/>
        <v>0</v>
      </c>
      <c r="AQ92" s="25">
        <f t="shared" si="263"/>
        <v>0</v>
      </c>
      <c r="AR92" s="25">
        <f t="shared" si="263"/>
        <v>0</v>
      </c>
      <c r="AS92" s="25">
        <f t="shared" si="263"/>
        <v>0</v>
      </c>
      <c r="AT92" s="25">
        <f t="shared" si="263"/>
        <v>0</v>
      </c>
      <c r="AU92" s="25">
        <f t="shared" si="263"/>
        <v>0</v>
      </c>
      <c r="AV92" s="25">
        <f t="shared" si="263"/>
        <v>0</v>
      </c>
      <c r="AW92" s="25">
        <f t="shared" si="263"/>
        <v>0</v>
      </c>
      <c r="AX92" s="25">
        <f t="shared" si="263"/>
        <v>0</v>
      </c>
      <c r="AY92" s="25">
        <f t="shared" si="263"/>
        <v>0</v>
      </c>
      <c r="AZ92" s="25">
        <f t="shared" si="263"/>
        <v>0</v>
      </c>
      <c r="BA92" s="25">
        <f t="shared" si="263"/>
        <v>0</v>
      </c>
      <c r="BB92" s="25">
        <f t="shared" si="263"/>
        <v>0</v>
      </c>
      <c r="BC92" s="25">
        <f t="shared" si="263"/>
        <v>0</v>
      </c>
      <c r="BD92" s="25">
        <f t="shared" si="263"/>
        <v>0</v>
      </c>
      <c r="BE92" s="25">
        <f t="shared" si="263"/>
        <v>0</v>
      </c>
      <c r="BF92" s="25">
        <f t="shared" si="264"/>
        <v>0</v>
      </c>
      <c r="BG92" s="25">
        <f t="shared" si="264"/>
        <v>0</v>
      </c>
      <c r="BH92" s="25">
        <f t="shared" si="264"/>
        <v>0</v>
      </c>
      <c r="BI92" s="25">
        <f t="shared" si="264"/>
        <v>0</v>
      </c>
      <c r="BJ92" s="25">
        <f t="shared" si="264"/>
        <v>0</v>
      </c>
      <c r="BK92" s="25">
        <f t="shared" si="264"/>
        <v>0</v>
      </c>
      <c r="BL92" s="25">
        <f t="shared" si="264"/>
        <v>0</v>
      </c>
      <c r="BM92" s="25">
        <f t="shared" si="264"/>
        <v>0</v>
      </c>
      <c r="BN92" s="25">
        <f t="shared" si="264"/>
        <v>0</v>
      </c>
      <c r="BO92" s="25">
        <f t="shared" si="264"/>
        <v>0</v>
      </c>
      <c r="BP92" s="25">
        <f t="shared" si="264"/>
        <v>0</v>
      </c>
      <c r="BQ92" s="25">
        <f t="shared" si="264"/>
        <v>0</v>
      </c>
      <c r="BR92" s="25">
        <f t="shared" si="264"/>
        <v>0</v>
      </c>
      <c r="BS92" s="25">
        <f t="shared" si="264"/>
        <v>0</v>
      </c>
      <c r="BT92" s="25">
        <f t="shared" si="264"/>
        <v>0</v>
      </c>
      <c r="BU92" s="25">
        <f t="shared" si="264"/>
        <v>0</v>
      </c>
      <c r="BV92" s="25">
        <f t="shared" si="265"/>
        <v>0</v>
      </c>
      <c r="BW92" s="25">
        <f t="shared" si="265"/>
        <v>0</v>
      </c>
      <c r="BX92" s="25">
        <f t="shared" si="265"/>
        <v>0</v>
      </c>
      <c r="BY92" s="25">
        <f t="shared" si="265"/>
        <v>0</v>
      </c>
      <c r="BZ92" s="25">
        <f t="shared" si="265"/>
        <v>0</v>
      </c>
      <c r="CA92" s="25">
        <f t="shared" si="265"/>
        <v>0</v>
      </c>
      <c r="CB92" s="25">
        <f t="shared" si="265"/>
        <v>0</v>
      </c>
      <c r="CC92" s="25">
        <f t="shared" si="265"/>
        <v>0</v>
      </c>
      <c r="CD92" s="25">
        <f t="shared" si="265"/>
        <v>0</v>
      </c>
      <c r="CE92" s="25">
        <f t="shared" si="265"/>
        <v>0</v>
      </c>
      <c r="CF92" s="25">
        <f t="shared" si="265"/>
        <v>0</v>
      </c>
      <c r="CG92" s="25">
        <f t="shared" si="265"/>
        <v>0</v>
      </c>
      <c r="CH92" s="25">
        <f t="shared" si="265"/>
        <v>0</v>
      </c>
      <c r="CI92" s="25">
        <f t="shared" si="265"/>
        <v>0</v>
      </c>
      <c r="CJ92" s="25">
        <f t="shared" si="265"/>
        <v>0</v>
      </c>
      <c r="CK92" s="25">
        <f t="shared" si="265"/>
        <v>0</v>
      </c>
      <c r="CL92" s="25">
        <f t="shared" si="266"/>
        <v>0</v>
      </c>
      <c r="CM92" s="25">
        <f t="shared" si="266"/>
        <v>0</v>
      </c>
      <c r="CN92" s="25">
        <f t="shared" si="266"/>
        <v>0</v>
      </c>
      <c r="CO92" s="25">
        <f t="shared" si="266"/>
        <v>0</v>
      </c>
      <c r="CP92" s="25">
        <f t="shared" si="266"/>
        <v>0</v>
      </c>
      <c r="CQ92" s="25">
        <f t="shared" si="266"/>
        <v>0</v>
      </c>
      <c r="CR92" s="25">
        <f t="shared" si="266"/>
        <v>0</v>
      </c>
      <c r="CS92" s="25">
        <f t="shared" si="266"/>
        <v>0</v>
      </c>
      <c r="CT92" s="25">
        <f t="shared" si="266"/>
        <v>0</v>
      </c>
      <c r="CU92" s="25">
        <f t="shared" si="266"/>
        <v>0</v>
      </c>
      <c r="CV92" s="25">
        <f t="shared" si="266"/>
        <v>0</v>
      </c>
      <c r="CW92" s="25">
        <f t="shared" si="266"/>
        <v>0</v>
      </c>
      <c r="CX92" s="25">
        <f t="shared" si="266"/>
        <v>0</v>
      </c>
      <c r="CY92" s="25">
        <f t="shared" si="266"/>
        <v>0</v>
      </c>
      <c r="CZ92" s="25">
        <f t="shared" si="266"/>
        <v>0</v>
      </c>
      <c r="DA92" s="25">
        <f t="shared" si="266"/>
        <v>0</v>
      </c>
      <c r="DB92" s="25">
        <f t="shared" si="267"/>
        <v>0</v>
      </c>
      <c r="DC92" s="25">
        <f t="shared" si="267"/>
        <v>0</v>
      </c>
      <c r="DD92" s="25">
        <f t="shared" si="267"/>
        <v>0</v>
      </c>
      <c r="DE92" s="25">
        <f t="shared" si="267"/>
        <v>0</v>
      </c>
      <c r="DF92" s="25">
        <f t="shared" si="267"/>
        <v>0</v>
      </c>
      <c r="DG92" s="25">
        <f t="shared" si="267"/>
        <v>0</v>
      </c>
      <c r="DH92" s="25">
        <f t="shared" si="267"/>
        <v>0</v>
      </c>
      <c r="DI92" s="25">
        <f t="shared" si="267"/>
        <v>0</v>
      </c>
      <c r="DJ92" s="25">
        <f t="shared" si="267"/>
        <v>0</v>
      </c>
      <c r="DK92" s="25">
        <f t="shared" si="267"/>
        <v>0</v>
      </c>
      <c r="DL92" s="25">
        <f t="shared" si="267"/>
        <v>0</v>
      </c>
      <c r="DM92" s="25">
        <f t="shared" si="267"/>
        <v>0</v>
      </c>
      <c r="DN92" s="25">
        <f t="shared" si="267"/>
        <v>0</v>
      </c>
      <c r="DO92" s="25">
        <f t="shared" si="267"/>
        <v>0</v>
      </c>
      <c r="DP92" s="25">
        <f t="shared" si="267"/>
        <v>0</v>
      </c>
      <c r="DQ92" s="25">
        <f t="shared" si="267"/>
        <v>0</v>
      </c>
      <c r="DR92" s="25">
        <f t="shared" si="268"/>
        <v>0</v>
      </c>
      <c r="DS92" s="25">
        <f t="shared" si="268"/>
        <v>0</v>
      </c>
      <c r="DT92" s="25">
        <f t="shared" si="268"/>
        <v>0</v>
      </c>
      <c r="DU92" s="25">
        <f t="shared" si="268"/>
        <v>0</v>
      </c>
      <c r="DV92" s="25">
        <f t="shared" si="268"/>
        <v>0</v>
      </c>
      <c r="DW92" s="25">
        <f t="shared" si="268"/>
        <v>0</v>
      </c>
      <c r="DX92" s="25">
        <f t="shared" si="268"/>
        <v>0</v>
      </c>
      <c r="DY92" s="25">
        <f t="shared" si="268"/>
        <v>0</v>
      </c>
      <c r="DZ92" s="25">
        <f t="shared" si="271"/>
        <v>0</v>
      </c>
      <c r="EA92" s="25">
        <f t="shared" si="271"/>
        <v>0</v>
      </c>
      <c r="EB92" s="25">
        <f t="shared" si="271"/>
        <v>0</v>
      </c>
      <c r="EC92" s="25">
        <f t="shared" si="271"/>
        <v>0</v>
      </c>
      <c r="ED92" s="25">
        <f t="shared" si="271"/>
        <v>0</v>
      </c>
      <c r="EE92" s="25">
        <f t="shared" si="271"/>
        <v>0</v>
      </c>
      <c r="EF92" s="25">
        <f t="shared" si="271"/>
        <v>0</v>
      </c>
      <c r="EG92" s="25">
        <f t="shared" si="271"/>
        <v>0</v>
      </c>
      <c r="EH92" s="25">
        <f t="shared" si="271"/>
        <v>0</v>
      </c>
      <c r="EI92" s="25">
        <f t="shared" si="271"/>
        <v>0</v>
      </c>
      <c r="EJ92" s="25">
        <f t="shared" si="271"/>
        <v>0</v>
      </c>
      <c r="EK92" s="25">
        <f t="shared" si="271"/>
        <v>0</v>
      </c>
      <c r="EL92" s="25">
        <f t="shared" si="271"/>
        <v>0</v>
      </c>
      <c r="EM92" s="25">
        <f t="shared" si="271"/>
        <v>0</v>
      </c>
      <c r="EN92" s="25">
        <f t="shared" si="271"/>
        <v>0</v>
      </c>
      <c r="EO92" s="25">
        <f t="shared" si="271"/>
        <v>0</v>
      </c>
      <c r="EP92" s="25">
        <f t="shared" si="271"/>
        <v>0</v>
      </c>
      <c r="EQ92" s="25">
        <f t="shared" si="271"/>
        <v>0</v>
      </c>
      <c r="ER92" s="25">
        <f t="shared" si="271"/>
        <v>0</v>
      </c>
      <c r="ES92" s="25">
        <f t="shared" si="271"/>
        <v>0</v>
      </c>
      <c r="ET92" s="25">
        <f t="shared" si="271"/>
        <v>0</v>
      </c>
      <c r="EU92" s="25">
        <f t="shared" si="271"/>
        <v>0</v>
      </c>
      <c r="EV92" s="25">
        <f t="shared" si="271"/>
        <v>0</v>
      </c>
      <c r="EW92" s="25">
        <f t="shared" si="271"/>
        <v>0</v>
      </c>
      <c r="EX92" s="25">
        <f t="shared" si="271"/>
        <v>0</v>
      </c>
      <c r="EY92" s="25">
        <f t="shared" si="271"/>
        <v>0</v>
      </c>
      <c r="EZ92" s="25">
        <f t="shared" si="271"/>
        <v>0</v>
      </c>
      <c r="FA92" s="25">
        <f t="shared" si="271"/>
        <v>0</v>
      </c>
      <c r="FB92" s="25">
        <f t="shared" si="271"/>
        <v>0</v>
      </c>
      <c r="FC92" s="25">
        <f t="shared" si="271"/>
        <v>0</v>
      </c>
      <c r="FD92" s="25">
        <f t="shared" si="271"/>
        <v>0</v>
      </c>
      <c r="FE92" s="25">
        <f t="shared" si="271"/>
        <v>0</v>
      </c>
      <c r="FF92" s="25">
        <f t="shared" si="271"/>
        <v>0</v>
      </c>
      <c r="FG92" s="25">
        <f t="shared" si="271"/>
        <v>0</v>
      </c>
      <c r="FH92" s="25">
        <f t="shared" si="271"/>
        <v>0</v>
      </c>
      <c r="FI92" s="25">
        <f t="shared" si="271"/>
        <v>0</v>
      </c>
      <c r="FJ92" s="25">
        <f t="shared" si="271"/>
        <v>0</v>
      </c>
      <c r="FK92" s="25">
        <f t="shared" si="271"/>
        <v>0</v>
      </c>
      <c r="FL92" s="25">
        <f t="shared" si="271"/>
        <v>0</v>
      </c>
      <c r="FM92" s="25">
        <f t="shared" si="271"/>
        <v>0</v>
      </c>
      <c r="FN92" s="25">
        <f t="shared" si="271"/>
        <v>0</v>
      </c>
      <c r="FO92" s="25">
        <f t="shared" si="271"/>
        <v>0</v>
      </c>
      <c r="FP92" s="25">
        <f t="shared" si="271"/>
        <v>0</v>
      </c>
      <c r="FQ92" s="25">
        <f t="shared" si="271"/>
        <v>0</v>
      </c>
      <c r="FR92" s="25">
        <f t="shared" si="271"/>
        <v>0</v>
      </c>
      <c r="FS92" s="25">
        <f t="shared" si="271"/>
        <v>0</v>
      </c>
      <c r="FT92" s="25">
        <f t="shared" si="271"/>
        <v>0</v>
      </c>
      <c r="FU92" s="25">
        <f t="shared" si="271"/>
        <v>0</v>
      </c>
      <c r="FV92" s="25">
        <f t="shared" si="271"/>
        <v>0</v>
      </c>
      <c r="FW92" s="25">
        <f t="shared" si="271"/>
        <v>0</v>
      </c>
      <c r="FX92" s="25">
        <f t="shared" si="271"/>
        <v>0</v>
      </c>
      <c r="FY92" s="25">
        <f t="shared" si="271"/>
        <v>0</v>
      </c>
      <c r="FZ92" s="25">
        <f t="shared" si="271"/>
        <v>0</v>
      </c>
      <c r="GA92" s="25">
        <f t="shared" si="271"/>
        <v>0</v>
      </c>
      <c r="GB92" s="25">
        <f t="shared" si="271"/>
        <v>0</v>
      </c>
      <c r="GC92" s="25">
        <f t="shared" si="271"/>
        <v>0</v>
      </c>
      <c r="GD92" s="25">
        <f t="shared" si="271"/>
        <v>0</v>
      </c>
      <c r="GE92" s="25">
        <f t="shared" si="271"/>
        <v>0</v>
      </c>
      <c r="GF92" s="25">
        <f t="shared" si="271"/>
        <v>0</v>
      </c>
      <c r="GG92" s="25">
        <f t="shared" si="271"/>
        <v>0</v>
      </c>
      <c r="GH92" s="25">
        <f t="shared" si="271"/>
        <v>0</v>
      </c>
      <c r="GI92" s="25">
        <f t="shared" si="271"/>
        <v>0</v>
      </c>
      <c r="GJ92" s="25">
        <f t="shared" si="271"/>
        <v>0</v>
      </c>
      <c r="GK92" s="25">
        <f t="shared" ref="GK92:GL95" si="274">IF(GK$12&gt;$I92,0,IF($D92&lt;=GK$12,$H92,0))</f>
        <v>0</v>
      </c>
      <c r="GL92" s="25">
        <f t="shared" si="274"/>
        <v>0</v>
      </c>
      <c r="GM92" s="246">
        <f t="shared" si="242"/>
        <v>0</v>
      </c>
    </row>
    <row r="93" spans="1:195" ht="19.5" customHeight="1">
      <c r="A93" s="130">
        <f t="shared" si="221"/>
        <v>0</v>
      </c>
      <c r="B93" s="25" t="s">
        <v>100</v>
      </c>
      <c r="C93" s="25" t="s">
        <v>6</v>
      </c>
      <c r="D93" s="64">
        <v>41153</v>
      </c>
      <c r="E93" s="25">
        <f>SUMIF(RRHH!$CN$18:$FG$18,D93,RRHH!$CN$26:$FG$26)*$E$163</f>
        <v>0</v>
      </c>
      <c r="F93" s="65">
        <f t="shared" si="272"/>
        <v>2012</v>
      </c>
      <c r="G93" s="25">
        <v>48</v>
      </c>
      <c r="H93" s="25">
        <f t="shared" si="273"/>
        <v>0</v>
      </c>
      <c r="I93" s="64">
        <f t="shared" ref="I93:I140" si="275">D93+(G93*30.4)</f>
        <v>42612.2</v>
      </c>
      <c r="J93" s="141">
        <f t="shared" si="261"/>
        <v>0</v>
      </c>
      <c r="K93" s="25">
        <f t="shared" si="261"/>
        <v>0</v>
      </c>
      <c r="L93" s="25">
        <f t="shared" si="261"/>
        <v>0</v>
      </c>
      <c r="M93" s="25">
        <f t="shared" si="261"/>
        <v>0</v>
      </c>
      <c r="N93" s="25">
        <f t="shared" si="261"/>
        <v>0</v>
      </c>
      <c r="O93" s="25">
        <f t="shared" si="261"/>
        <v>0</v>
      </c>
      <c r="P93" s="25">
        <f t="shared" si="261"/>
        <v>0</v>
      </c>
      <c r="Q93" s="25">
        <f t="shared" si="261"/>
        <v>0</v>
      </c>
      <c r="R93" s="25">
        <f t="shared" si="261"/>
        <v>0</v>
      </c>
      <c r="S93" s="25">
        <f t="shared" si="261"/>
        <v>0</v>
      </c>
      <c r="T93" s="25">
        <f t="shared" si="261"/>
        <v>0</v>
      </c>
      <c r="U93" s="25">
        <f t="shared" si="261"/>
        <v>0</v>
      </c>
      <c r="V93" s="25">
        <f t="shared" si="261"/>
        <v>0</v>
      </c>
      <c r="W93" s="25">
        <f t="shared" si="261"/>
        <v>0</v>
      </c>
      <c r="X93" s="25">
        <f t="shared" si="261"/>
        <v>0</v>
      </c>
      <c r="Y93" s="25">
        <f t="shared" si="261"/>
        <v>0</v>
      </c>
      <c r="Z93" s="25">
        <f t="shared" si="262"/>
        <v>0</v>
      </c>
      <c r="AA93" s="25">
        <f t="shared" si="262"/>
        <v>0</v>
      </c>
      <c r="AB93" s="25">
        <f t="shared" si="262"/>
        <v>0</v>
      </c>
      <c r="AC93" s="25">
        <f t="shared" si="262"/>
        <v>0</v>
      </c>
      <c r="AD93" s="25">
        <f t="shared" si="262"/>
        <v>0</v>
      </c>
      <c r="AE93" s="25">
        <f t="shared" si="262"/>
        <v>0</v>
      </c>
      <c r="AF93" s="25">
        <f t="shared" si="262"/>
        <v>0</v>
      </c>
      <c r="AG93" s="25">
        <f t="shared" si="262"/>
        <v>0</v>
      </c>
      <c r="AH93" s="25">
        <f t="shared" si="262"/>
        <v>0</v>
      </c>
      <c r="AI93" s="25">
        <f t="shared" si="262"/>
        <v>0</v>
      </c>
      <c r="AJ93" s="25">
        <f t="shared" si="262"/>
        <v>0</v>
      </c>
      <c r="AK93" s="25">
        <f t="shared" si="262"/>
        <v>0</v>
      </c>
      <c r="AL93" s="25">
        <f t="shared" si="262"/>
        <v>0</v>
      </c>
      <c r="AM93" s="25">
        <f t="shared" si="262"/>
        <v>0</v>
      </c>
      <c r="AN93" s="25">
        <f t="shared" si="262"/>
        <v>0</v>
      </c>
      <c r="AO93" s="25">
        <f t="shared" si="262"/>
        <v>0</v>
      </c>
      <c r="AP93" s="25">
        <f t="shared" si="263"/>
        <v>0</v>
      </c>
      <c r="AQ93" s="25">
        <f t="shared" si="263"/>
        <v>0</v>
      </c>
      <c r="AR93" s="25">
        <f t="shared" si="263"/>
        <v>0</v>
      </c>
      <c r="AS93" s="25">
        <f t="shared" si="263"/>
        <v>0</v>
      </c>
      <c r="AT93" s="25">
        <f t="shared" si="263"/>
        <v>0</v>
      </c>
      <c r="AU93" s="25">
        <f t="shared" si="263"/>
        <v>0</v>
      </c>
      <c r="AV93" s="25">
        <f t="shared" si="263"/>
        <v>0</v>
      </c>
      <c r="AW93" s="25">
        <f t="shared" si="263"/>
        <v>0</v>
      </c>
      <c r="AX93" s="25">
        <f t="shared" si="263"/>
        <v>0</v>
      </c>
      <c r="AY93" s="25">
        <f t="shared" si="263"/>
        <v>0</v>
      </c>
      <c r="AZ93" s="25">
        <f t="shared" si="263"/>
        <v>0</v>
      </c>
      <c r="BA93" s="25">
        <f t="shared" si="263"/>
        <v>0</v>
      </c>
      <c r="BB93" s="25">
        <f t="shared" si="263"/>
        <v>0</v>
      </c>
      <c r="BC93" s="25">
        <f t="shared" si="263"/>
        <v>0</v>
      </c>
      <c r="BD93" s="25">
        <f t="shared" si="263"/>
        <v>0</v>
      </c>
      <c r="BE93" s="25">
        <f t="shared" si="263"/>
        <v>0</v>
      </c>
      <c r="BF93" s="25">
        <f t="shared" si="264"/>
        <v>0</v>
      </c>
      <c r="BG93" s="25">
        <f t="shared" si="264"/>
        <v>0</v>
      </c>
      <c r="BH93" s="25">
        <f t="shared" si="264"/>
        <v>0</v>
      </c>
      <c r="BI93" s="25">
        <f t="shared" si="264"/>
        <v>0</v>
      </c>
      <c r="BJ93" s="25">
        <f t="shared" si="264"/>
        <v>0</v>
      </c>
      <c r="BK93" s="25">
        <f t="shared" si="264"/>
        <v>0</v>
      </c>
      <c r="BL93" s="25">
        <f t="shared" si="264"/>
        <v>0</v>
      </c>
      <c r="BM93" s="25">
        <f t="shared" si="264"/>
        <v>0</v>
      </c>
      <c r="BN93" s="25">
        <f t="shared" si="264"/>
        <v>0</v>
      </c>
      <c r="BO93" s="25">
        <f t="shared" si="264"/>
        <v>0</v>
      </c>
      <c r="BP93" s="25">
        <f t="shared" si="264"/>
        <v>0</v>
      </c>
      <c r="BQ93" s="25">
        <f t="shared" si="264"/>
        <v>0</v>
      </c>
      <c r="BR93" s="25">
        <f t="shared" si="264"/>
        <v>0</v>
      </c>
      <c r="BS93" s="25">
        <f t="shared" si="264"/>
        <v>0</v>
      </c>
      <c r="BT93" s="25">
        <f t="shared" si="264"/>
        <v>0</v>
      </c>
      <c r="BU93" s="25">
        <f t="shared" si="264"/>
        <v>0</v>
      </c>
      <c r="BV93" s="25">
        <f t="shared" si="265"/>
        <v>0</v>
      </c>
      <c r="BW93" s="25">
        <f t="shared" si="265"/>
        <v>0</v>
      </c>
      <c r="BX93" s="25">
        <f t="shared" si="265"/>
        <v>0</v>
      </c>
      <c r="BY93" s="25">
        <f t="shared" si="265"/>
        <v>0</v>
      </c>
      <c r="BZ93" s="25">
        <f t="shared" si="265"/>
        <v>0</v>
      </c>
      <c r="CA93" s="25">
        <f t="shared" si="265"/>
        <v>0</v>
      </c>
      <c r="CB93" s="25">
        <f t="shared" si="265"/>
        <v>0</v>
      </c>
      <c r="CC93" s="25">
        <f t="shared" si="265"/>
        <v>0</v>
      </c>
      <c r="CD93" s="25">
        <f t="shared" si="265"/>
        <v>0</v>
      </c>
      <c r="CE93" s="25">
        <f t="shared" si="265"/>
        <v>0</v>
      </c>
      <c r="CF93" s="25">
        <f t="shared" si="265"/>
        <v>0</v>
      </c>
      <c r="CG93" s="25">
        <f t="shared" si="265"/>
        <v>0</v>
      </c>
      <c r="CH93" s="25">
        <f t="shared" si="265"/>
        <v>0</v>
      </c>
      <c r="CI93" s="25">
        <f t="shared" si="265"/>
        <v>0</v>
      </c>
      <c r="CJ93" s="25">
        <f t="shared" si="265"/>
        <v>0</v>
      </c>
      <c r="CK93" s="25">
        <f t="shared" si="265"/>
        <v>0</v>
      </c>
      <c r="CL93" s="25">
        <f t="shared" si="266"/>
        <v>0</v>
      </c>
      <c r="CM93" s="25">
        <f t="shared" si="266"/>
        <v>0</v>
      </c>
      <c r="CN93" s="25">
        <f t="shared" si="266"/>
        <v>0</v>
      </c>
      <c r="CO93" s="25">
        <f t="shared" si="266"/>
        <v>0</v>
      </c>
      <c r="CP93" s="25">
        <f t="shared" si="266"/>
        <v>0</v>
      </c>
      <c r="CQ93" s="25">
        <f t="shared" si="266"/>
        <v>0</v>
      </c>
      <c r="CR93" s="25">
        <f t="shared" si="266"/>
        <v>0</v>
      </c>
      <c r="CS93" s="25">
        <f t="shared" si="266"/>
        <v>0</v>
      </c>
      <c r="CT93" s="25">
        <f t="shared" si="266"/>
        <v>0</v>
      </c>
      <c r="CU93" s="25">
        <f t="shared" si="266"/>
        <v>0</v>
      </c>
      <c r="CV93" s="25">
        <f t="shared" si="266"/>
        <v>0</v>
      </c>
      <c r="CW93" s="25">
        <f t="shared" si="266"/>
        <v>0</v>
      </c>
      <c r="CX93" s="25">
        <f t="shared" si="266"/>
        <v>0</v>
      </c>
      <c r="CY93" s="25">
        <f t="shared" si="266"/>
        <v>0</v>
      </c>
      <c r="CZ93" s="25">
        <f t="shared" si="266"/>
        <v>0</v>
      </c>
      <c r="DA93" s="25">
        <f t="shared" si="266"/>
        <v>0</v>
      </c>
      <c r="DB93" s="25">
        <f t="shared" si="267"/>
        <v>0</v>
      </c>
      <c r="DC93" s="25">
        <f t="shared" si="267"/>
        <v>0</v>
      </c>
      <c r="DD93" s="25">
        <f t="shared" si="267"/>
        <v>0</v>
      </c>
      <c r="DE93" s="25">
        <f t="shared" si="267"/>
        <v>0</v>
      </c>
      <c r="DF93" s="25">
        <f t="shared" si="267"/>
        <v>0</v>
      </c>
      <c r="DG93" s="25">
        <f t="shared" si="267"/>
        <v>0</v>
      </c>
      <c r="DH93" s="25">
        <f t="shared" si="267"/>
        <v>0</v>
      </c>
      <c r="DI93" s="25">
        <f t="shared" si="267"/>
        <v>0</v>
      </c>
      <c r="DJ93" s="25">
        <f t="shared" si="267"/>
        <v>0</v>
      </c>
      <c r="DK93" s="25">
        <f t="shared" si="267"/>
        <v>0</v>
      </c>
      <c r="DL93" s="25">
        <f t="shared" si="267"/>
        <v>0</v>
      </c>
      <c r="DM93" s="25">
        <f t="shared" si="267"/>
        <v>0</v>
      </c>
      <c r="DN93" s="25">
        <f t="shared" si="267"/>
        <v>0</v>
      </c>
      <c r="DO93" s="25">
        <f t="shared" si="267"/>
        <v>0</v>
      </c>
      <c r="DP93" s="25">
        <f t="shared" si="267"/>
        <v>0</v>
      </c>
      <c r="DQ93" s="25">
        <f t="shared" si="267"/>
        <v>0</v>
      </c>
      <c r="DR93" s="25">
        <f t="shared" si="268"/>
        <v>0</v>
      </c>
      <c r="DS93" s="25">
        <f t="shared" si="268"/>
        <v>0</v>
      </c>
      <c r="DT93" s="25">
        <f t="shared" si="268"/>
        <v>0</v>
      </c>
      <c r="DU93" s="25">
        <f t="shared" si="268"/>
        <v>0</v>
      </c>
      <c r="DV93" s="25">
        <f t="shared" si="268"/>
        <v>0</v>
      </c>
      <c r="DW93" s="25">
        <f t="shared" si="268"/>
        <v>0</v>
      </c>
      <c r="DX93" s="25">
        <f t="shared" si="268"/>
        <v>0</v>
      </c>
      <c r="DY93" s="25">
        <f t="shared" si="268"/>
        <v>0</v>
      </c>
      <c r="DZ93" s="25">
        <f t="shared" ref="DZ93:GK96" si="276">IF(DZ$12&gt;$I93,0,IF($D93&lt;=DZ$12,$H93,0))</f>
        <v>0</v>
      </c>
      <c r="EA93" s="25">
        <f t="shared" si="276"/>
        <v>0</v>
      </c>
      <c r="EB93" s="25">
        <f t="shared" si="276"/>
        <v>0</v>
      </c>
      <c r="EC93" s="25">
        <f t="shared" si="276"/>
        <v>0</v>
      </c>
      <c r="ED93" s="25">
        <f t="shared" si="276"/>
        <v>0</v>
      </c>
      <c r="EE93" s="25">
        <f t="shared" si="276"/>
        <v>0</v>
      </c>
      <c r="EF93" s="25">
        <f t="shared" si="276"/>
        <v>0</v>
      </c>
      <c r="EG93" s="25">
        <f t="shared" si="276"/>
        <v>0</v>
      </c>
      <c r="EH93" s="25">
        <f t="shared" si="276"/>
        <v>0</v>
      </c>
      <c r="EI93" s="25">
        <f t="shared" si="276"/>
        <v>0</v>
      </c>
      <c r="EJ93" s="25">
        <f t="shared" si="276"/>
        <v>0</v>
      </c>
      <c r="EK93" s="25">
        <f t="shared" si="276"/>
        <v>0</v>
      </c>
      <c r="EL93" s="25">
        <f t="shared" si="276"/>
        <v>0</v>
      </c>
      <c r="EM93" s="25">
        <f t="shared" si="276"/>
        <v>0</v>
      </c>
      <c r="EN93" s="25">
        <f t="shared" si="276"/>
        <v>0</v>
      </c>
      <c r="EO93" s="25">
        <f t="shared" si="276"/>
        <v>0</v>
      </c>
      <c r="EP93" s="25">
        <f t="shared" si="276"/>
        <v>0</v>
      </c>
      <c r="EQ93" s="25">
        <f t="shared" si="276"/>
        <v>0</v>
      </c>
      <c r="ER93" s="25">
        <f t="shared" si="276"/>
        <v>0</v>
      </c>
      <c r="ES93" s="25">
        <f t="shared" si="276"/>
        <v>0</v>
      </c>
      <c r="ET93" s="25">
        <f t="shared" si="276"/>
        <v>0</v>
      </c>
      <c r="EU93" s="25">
        <f t="shared" si="276"/>
        <v>0</v>
      </c>
      <c r="EV93" s="25">
        <f t="shared" si="276"/>
        <v>0</v>
      </c>
      <c r="EW93" s="25">
        <f t="shared" si="276"/>
        <v>0</v>
      </c>
      <c r="EX93" s="25">
        <f t="shared" si="276"/>
        <v>0</v>
      </c>
      <c r="EY93" s="25">
        <f t="shared" si="276"/>
        <v>0</v>
      </c>
      <c r="EZ93" s="25">
        <f t="shared" si="276"/>
        <v>0</v>
      </c>
      <c r="FA93" s="25">
        <f t="shared" si="276"/>
        <v>0</v>
      </c>
      <c r="FB93" s="25">
        <f t="shared" si="276"/>
        <v>0</v>
      </c>
      <c r="FC93" s="25">
        <f t="shared" si="276"/>
        <v>0</v>
      </c>
      <c r="FD93" s="25">
        <f t="shared" si="276"/>
        <v>0</v>
      </c>
      <c r="FE93" s="25">
        <f t="shared" si="276"/>
        <v>0</v>
      </c>
      <c r="FF93" s="25">
        <f t="shared" si="276"/>
        <v>0</v>
      </c>
      <c r="FG93" s="25">
        <f t="shared" si="276"/>
        <v>0</v>
      </c>
      <c r="FH93" s="25">
        <f t="shared" si="276"/>
        <v>0</v>
      </c>
      <c r="FI93" s="25">
        <f t="shared" si="276"/>
        <v>0</v>
      </c>
      <c r="FJ93" s="25">
        <f t="shared" si="276"/>
        <v>0</v>
      </c>
      <c r="FK93" s="25">
        <f t="shared" si="276"/>
        <v>0</v>
      </c>
      <c r="FL93" s="25">
        <f t="shared" si="276"/>
        <v>0</v>
      </c>
      <c r="FM93" s="25">
        <f t="shared" si="276"/>
        <v>0</v>
      </c>
      <c r="FN93" s="25">
        <f t="shared" si="276"/>
        <v>0</v>
      </c>
      <c r="FO93" s="25">
        <f t="shared" si="276"/>
        <v>0</v>
      </c>
      <c r="FP93" s="25">
        <f t="shared" si="276"/>
        <v>0</v>
      </c>
      <c r="FQ93" s="25">
        <f t="shared" si="276"/>
        <v>0</v>
      </c>
      <c r="FR93" s="25">
        <f t="shared" si="276"/>
        <v>0</v>
      </c>
      <c r="FS93" s="25">
        <f t="shared" si="276"/>
        <v>0</v>
      </c>
      <c r="FT93" s="25">
        <f t="shared" si="276"/>
        <v>0</v>
      </c>
      <c r="FU93" s="25">
        <f t="shared" si="276"/>
        <v>0</v>
      </c>
      <c r="FV93" s="25">
        <f t="shared" si="276"/>
        <v>0</v>
      </c>
      <c r="FW93" s="25">
        <f t="shared" si="276"/>
        <v>0</v>
      </c>
      <c r="FX93" s="25">
        <f t="shared" si="276"/>
        <v>0</v>
      </c>
      <c r="FY93" s="25">
        <f t="shared" si="276"/>
        <v>0</v>
      </c>
      <c r="FZ93" s="25">
        <f t="shared" si="276"/>
        <v>0</v>
      </c>
      <c r="GA93" s="25">
        <f t="shared" si="276"/>
        <v>0</v>
      </c>
      <c r="GB93" s="25">
        <f t="shared" si="276"/>
        <v>0</v>
      </c>
      <c r="GC93" s="25">
        <f t="shared" si="276"/>
        <v>0</v>
      </c>
      <c r="GD93" s="25">
        <f t="shared" si="276"/>
        <v>0</v>
      </c>
      <c r="GE93" s="25">
        <f t="shared" si="276"/>
        <v>0</v>
      </c>
      <c r="GF93" s="25">
        <f t="shared" si="276"/>
        <v>0</v>
      </c>
      <c r="GG93" s="25">
        <f t="shared" si="276"/>
        <v>0</v>
      </c>
      <c r="GH93" s="25">
        <f t="shared" si="276"/>
        <v>0</v>
      </c>
      <c r="GI93" s="25">
        <f t="shared" si="276"/>
        <v>0</v>
      </c>
      <c r="GJ93" s="25">
        <f t="shared" si="276"/>
        <v>0</v>
      </c>
      <c r="GK93" s="25">
        <f t="shared" si="276"/>
        <v>0</v>
      </c>
      <c r="GL93" s="25">
        <f t="shared" si="274"/>
        <v>0</v>
      </c>
      <c r="GM93" s="246">
        <f t="shared" si="242"/>
        <v>0</v>
      </c>
    </row>
    <row r="94" spans="1:195" ht="19.5" customHeight="1">
      <c r="A94" s="130">
        <f t="shared" si="221"/>
        <v>0</v>
      </c>
      <c r="B94" s="25" t="s">
        <v>100</v>
      </c>
      <c r="C94" s="25" t="s">
        <v>6</v>
      </c>
      <c r="D94" s="64">
        <v>41183</v>
      </c>
      <c r="E94" s="25">
        <f>SUMIF(RRHH!$CN$18:$FG$18,D94,RRHH!$CN$26:$FG$26)*$E$163</f>
        <v>0</v>
      </c>
      <c r="F94" s="65">
        <f t="shared" si="272"/>
        <v>2012</v>
      </c>
      <c r="G94" s="25">
        <v>48</v>
      </c>
      <c r="H94" s="25">
        <f t="shared" si="273"/>
        <v>0</v>
      </c>
      <c r="I94" s="64">
        <f t="shared" si="275"/>
        <v>42642.2</v>
      </c>
      <c r="J94" s="141">
        <f t="shared" si="261"/>
        <v>0</v>
      </c>
      <c r="K94" s="25">
        <f t="shared" si="261"/>
        <v>0</v>
      </c>
      <c r="L94" s="25">
        <f t="shared" si="261"/>
        <v>0</v>
      </c>
      <c r="M94" s="25">
        <f t="shared" si="261"/>
        <v>0</v>
      </c>
      <c r="N94" s="25">
        <f t="shared" si="261"/>
        <v>0</v>
      </c>
      <c r="O94" s="25">
        <f t="shared" si="261"/>
        <v>0</v>
      </c>
      <c r="P94" s="25">
        <f t="shared" si="261"/>
        <v>0</v>
      </c>
      <c r="Q94" s="25">
        <f t="shared" si="261"/>
        <v>0</v>
      </c>
      <c r="R94" s="25">
        <f t="shared" si="261"/>
        <v>0</v>
      </c>
      <c r="S94" s="25">
        <f t="shared" si="261"/>
        <v>0</v>
      </c>
      <c r="T94" s="25">
        <f t="shared" si="261"/>
        <v>0</v>
      </c>
      <c r="U94" s="25">
        <f t="shared" si="261"/>
        <v>0</v>
      </c>
      <c r="V94" s="25">
        <f t="shared" si="261"/>
        <v>0</v>
      </c>
      <c r="W94" s="25">
        <f t="shared" si="261"/>
        <v>0</v>
      </c>
      <c r="X94" s="25">
        <f t="shared" si="261"/>
        <v>0</v>
      </c>
      <c r="Y94" s="25">
        <f t="shared" si="261"/>
        <v>0</v>
      </c>
      <c r="Z94" s="25">
        <f t="shared" si="262"/>
        <v>0</v>
      </c>
      <c r="AA94" s="25">
        <f t="shared" si="262"/>
        <v>0</v>
      </c>
      <c r="AB94" s="25">
        <f t="shared" si="262"/>
        <v>0</v>
      </c>
      <c r="AC94" s="25">
        <f t="shared" si="262"/>
        <v>0</v>
      </c>
      <c r="AD94" s="25">
        <f t="shared" si="262"/>
        <v>0</v>
      </c>
      <c r="AE94" s="25">
        <f t="shared" si="262"/>
        <v>0</v>
      </c>
      <c r="AF94" s="25">
        <f t="shared" si="262"/>
        <v>0</v>
      </c>
      <c r="AG94" s="25">
        <f t="shared" si="262"/>
        <v>0</v>
      </c>
      <c r="AH94" s="25">
        <f t="shared" si="262"/>
        <v>0</v>
      </c>
      <c r="AI94" s="25">
        <f t="shared" si="262"/>
        <v>0</v>
      </c>
      <c r="AJ94" s="25">
        <f t="shared" si="262"/>
        <v>0</v>
      </c>
      <c r="AK94" s="25">
        <f t="shared" si="262"/>
        <v>0</v>
      </c>
      <c r="AL94" s="25">
        <f t="shared" si="262"/>
        <v>0</v>
      </c>
      <c r="AM94" s="25">
        <f t="shared" si="262"/>
        <v>0</v>
      </c>
      <c r="AN94" s="25">
        <f t="shared" si="262"/>
        <v>0</v>
      </c>
      <c r="AO94" s="25">
        <f t="shared" si="262"/>
        <v>0</v>
      </c>
      <c r="AP94" s="25">
        <f t="shared" si="263"/>
        <v>0</v>
      </c>
      <c r="AQ94" s="25">
        <f t="shared" si="263"/>
        <v>0</v>
      </c>
      <c r="AR94" s="25">
        <f t="shared" si="263"/>
        <v>0</v>
      </c>
      <c r="AS94" s="25">
        <f t="shared" si="263"/>
        <v>0</v>
      </c>
      <c r="AT94" s="25">
        <f t="shared" si="263"/>
        <v>0</v>
      </c>
      <c r="AU94" s="25">
        <f t="shared" si="263"/>
        <v>0</v>
      </c>
      <c r="AV94" s="25">
        <f t="shared" si="263"/>
        <v>0</v>
      </c>
      <c r="AW94" s="25">
        <f t="shared" si="263"/>
        <v>0</v>
      </c>
      <c r="AX94" s="25">
        <f t="shared" si="263"/>
        <v>0</v>
      </c>
      <c r="AY94" s="25">
        <f t="shared" si="263"/>
        <v>0</v>
      </c>
      <c r="AZ94" s="25">
        <f t="shared" si="263"/>
        <v>0</v>
      </c>
      <c r="BA94" s="25">
        <f t="shared" si="263"/>
        <v>0</v>
      </c>
      <c r="BB94" s="25">
        <f t="shared" si="263"/>
        <v>0</v>
      </c>
      <c r="BC94" s="25">
        <f t="shared" si="263"/>
        <v>0</v>
      </c>
      <c r="BD94" s="25">
        <f t="shared" si="263"/>
        <v>0</v>
      </c>
      <c r="BE94" s="25">
        <f t="shared" si="263"/>
        <v>0</v>
      </c>
      <c r="BF94" s="25">
        <f t="shared" si="264"/>
        <v>0</v>
      </c>
      <c r="BG94" s="25">
        <f t="shared" si="264"/>
        <v>0</v>
      </c>
      <c r="BH94" s="25">
        <f t="shared" si="264"/>
        <v>0</v>
      </c>
      <c r="BI94" s="25">
        <f t="shared" si="264"/>
        <v>0</v>
      </c>
      <c r="BJ94" s="25">
        <f t="shared" si="264"/>
        <v>0</v>
      </c>
      <c r="BK94" s="25">
        <f t="shared" si="264"/>
        <v>0</v>
      </c>
      <c r="BL94" s="25">
        <f t="shared" si="264"/>
        <v>0</v>
      </c>
      <c r="BM94" s="25">
        <f t="shared" si="264"/>
        <v>0</v>
      </c>
      <c r="BN94" s="25">
        <f t="shared" si="264"/>
        <v>0</v>
      </c>
      <c r="BO94" s="25">
        <f t="shared" si="264"/>
        <v>0</v>
      </c>
      <c r="BP94" s="25">
        <f t="shared" si="264"/>
        <v>0</v>
      </c>
      <c r="BQ94" s="25">
        <f t="shared" si="264"/>
        <v>0</v>
      </c>
      <c r="BR94" s="25">
        <f t="shared" si="264"/>
        <v>0</v>
      </c>
      <c r="BS94" s="25">
        <f t="shared" si="264"/>
        <v>0</v>
      </c>
      <c r="BT94" s="25">
        <f t="shared" si="264"/>
        <v>0</v>
      </c>
      <c r="BU94" s="25">
        <f t="shared" si="264"/>
        <v>0</v>
      </c>
      <c r="BV94" s="25">
        <f t="shared" si="265"/>
        <v>0</v>
      </c>
      <c r="BW94" s="25">
        <f t="shared" si="265"/>
        <v>0</v>
      </c>
      <c r="BX94" s="25">
        <f t="shared" si="265"/>
        <v>0</v>
      </c>
      <c r="BY94" s="25">
        <f t="shared" si="265"/>
        <v>0</v>
      </c>
      <c r="BZ94" s="25">
        <f t="shared" si="265"/>
        <v>0</v>
      </c>
      <c r="CA94" s="25">
        <f t="shared" si="265"/>
        <v>0</v>
      </c>
      <c r="CB94" s="25">
        <f t="shared" si="265"/>
        <v>0</v>
      </c>
      <c r="CC94" s="25">
        <f t="shared" si="265"/>
        <v>0</v>
      </c>
      <c r="CD94" s="25">
        <f t="shared" si="265"/>
        <v>0</v>
      </c>
      <c r="CE94" s="25">
        <f t="shared" si="265"/>
        <v>0</v>
      </c>
      <c r="CF94" s="25">
        <f t="shared" si="265"/>
        <v>0</v>
      </c>
      <c r="CG94" s="25">
        <f t="shared" si="265"/>
        <v>0</v>
      </c>
      <c r="CH94" s="25">
        <f t="shared" si="265"/>
        <v>0</v>
      </c>
      <c r="CI94" s="25">
        <f t="shared" si="265"/>
        <v>0</v>
      </c>
      <c r="CJ94" s="25">
        <f t="shared" si="265"/>
        <v>0</v>
      </c>
      <c r="CK94" s="25">
        <f t="shared" si="265"/>
        <v>0</v>
      </c>
      <c r="CL94" s="25">
        <f t="shared" si="266"/>
        <v>0</v>
      </c>
      <c r="CM94" s="25">
        <f t="shared" si="266"/>
        <v>0</v>
      </c>
      <c r="CN94" s="25">
        <f t="shared" si="266"/>
        <v>0</v>
      </c>
      <c r="CO94" s="25">
        <f t="shared" si="266"/>
        <v>0</v>
      </c>
      <c r="CP94" s="25">
        <f t="shared" si="266"/>
        <v>0</v>
      </c>
      <c r="CQ94" s="25">
        <f t="shared" si="266"/>
        <v>0</v>
      </c>
      <c r="CR94" s="25">
        <f t="shared" si="266"/>
        <v>0</v>
      </c>
      <c r="CS94" s="25">
        <f t="shared" si="266"/>
        <v>0</v>
      </c>
      <c r="CT94" s="25">
        <f t="shared" si="266"/>
        <v>0</v>
      </c>
      <c r="CU94" s="25">
        <f t="shared" si="266"/>
        <v>0</v>
      </c>
      <c r="CV94" s="25">
        <f t="shared" si="266"/>
        <v>0</v>
      </c>
      <c r="CW94" s="25">
        <f t="shared" si="266"/>
        <v>0</v>
      </c>
      <c r="CX94" s="25">
        <f t="shared" si="266"/>
        <v>0</v>
      </c>
      <c r="CY94" s="25">
        <f t="shared" si="266"/>
        <v>0</v>
      </c>
      <c r="CZ94" s="25">
        <f t="shared" si="266"/>
        <v>0</v>
      </c>
      <c r="DA94" s="25">
        <f t="shared" si="266"/>
        <v>0</v>
      </c>
      <c r="DB94" s="25">
        <f t="shared" si="267"/>
        <v>0</v>
      </c>
      <c r="DC94" s="25">
        <f t="shared" si="267"/>
        <v>0</v>
      </c>
      <c r="DD94" s="25">
        <f t="shared" si="267"/>
        <v>0</v>
      </c>
      <c r="DE94" s="25">
        <f t="shared" si="267"/>
        <v>0</v>
      </c>
      <c r="DF94" s="25">
        <f t="shared" si="267"/>
        <v>0</v>
      </c>
      <c r="DG94" s="25">
        <f t="shared" si="267"/>
        <v>0</v>
      </c>
      <c r="DH94" s="25">
        <f t="shared" si="267"/>
        <v>0</v>
      </c>
      <c r="DI94" s="25">
        <f t="shared" si="267"/>
        <v>0</v>
      </c>
      <c r="DJ94" s="25">
        <f t="shared" si="267"/>
        <v>0</v>
      </c>
      <c r="DK94" s="25">
        <f t="shared" si="267"/>
        <v>0</v>
      </c>
      <c r="DL94" s="25">
        <f t="shared" si="267"/>
        <v>0</v>
      </c>
      <c r="DM94" s="25">
        <f t="shared" si="267"/>
        <v>0</v>
      </c>
      <c r="DN94" s="25">
        <f t="shared" si="267"/>
        <v>0</v>
      </c>
      <c r="DO94" s="25">
        <f t="shared" si="267"/>
        <v>0</v>
      </c>
      <c r="DP94" s="25">
        <f t="shared" si="267"/>
        <v>0</v>
      </c>
      <c r="DQ94" s="25">
        <f t="shared" si="267"/>
        <v>0</v>
      </c>
      <c r="DR94" s="25">
        <f t="shared" si="268"/>
        <v>0</v>
      </c>
      <c r="DS94" s="25">
        <f t="shared" si="268"/>
        <v>0</v>
      </c>
      <c r="DT94" s="25">
        <f t="shared" si="268"/>
        <v>0</v>
      </c>
      <c r="DU94" s="25">
        <f t="shared" si="268"/>
        <v>0</v>
      </c>
      <c r="DV94" s="25">
        <f t="shared" si="268"/>
        <v>0</v>
      </c>
      <c r="DW94" s="25">
        <f t="shared" si="268"/>
        <v>0</v>
      </c>
      <c r="DX94" s="25">
        <f t="shared" si="268"/>
        <v>0</v>
      </c>
      <c r="DY94" s="25">
        <f t="shared" si="268"/>
        <v>0</v>
      </c>
      <c r="DZ94" s="25">
        <f t="shared" si="276"/>
        <v>0</v>
      </c>
      <c r="EA94" s="25">
        <f t="shared" si="276"/>
        <v>0</v>
      </c>
      <c r="EB94" s="25">
        <f t="shared" si="276"/>
        <v>0</v>
      </c>
      <c r="EC94" s="25">
        <f t="shared" si="276"/>
        <v>0</v>
      </c>
      <c r="ED94" s="25">
        <f t="shared" si="276"/>
        <v>0</v>
      </c>
      <c r="EE94" s="25">
        <f t="shared" si="276"/>
        <v>0</v>
      </c>
      <c r="EF94" s="25">
        <f t="shared" si="276"/>
        <v>0</v>
      </c>
      <c r="EG94" s="25">
        <f t="shared" si="276"/>
        <v>0</v>
      </c>
      <c r="EH94" s="25">
        <f t="shared" si="276"/>
        <v>0</v>
      </c>
      <c r="EI94" s="25">
        <f t="shared" si="276"/>
        <v>0</v>
      </c>
      <c r="EJ94" s="25">
        <f t="shared" si="276"/>
        <v>0</v>
      </c>
      <c r="EK94" s="25">
        <f t="shared" si="276"/>
        <v>0</v>
      </c>
      <c r="EL94" s="25">
        <f t="shared" si="276"/>
        <v>0</v>
      </c>
      <c r="EM94" s="25">
        <f t="shared" si="276"/>
        <v>0</v>
      </c>
      <c r="EN94" s="25">
        <f t="shared" si="276"/>
        <v>0</v>
      </c>
      <c r="EO94" s="25">
        <f t="shared" si="276"/>
        <v>0</v>
      </c>
      <c r="EP94" s="25">
        <f t="shared" si="276"/>
        <v>0</v>
      </c>
      <c r="EQ94" s="25">
        <f t="shared" si="276"/>
        <v>0</v>
      </c>
      <c r="ER94" s="25">
        <f t="shared" si="276"/>
        <v>0</v>
      </c>
      <c r="ES94" s="25">
        <f t="shared" si="276"/>
        <v>0</v>
      </c>
      <c r="ET94" s="25">
        <f t="shared" si="276"/>
        <v>0</v>
      </c>
      <c r="EU94" s="25">
        <f t="shared" si="276"/>
        <v>0</v>
      </c>
      <c r="EV94" s="25">
        <f t="shared" si="276"/>
        <v>0</v>
      </c>
      <c r="EW94" s="25">
        <f t="shared" si="276"/>
        <v>0</v>
      </c>
      <c r="EX94" s="25">
        <f t="shared" si="276"/>
        <v>0</v>
      </c>
      <c r="EY94" s="25">
        <f t="shared" si="276"/>
        <v>0</v>
      </c>
      <c r="EZ94" s="25">
        <f t="shared" si="276"/>
        <v>0</v>
      </c>
      <c r="FA94" s="25">
        <f t="shared" si="276"/>
        <v>0</v>
      </c>
      <c r="FB94" s="25">
        <f t="shared" si="276"/>
        <v>0</v>
      </c>
      <c r="FC94" s="25">
        <f t="shared" si="276"/>
        <v>0</v>
      </c>
      <c r="FD94" s="25">
        <f t="shared" si="276"/>
        <v>0</v>
      </c>
      <c r="FE94" s="25">
        <f t="shared" si="276"/>
        <v>0</v>
      </c>
      <c r="FF94" s="25">
        <f t="shared" si="276"/>
        <v>0</v>
      </c>
      <c r="FG94" s="25">
        <f t="shared" si="276"/>
        <v>0</v>
      </c>
      <c r="FH94" s="25">
        <f t="shared" si="276"/>
        <v>0</v>
      </c>
      <c r="FI94" s="25">
        <f t="shared" si="276"/>
        <v>0</v>
      </c>
      <c r="FJ94" s="25">
        <f t="shared" si="276"/>
        <v>0</v>
      </c>
      <c r="FK94" s="25">
        <f t="shared" si="276"/>
        <v>0</v>
      </c>
      <c r="FL94" s="25">
        <f t="shared" si="276"/>
        <v>0</v>
      </c>
      <c r="FM94" s="25">
        <f t="shared" si="276"/>
        <v>0</v>
      </c>
      <c r="FN94" s="25">
        <f t="shared" si="276"/>
        <v>0</v>
      </c>
      <c r="FO94" s="25">
        <f t="shared" si="276"/>
        <v>0</v>
      </c>
      <c r="FP94" s="25">
        <f t="shared" si="276"/>
        <v>0</v>
      </c>
      <c r="FQ94" s="25">
        <f t="shared" si="276"/>
        <v>0</v>
      </c>
      <c r="FR94" s="25">
        <f t="shared" si="276"/>
        <v>0</v>
      </c>
      <c r="FS94" s="25">
        <f t="shared" si="276"/>
        <v>0</v>
      </c>
      <c r="FT94" s="25">
        <f t="shared" si="276"/>
        <v>0</v>
      </c>
      <c r="FU94" s="25">
        <f t="shared" si="276"/>
        <v>0</v>
      </c>
      <c r="FV94" s="25">
        <f t="shared" si="276"/>
        <v>0</v>
      </c>
      <c r="FW94" s="25">
        <f t="shared" si="276"/>
        <v>0</v>
      </c>
      <c r="FX94" s="25">
        <f t="shared" si="276"/>
        <v>0</v>
      </c>
      <c r="FY94" s="25">
        <f t="shared" si="276"/>
        <v>0</v>
      </c>
      <c r="FZ94" s="25">
        <f t="shared" si="276"/>
        <v>0</v>
      </c>
      <c r="GA94" s="25">
        <f t="shared" si="276"/>
        <v>0</v>
      </c>
      <c r="GB94" s="25">
        <f t="shared" si="276"/>
        <v>0</v>
      </c>
      <c r="GC94" s="25">
        <f t="shared" si="276"/>
        <v>0</v>
      </c>
      <c r="GD94" s="25">
        <f t="shared" si="276"/>
        <v>0</v>
      </c>
      <c r="GE94" s="25">
        <f t="shared" si="276"/>
        <v>0</v>
      </c>
      <c r="GF94" s="25">
        <f t="shared" si="276"/>
        <v>0</v>
      </c>
      <c r="GG94" s="25">
        <f t="shared" si="276"/>
        <v>0</v>
      </c>
      <c r="GH94" s="25">
        <f t="shared" si="276"/>
        <v>0</v>
      </c>
      <c r="GI94" s="25">
        <f t="shared" si="276"/>
        <v>0</v>
      </c>
      <c r="GJ94" s="25">
        <f t="shared" si="276"/>
        <v>0</v>
      </c>
      <c r="GK94" s="25">
        <f t="shared" si="276"/>
        <v>0</v>
      </c>
      <c r="GL94" s="25">
        <f t="shared" si="274"/>
        <v>0</v>
      </c>
      <c r="GM94" s="246">
        <f t="shared" si="242"/>
        <v>0</v>
      </c>
    </row>
    <row r="95" spans="1:195" ht="19.5" customHeight="1">
      <c r="A95" s="130">
        <f t="shared" si="221"/>
        <v>0</v>
      </c>
      <c r="B95" s="25" t="s">
        <v>100</v>
      </c>
      <c r="C95" s="25" t="s">
        <v>6</v>
      </c>
      <c r="D95" s="64">
        <v>41214</v>
      </c>
      <c r="E95" s="25">
        <f>SUMIF(RRHH!$CN$18:$FG$18,D95,RRHH!$CN$26:$FG$26)*$E$163</f>
        <v>0</v>
      </c>
      <c r="F95" s="65">
        <f t="shared" si="272"/>
        <v>2012</v>
      </c>
      <c r="G95" s="25">
        <v>48</v>
      </c>
      <c r="H95" s="25">
        <f t="shared" si="273"/>
        <v>0</v>
      </c>
      <c r="I95" s="64">
        <f t="shared" si="275"/>
        <v>42673.2</v>
      </c>
      <c r="J95" s="141">
        <f t="shared" si="261"/>
        <v>0</v>
      </c>
      <c r="K95" s="25">
        <f t="shared" si="261"/>
        <v>0</v>
      </c>
      <c r="L95" s="25">
        <f t="shared" si="261"/>
        <v>0</v>
      </c>
      <c r="M95" s="25">
        <f t="shared" si="261"/>
        <v>0</v>
      </c>
      <c r="N95" s="25">
        <f t="shared" si="261"/>
        <v>0</v>
      </c>
      <c r="O95" s="25">
        <f t="shared" si="261"/>
        <v>0</v>
      </c>
      <c r="P95" s="25">
        <f t="shared" si="261"/>
        <v>0</v>
      </c>
      <c r="Q95" s="25">
        <f t="shared" si="261"/>
        <v>0</v>
      </c>
      <c r="R95" s="25">
        <f t="shared" si="261"/>
        <v>0</v>
      </c>
      <c r="S95" s="25">
        <f t="shared" si="261"/>
        <v>0</v>
      </c>
      <c r="T95" s="25">
        <f t="shared" si="261"/>
        <v>0</v>
      </c>
      <c r="U95" s="25">
        <f t="shared" si="261"/>
        <v>0</v>
      </c>
      <c r="V95" s="25">
        <f t="shared" si="261"/>
        <v>0</v>
      </c>
      <c r="W95" s="25">
        <f t="shared" si="261"/>
        <v>0</v>
      </c>
      <c r="X95" s="25">
        <f t="shared" si="261"/>
        <v>0</v>
      </c>
      <c r="Y95" s="25">
        <f t="shared" si="261"/>
        <v>0</v>
      </c>
      <c r="Z95" s="25">
        <f t="shared" si="262"/>
        <v>0</v>
      </c>
      <c r="AA95" s="25">
        <f t="shared" si="262"/>
        <v>0</v>
      </c>
      <c r="AB95" s="25">
        <f t="shared" si="262"/>
        <v>0</v>
      </c>
      <c r="AC95" s="25">
        <f t="shared" si="262"/>
        <v>0</v>
      </c>
      <c r="AD95" s="25">
        <f t="shared" si="262"/>
        <v>0</v>
      </c>
      <c r="AE95" s="25">
        <f t="shared" si="262"/>
        <v>0</v>
      </c>
      <c r="AF95" s="25">
        <f t="shared" si="262"/>
        <v>0</v>
      </c>
      <c r="AG95" s="25">
        <f t="shared" si="262"/>
        <v>0</v>
      </c>
      <c r="AH95" s="25">
        <f t="shared" si="262"/>
        <v>0</v>
      </c>
      <c r="AI95" s="25">
        <f t="shared" si="262"/>
        <v>0</v>
      </c>
      <c r="AJ95" s="25">
        <f t="shared" si="262"/>
        <v>0</v>
      </c>
      <c r="AK95" s="25">
        <f t="shared" si="262"/>
        <v>0</v>
      </c>
      <c r="AL95" s="25">
        <f t="shared" si="262"/>
        <v>0</v>
      </c>
      <c r="AM95" s="25">
        <f t="shared" si="262"/>
        <v>0</v>
      </c>
      <c r="AN95" s="25">
        <f t="shared" si="262"/>
        <v>0</v>
      </c>
      <c r="AO95" s="25">
        <f t="shared" si="262"/>
        <v>0</v>
      </c>
      <c r="AP95" s="25">
        <f t="shared" si="263"/>
        <v>0</v>
      </c>
      <c r="AQ95" s="25">
        <f t="shared" si="263"/>
        <v>0</v>
      </c>
      <c r="AR95" s="25">
        <f t="shared" si="263"/>
        <v>0</v>
      </c>
      <c r="AS95" s="25">
        <f t="shared" si="263"/>
        <v>0</v>
      </c>
      <c r="AT95" s="25">
        <f t="shared" si="263"/>
        <v>0</v>
      </c>
      <c r="AU95" s="25">
        <f t="shared" si="263"/>
        <v>0</v>
      </c>
      <c r="AV95" s="25">
        <f t="shared" si="263"/>
        <v>0</v>
      </c>
      <c r="AW95" s="25">
        <f t="shared" si="263"/>
        <v>0</v>
      </c>
      <c r="AX95" s="25">
        <f t="shared" si="263"/>
        <v>0</v>
      </c>
      <c r="AY95" s="25">
        <f t="shared" si="263"/>
        <v>0</v>
      </c>
      <c r="AZ95" s="25">
        <f t="shared" si="263"/>
        <v>0</v>
      </c>
      <c r="BA95" s="25">
        <f t="shared" si="263"/>
        <v>0</v>
      </c>
      <c r="BB95" s="25">
        <f t="shared" si="263"/>
        <v>0</v>
      </c>
      <c r="BC95" s="25">
        <f t="shared" si="263"/>
        <v>0</v>
      </c>
      <c r="BD95" s="25">
        <f t="shared" si="263"/>
        <v>0</v>
      </c>
      <c r="BE95" s="25">
        <f t="shared" si="263"/>
        <v>0</v>
      </c>
      <c r="BF95" s="25">
        <f t="shared" si="264"/>
        <v>0</v>
      </c>
      <c r="BG95" s="25">
        <f t="shared" si="264"/>
        <v>0</v>
      </c>
      <c r="BH95" s="25">
        <f t="shared" si="264"/>
        <v>0</v>
      </c>
      <c r="BI95" s="25">
        <f t="shared" si="264"/>
        <v>0</v>
      </c>
      <c r="BJ95" s="25">
        <f t="shared" si="264"/>
        <v>0</v>
      </c>
      <c r="BK95" s="25">
        <f t="shared" si="264"/>
        <v>0</v>
      </c>
      <c r="BL95" s="25">
        <f t="shared" si="264"/>
        <v>0</v>
      </c>
      <c r="BM95" s="25">
        <f t="shared" si="264"/>
        <v>0</v>
      </c>
      <c r="BN95" s="25">
        <f t="shared" si="264"/>
        <v>0</v>
      </c>
      <c r="BO95" s="25">
        <f t="shared" si="264"/>
        <v>0</v>
      </c>
      <c r="BP95" s="25">
        <f t="shared" si="264"/>
        <v>0</v>
      </c>
      <c r="BQ95" s="25">
        <f t="shared" si="264"/>
        <v>0</v>
      </c>
      <c r="BR95" s="25">
        <f t="shared" si="264"/>
        <v>0</v>
      </c>
      <c r="BS95" s="25">
        <f t="shared" si="264"/>
        <v>0</v>
      </c>
      <c r="BT95" s="25">
        <f t="shared" si="264"/>
        <v>0</v>
      </c>
      <c r="BU95" s="25">
        <f t="shared" si="264"/>
        <v>0</v>
      </c>
      <c r="BV95" s="25">
        <f t="shared" si="265"/>
        <v>0</v>
      </c>
      <c r="BW95" s="25">
        <f t="shared" si="265"/>
        <v>0</v>
      </c>
      <c r="BX95" s="25">
        <f t="shared" si="265"/>
        <v>0</v>
      </c>
      <c r="BY95" s="25">
        <f t="shared" si="265"/>
        <v>0</v>
      </c>
      <c r="BZ95" s="25">
        <f t="shared" si="265"/>
        <v>0</v>
      </c>
      <c r="CA95" s="25">
        <f t="shared" si="265"/>
        <v>0</v>
      </c>
      <c r="CB95" s="25">
        <f t="shared" si="265"/>
        <v>0</v>
      </c>
      <c r="CC95" s="25">
        <f t="shared" si="265"/>
        <v>0</v>
      </c>
      <c r="CD95" s="25">
        <f t="shared" si="265"/>
        <v>0</v>
      </c>
      <c r="CE95" s="25">
        <f t="shared" si="265"/>
        <v>0</v>
      </c>
      <c r="CF95" s="25">
        <f t="shared" si="265"/>
        <v>0</v>
      </c>
      <c r="CG95" s="25">
        <f t="shared" si="265"/>
        <v>0</v>
      </c>
      <c r="CH95" s="25">
        <f t="shared" si="265"/>
        <v>0</v>
      </c>
      <c r="CI95" s="25">
        <f t="shared" si="265"/>
        <v>0</v>
      </c>
      <c r="CJ95" s="25">
        <f t="shared" si="265"/>
        <v>0</v>
      </c>
      <c r="CK95" s="25">
        <f t="shared" si="265"/>
        <v>0</v>
      </c>
      <c r="CL95" s="25">
        <f t="shared" si="266"/>
        <v>0</v>
      </c>
      <c r="CM95" s="25">
        <f t="shared" si="266"/>
        <v>0</v>
      </c>
      <c r="CN95" s="25">
        <f t="shared" si="266"/>
        <v>0</v>
      </c>
      <c r="CO95" s="25">
        <f t="shared" si="266"/>
        <v>0</v>
      </c>
      <c r="CP95" s="25">
        <f t="shared" si="266"/>
        <v>0</v>
      </c>
      <c r="CQ95" s="25">
        <f t="shared" si="266"/>
        <v>0</v>
      </c>
      <c r="CR95" s="25">
        <f t="shared" si="266"/>
        <v>0</v>
      </c>
      <c r="CS95" s="25">
        <f t="shared" si="266"/>
        <v>0</v>
      </c>
      <c r="CT95" s="25">
        <f t="shared" si="266"/>
        <v>0</v>
      </c>
      <c r="CU95" s="25">
        <f t="shared" si="266"/>
        <v>0</v>
      </c>
      <c r="CV95" s="25">
        <f t="shared" si="266"/>
        <v>0</v>
      </c>
      <c r="CW95" s="25">
        <f t="shared" si="266"/>
        <v>0</v>
      </c>
      <c r="CX95" s="25">
        <f t="shared" si="266"/>
        <v>0</v>
      </c>
      <c r="CY95" s="25">
        <f t="shared" si="266"/>
        <v>0</v>
      </c>
      <c r="CZ95" s="25">
        <f t="shared" si="266"/>
        <v>0</v>
      </c>
      <c r="DA95" s="25">
        <f t="shared" si="266"/>
        <v>0</v>
      </c>
      <c r="DB95" s="25">
        <f t="shared" si="267"/>
        <v>0</v>
      </c>
      <c r="DC95" s="25">
        <f t="shared" si="267"/>
        <v>0</v>
      </c>
      <c r="DD95" s="25">
        <f t="shared" si="267"/>
        <v>0</v>
      </c>
      <c r="DE95" s="25">
        <f t="shared" si="267"/>
        <v>0</v>
      </c>
      <c r="DF95" s="25">
        <f t="shared" si="267"/>
        <v>0</v>
      </c>
      <c r="DG95" s="25">
        <f t="shared" si="267"/>
        <v>0</v>
      </c>
      <c r="DH95" s="25">
        <f t="shared" si="267"/>
        <v>0</v>
      </c>
      <c r="DI95" s="25">
        <f t="shared" si="267"/>
        <v>0</v>
      </c>
      <c r="DJ95" s="25">
        <f t="shared" si="267"/>
        <v>0</v>
      </c>
      <c r="DK95" s="25">
        <f t="shared" si="267"/>
        <v>0</v>
      </c>
      <c r="DL95" s="25">
        <f t="shared" si="267"/>
        <v>0</v>
      </c>
      <c r="DM95" s="25">
        <f t="shared" si="267"/>
        <v>0</v>
      </c>
      <c r="DN95" s="25">
        <f t="shared" si="267"/>
        <v>0</v>
      </c>
      <c r="DO95" s="25">
        <f t="shared" si="267"/>
        <v>0</v>
      </c>
      <c r="DP95" s="25">
        <f t="shared" si="267"/>
        <v>0</v>
      </c>
      <c r="DQ95" s="25">
        <f t="shared" si="267"/>
        <v>0</v>
      </c>
      <c r="DR95" s="25">
        <f t="shared" si="268"/>
        <v>0</v>
      </c>
      <c r="DS95" s="25">
        <f t="shared" si="268"/>
        <v>0</v>
      </c>
      <c r="DT95" s="25">
        <f t="shared" si="268"/>
        <v>0</v>
      </c>
      <c r="DU95" s="25">
        <f t="shared" si="268"/>
        <v>0</v>
      </c>
      <c r="DV95" s="25">
        <f t="shared" si="268"/>
        <v>0</v>
      </c>
      <c r="DW95" s="25">
        <f t="shared" si="268"/>
        <v>0</v>
      </c>
      <c r="DX95" s="25">
        <f t="shared" si="268"/>
        <v>0</v>
      </c>
      <c r="DY95" s="25">
        <f t="shared" si="268"/>
        <v>0</v>
      </c>
      <c r="DZ95" s="25">
        <f t="shared" si="276"/>
        <v>0</v>
      </c>
      <c r="EA95" s="25">
        <f t="shared" si="276"/>
        <v>0</v>
      </c>
      <c r="EB95" s="25">
        <f t="shared" si="276"/>
        <v>0</v>
      </c>
      <c r="EC95" s="25">
        <f t="shared" si="276"/>
        <v>0</v>
      </c>
      <c r="ED95" s="25">
        <f t="shared" si="276"/>
        <v>0</v>
      </c>
      <c r="EE95" s="25">
        <f t="shared" si="276"/>
        <v>0</v>
      </c>
      <c r="EF95" s="25">
        <f t="shared" si="276"/>
        <v>0</v>
      </c>
      <c r="EG95" s="25">
        <f t="shared" si="276"/>
        <v>0</v>
      </c>
      <c r="EH95" s="25">
        <f t="shared" si="276"/>
        <v>0</v>
      </c>
      <c r="EI95" s="25">
        <f t="shared" si="276"/>
        <v>0</v>
      </c>
      <c r="EJ95" s="25">
        <f t="shared" si="276"/>
        <v>0</v>
      </c>
      <c r="EK95" s="25">
        <f t="shared" si="276"/>
        <v>0</v>
      </c>
      <c r="EL95" s="25">
        <f t="shared" si="276"/>
        <v>0</v>
      </c>
      <c r="EM95" s="25">
        <f t="shared" si="276"/>
        <v>0</v>
      </c>
      <c r="EN95" s="25">
        <f t="shared" si="276"/>
        <v>0</v>
      </c>
      <c r="EO95" s="25">
        <f t="shared" si="276"/>
        <v>0</v>
      </c>
      <c r="EP95" s="25">
        <f t="shared" si="276"/>
        <v>0</v>
      </c>
      <c r="EQ95" s="25">
        <f t="shared" si="276"/>
        <v>0</v>
      </c>
      <c r="ER95" s="25">
        <f t="shared" si="276"/>
        <v>0</v>
      </c>
      <c r="ES95" s="25">
        <f t="shared" si="276"/>
        <v>0</v>
      </c>
      <c r="ET95" s="25">
        <f t="shared" si="276"/>
        <v>0</v>
      </c>
      <c r="EU95" s="25">
        <f t="shared" si="276"/>
        <v>0</v>
      </c>
      <c r="EV95" s="25">
        <f t="shared" si="276"/>
        <v>0</v>
      </c>
      <c r="EW95" s="25">
        <f t="shared" si="276"/>
        <v>0</v>
      </c>
      <c r="EX95" s="25">
        <f t="shared" si="276"/>
        <v>0</v>
      </c>
      <c r="EY95" s="25">
        <f t="shared" si="276"/>
        <v>0</v>
      </c>
      <c r="EZ95" s="25">
        <f t="shared" si="276"/>
        <v>0</v>
      </c>
      <c r="FA95" s="25">
        <f t="shared" si="276"/>
        <v>0</v>
      </c>
      <c r="FB95" s="25">
        <f t="shared" si="276"/>
        <v>0</v>
      </c>
      <c r="FC95" s="25">
        <f t="shared" si="276"/>
        <v>0</v>
      </c>
      <c r="FD95" s="25">
        <f t="shared" si="276"/>
        <v>0</v>
      </c>
      <c r="FE95" s="25">
        <f t="shared" si="276"/>
        <v>0</v>
      </c>
      <c r="FF95" s="25">
        <f t="shared" si="276"/>
        <v>0</v>
      </c>
      <c r="FG95" s="25">
        <f t="shared" si="276"/>
        <v>0</v>
      </c>
      <c r="FH95" s="25">
        <f t="shared" si="276"/>
        <v>0</v>
      </c>
      <c r="FI95" s="25">
        <f t="shared" si="276"/>
        <v>0</v>
      </c>
      <c r="FJ95" s="25">
        <f t="shared" si="276"/>
        <v>0</v>
      </c>
      <c r="FK95" s="25">
        <f t="shared" si="276"/>
        <v>0</v>
      </c>
      <c r="FL95" s="25">
        <f t="shared" si="276"/>
        <v>0</v>
      </c>
      <c r="FM95" s="25">
        <f t="shared" si="276"/>
        <v>0</v>
      </c>
      <c r="FN95" s="25">
        <f t="shared" si="276"/>
        <v>0</v>
      </c>
      <c r="FO95" s="25">
        <f t="shared" si="276"/>
        <v>0</v>
      </c>
      <c r="FP95" s="25">
        <f t="shared" si="276"/>
        <v>0</v>
      </c>
      <c r="FQ95" s="25">
        <f t="shared" si="276"/>
        <v>0</v>
      </c>
      <c r="FR95" s="25">
        <f t="shared" si="276"/>
        <v>0</v>
      </c>
      <c r="FS95" s="25">
        <f t="shared" si="276"/>
        <v>0</v>
      </c>
      <c r="FT95" s="25">
        <f t="shared" si="276"/>
        <v>0</v>
      </c>
      <c r="FU95" s="25">
        <f t="shared" si="276"/>
        <v>0</v>
      </c>
      <c r="FV95" s="25">
        <f t="shared" si="276"/>
        <v>0</v>
      </c>
      <c r="FW95" s="25">
        <f t="shared" si="276"/>
        <v>0</v>
      </c>
      <c r="FX95" s="25">
        <f t="shared" si="276"/>
        <v>0</v>
      </c>
      <c r="FY95" s="25">
        <f t="shared" si="276"/>
        <v>0</v>
      </c>
      <c r="FZ95" s="25">
        <f t="shared" si="276"/>
        <v>0</v>
      </c>
      <c r="GA95" s="25">
        <f t="shared" si="276"/>
        <v>0</v>
      </c>
      <c r="GB95" s="25">
        <f t="shared" si="276"/>
        <v>0</v>
      </c>
      <c r="GC95" s="25">
        <f t="shared" si="276"/>
        <v>0</v>
      </c>
      <c r="GD95" s="25">
        <f t="shared" si="276"/>
        <v>0</v>
      </c>
      <c r="GE95" s="25">
        <f t="shared" si="276"/>
        <v>0</v>
      </c>
      <c r="GF95" s="25">
        <f t="shared" si="276"/>
        <v>0</v>
      </c>
      <c r="GG95" s="25">
        <f t="shared" si="276"/>
        <v>0</v>
      </c>
      <c r="GH95" s="25">
        <f t="shared" si="276"/>
        <v>0</v>
      </c>
      <c r="GI95" s="25">
        <f t="shared" si="276"/>
        <v>0</v>
      </c>
      <c r="GJ95" s="25">
        <f t="shared" si="276"/>
        <v>0</v>
      </c>
      <c r="GK95" s="25">
        <f t="shared" si="276"/>
        <v>0</v>
      </c>
      <c r="GL95" s="25">
        <f t="shared" si="274"/>
        <v>0</v>
      </c>
      <c r="GM95" s="246">
        <f t="shared" si="242"/>
        <v>0</v>
      </c>
    </row>
    <row r="96" spans="1:195" ht="19.5" customHeight="1">
      <c r="A96" s="130">
        <f t="shared" si="221"/>
        <v>0</v>
      </c>
      <c r="B96" s="25" t="s">
        <v>100</v>
      </c>
      <c r="C96" s="25" t="s">
        <v>6</v>
      </c>
      <c r="D96" s="64">
        <v>41244</v>
      </c>
      <c r="E96" s="25">
        <f>SUMIF(RRHH!$CN$18:$FG$18,D96,RRHH!$CN$26:$FG$26)*$E$163</f>
        <v>0</v>
      </c>
      <c r="F96" s="65">
        <f t="shared" si="272"/>
        <v>2012</v>
      </c>
      <c r="G96" s="25">
        <v>48</v>
      </c>
      <c r="H96" s="25">
        <f t="shared" si="273"/>
        <v>0</v>
      </c>
      <c r="I96" s="64">
        <f t="shared" si="275"/>
        <v>42703.199999999997</v>
      </c>
      <c r="J96" s="141">
        <f t="shared" si="261"/>
        <v>0</v>
      </c>
      <c r="K96" s="25">
        <f t="shared" si="261"/>
        <v>0</v>
      </c>
      <c r="L96" s="25">
        <f t="shared" si="261"/>
        <v>0</v>
      </c>
      <c r="M96" s="25">
        <f t="shared" si="261"/>
        <v>0</v>
      </c>
      <c r="N96" s="25">
        <f t="shared" si="261"/>
        <v>0</v>
      </c>
      <c r="O96" s="25">
        <f t="shared" si="261"/>
        <v>0</v>
      </c>
      <c r="P96" s="25">
        <f t="shared" si="261"/>
        <v>0</v>
      </c>
      <c r="Q96" s="25">
        <f t="shared" si="261"/>
        <v>0</v>
      </c>
      <c r="R96" s="25">
        <f t="shared" si="261"/>
        <v>0</v>
      </c>
      <c r="S96" s="25">
        <f t="shared" si="261"/>
        <v>0</v>
      </c>
      <c r="T96" s="25">
        <f t="shared" si="261"/>
        <v>0</v>
      </c>
      <c r="U96" s="25">
        <f t="shared" si="261"/>
        <v>0</v>
      </c>
      <c r="V96" s="25">
        <f t="shared" si="261"/>
        <v>0</v>
      </c>
      <c r="W96" s="25">
        <f t="shared" si="261"/>
        <v>0</v>
      </c>
      <c r="X96" s="25">
        <f t="shared" si="261"/>
        <v>0</v>
      </c>
      <c r="Y96" s="25">
        <f t="shared" si="261"/>
        <v>0</v>
      </c>
      <c r="Z96" s="25">
        <f t="shared" si="262"/>
        <v>0</v>
      </c>
      <c r="AA96" s="25">
        <f t="shared" si="262"/>
        <v>0</v>
      </c>
      <c r="AB96" s="25">
        <f t="shared" si="262"/>
        <v>0</v>
      </c>
      <c r="AC96" s="25">
        <f t="shared" si="262"/>
        <v>0</v>
      </c>
      <c r="AD96" s="25">
        <f t="shared" si="262"/>
        <v>0</v>
      </c>
      <c r="AE96" s="25">
        <f t="shared" si="262"/>
        <v>0</v>
      </c>
      <c r="AF96" s="25">
        <f t="shared" si="262"/>
        <v>0</v>
      </c>
      <c r="AG96" s="25">
        <f t="shared" si="262"/>
        <v>0</v>
      </c>
      <c r="AH96" s="25">
        <f t="shared" si="262"/>
        <v>0</v>
      </c>
      <c r="AI96" s="25">
        <f t="shared" si="262"/>
        <v>0</v>
      </c>
      <c r="AJ96" s="25">
        <f t="shared" si="262"/>
        <v>0</v>
      </c>
      <c r="AK96" s="25">
        <f t="shared" si="262"/>
        <v>0</v>
      </c>
      <c r="AL96" s="25">
        <f t="shared" si="262"/>
        <v>0</v>
      </c>
      <c r="AM96" s="25">
        <f t="shared" si="262"/>
        <v>0</v>
      </c>
      <c r="AN96" s="25">
        <f t="shared" si="262"/>
        <v>0</v>
      </c>
      <c r="AO96" s="25">
        <f t="shared" si="262"/>
        <v>0</v>
      </c>
      <c r="AP96" s="25">
        <f t="shared" si="263"/>
        <v>0</v>
      </c>
      <c r="AQ96" s="25">
        <f t="shared" si="263"/>
        <v>0</v>
      </c>
      <c r="AR96" s="25">
        <f t="shared" si="263"/>
        <v>0</v>
      </c>
      <c r="AS96" s="25">
        <f t="shared" si="263"/>
        <v>0</v>
      </c>
      <c r="AT96" s="25">
        <f t="shared" si="263"/>
        <v>0</v>
      </c>
      <c r="AU96" s="25">
        <f t="shared" si="263"/>
        <v>0</v>
      </c>
      <c r="AV96" s="25">
        <f t="shared" si="263"/>
        <v>0</v>
      </c>
      <c r="AW96" s="25">
        <f t="shared" si="263"/>
        <v>0</v>
      </c>
      <c r="AX96" s="25">
        <f t="shared" si="263"/>
        <v>0</v>
      </c>
      <c r="AY96" s="25">
        <f t="shared" si="263"/>
        <v>0</v>
      </c>
      <c r="AZ96" s="25">
        <f t="shared" si="263"/>
        <v>0</v>
      </c>
      <c r="BA96" s="25">
        <f t="shared" si="263"/>
        <v>0</v>
      </c>
      <c r="BB96" s="25">
        <f t="shared" si="263"/>
        <v>0</v>
      </c>
      <c r="BC96" s="25">
        <f t="shared" si="263"/>
        <v>0</v>
      </c>
      <c r="BD96" s="25">
        <f t="shared" si="263"/>
        <v>0</v>
      </c>
      <c r="BE96" s="25">
        <f t="shared" si="263"/>
        <v>0</v>
      </c>
      <c r="BF96" s="25">
        <f t="shared" si="264"/>
        <v>0</v>
      </c>
      <c r="BG96" s="25">
        <f t="shared" si="264"/>
        <v>0</v>
      </c>
      <c r="BH96" s="25">
        <f t="shared" si="264"/>
        <v>0</v>
      </c>
      <c r="BI96" s="25">
        <f t="shared" si="264"/>
        <v>0</v>
      </c>
      <c r="BJ96" s="25">
        <f t="shared" si="264"/>
        <v>0</v>
      </c>
      <c r="BK96" s="25">
        <f t="shared" si="264"/>
        <v>0</v>
      </c>
      <c r="BL96" s="25">
        <f t="shared" si="264"/>
        <v>0</v>
      </c>
      <c r="BM96" s="25">
        <f t="shared" si="264"/>
        <v>0</v>
      </c>
      <c r="BN96" s="25">
        <f t="shared" si="264"/>
        <v>0</v>
      </c>
      <c r="BO96" s="25">
        <f t="shared" si="264"/>
        <v>0</v>
      </c>
      <c r="BP96" s="25">
        <f t="shared" si="264"/>
        <v>0</v>
      </c>
      <c r="BQ96" s="25">
        <f t="shared" si="264"/>
        <v>0</v>
      </c>
      <c r="BR96" s="25">
        <f t="shared" si="264"/>
        <v>0</v>
      </c>
      <c r="BS96" s="25">
        <f t="shared" si="264"/>
        <v>0</v>
      </c>
      <c r="BT96" s="25">
        <f t="shared" si="264"/>
        <v>0</v>
      </c>
      <c r="BU96" s="25">
        <f t="shared" si="264"/>
        <v>0</v>
      </c>
      <c r="BV96" s="25">
        <f t="shared" si="265"/>
        <v>0</v>
      </c>
      <c r="BW96" s="25">
        <f t="shared" si="265"/>
        <v>0</v>
      </c>
      <c r="BX96" s="25">
        <f t="shared" si="265"/>
        <v>0</v>
      </c>
      <c r="BY96" s="25">
        <f t="shared" si="265"/>
        <v>0</v>
      </c>
      <c r="BZ96" s="25">
        <f t="shared" si="265"/>
        <v>0</v>
      </c>
      <c r="CA96" s="25">
        <f t="shared" si="265"/>
        <v>0</v>
      </c>
      <c r="CB96" s="25">
        <f t="shared" si="265"/>
        <v>0</v>
      </c>
      <c r="CC96" s="25">
        <f t="shared" si="265"/>
        <v>0</v>
      </c>
      <c r="CD96" s="25">
        <f t="shared" si="265"/>
        <v>0</v>
      </c>
      <c r="CE96" s="25">
        <f t="shared" si="265"/>
        <v>0</v>
      </c>
      <c r="CF96" s="25">
        <f t="shared" si="265"/>
        <v>0</v>
      </c>
      <c r="CG96" s="25">
        <f t="shared" si="265"/>
        <v>0</v>
      </c>
      <c r="CH96" s="25">
        <f t="shared" si="265"/>
        <v>0</v>
      </c>
      <c r="CI96" s="25">
        <f t="shared" si="265"/>
        <v>0</v>
      </c>
      <c r="CJ96" s="25">
        <f t="shared" si="265"/>
        <v>0</v>
      </c>
      <c r="CK96" s="25">
        <f t="shared" si="265"/>
        <v>0</v>
      </c>
      <c r="CL96" s="25">
        <f t="shared" si="266"/>
        <v>0</v>
      </c>
      <c r="CM96" s="25">
        <f t="shared" si="266"/>
        <v>0</v>
      </c>
      <c r="CN96" s="25">
        <f t="shared" si="266"/>
        <v>0</v>
      </c>
      <c r="CO96" s="25">
        <f t="shared" si="266"/>
        <v>0</v>
      </c>
      <c r="CP96" s="25">
        <f t="shared" si="266"/>
        <v>0</v>
      </c>
      <c r="CQ96" s="25">
        <f t="shared" si="266"/>
        <v>0</v>
      </c>
      <c r="CR96" s="25">
        <f t="shared" si="266"/>
        <v>0</v>
      </c>
      <c r="CS96" s="25">
        <f t="shared" si="266"/>
        <v>0</v>
      </c>
      <c r="CT96" s="25">
        <f t="shared" si="266"/>
        <v>0</v>
      </c>
      <c r="CU96" s="25">
        <f t="shared" si="266"/>
        <v>0</v>
      </c>
      <c r="CV96" s="25">
        <f t="shared" si="266"/>
        <v>0</v>
      </c>
      <c r="CW96" s="25">
        <f t="shared" si="266"/>
        <v>0</v>
      </c>
      <c r="CX96" s="25">
        <f t="shared" si="266"/>
        <v>0</v>
      </c>
      <c r="CY96" s="25">
        <f t="shared" si="266"/>
        <v>0</v>
      </c>
      <c r="CZ96" s="25">
        <f t="shared" si="266"/>
        <v>0</v>
      </c>
      <c r="DA96" s="25">
        <f t="shared" si="266"/>
        <v>0</v>
      </c>
      <c r="DB96" s="25">
        <f t="shared" si="267"/>
        <v>0</v>
      </c>
      <c r="DC96" s="25">
        <f t="shared" si="267"/>
        <v>0</v>
      </c>
      <c r="DD96" s="25">
        <f t="shared" si="267"/>
        <v>0</v>
      </c>
      <c r="DE96" s="25">
        <f t="shared" si="267"/>
        <v>0</v>
      </c>
      <c r="DF96" s="25">
        <f t="shared" si="267"/>
        <v>0</v>
      </c>
      <c r="DG96" s="25">
        <f t="shared" si="267"/>
        <v>0</v>
      </c>
      <c r="DH96" s="25">
        <f t="shared" si="267"/>
        <v>0</v>
      </c>
      <c r="DI96" s="25">
        <f t="shared" si="267"/>
        <v>0</v>
      </c>
      <c r="DJ96" s="25">
        <f t="shared" si="267"/>
        <v>0</v>
      </c>
      <c r="DK96" s="25">
        <f t="shared" si="267"/>
        <v>0</v>
      </c>
      <c r="DL96" s="25">
        <f t="shared" si="267"/>
        <v>0</v>
      </c>
      <c r="DM96" s="25">
        <f t="shared" si="267"/>
        <v>0</v>
      </c>
      <c r="DN96" s="25">
        <f t="shared" si="267"/>
        <v>0</v>
      </c>
      <c r="DO96" s="25">
        <f t="shared" si="267"/>
        <v>0</v>
      </c>
      <c r="DP96" s="25">
        <f t="shared" si="267"/>
        <v>0</v>
      </c>
      <c r="DQ96" s="25">
        <f t="shared" si="267"/>
        <v>0</v>
      </c>
      <c r="DR96" s="25">
        <f t="shared" si="268"/>
        <v>0</v>
      </c>
      <c r="DS96" s="25">
        <f t="shared" si="268"/>
        <v>0</v>
      </c>
      <c r="DT96" s="25">
        <f t="shared" si="268"/>
        <v>0</v>
      </c>
      <c r="DU96" s="25">
        <f t="shared" si="268"/>
        <v>0</v>
      </c>
      <c r="DV96" s="25">
        <f t="shared" si="268"/>
        <v>0</v>
      </c>
      <c r="DW96" s="25">
        <f t="shared" si="268"/>
        <v>0</v>
      </c>
      <c r="DX96" s="25">
        <f t="shared" si="268"/>
        <v>0</v>
      </c>
      <c r="DY96" s="25">
        <f t="shared" si="268"/>
        <v>0</v>
      </c>
      <c r="DZ96" s="25">
        <f t="shared" si="276"/>
        <v>0</v>
      </c>
      <c r="EA96" s="25">
        <f t="shared" si="276"/>
        <v>0</v>
      </c>
      <c r="EB96" s="25">
        <f t="shared" si="276"/>
        <v>0</v>
      </c>
      <c r="EC96" s="25">
        <f t="shared" si="276"/>
        <v>0</v>
      </c>
      <c r="ED96" s="25">
        <f t="shared" si="276"/>
        <v>0</v>
      </c>
      <c r="EE96" s="25">
        <f t="shared" si="276"/>
        <v>0</v>
      </c>
      <c r="EF96" s="25">
        <f t="shared" si="276"/>
        <v>0</v>
      </c>
      <c r="EG96" s="25">
        <f t="shared" si="276"/>
        <v>0</v>
      </c>
      <c r="EH96" s="25">
        <f t="shared" si="276"/>
        <v>0</v>
      </c>
      <c r="EI96" s="25">
        <f t="shared" si="276"/>
        <v>0</v>
      </c>
      <c r="EJ96" s="25">
        <f t="shared" si="276"/>
        <v>0</v>
      </c>
      <c r="EK96" s="25">
        <f t="shared" si="276"/>
        <v>0</v>
      </c>
      <c r="EL96" s="25">
        <f t="shared" si="276"/>
        <v>0</v>
      </c>
      <c r="EM96" s="25">
        <f t="shared" si="276"/>
        <v>0</v>
      </c>
      <c r="EN96" s="25">
        <f t="shared" si="276"/>
        <v>0</v>
      </c>
      <c r="EO96" s="25">
        <f t="shared" si="276"/>
        <v>0</v>
      </c>
      <c r="EP96" s="25">
        <f t="shared" si="276"/>
        <v>0</v>
      </c>
      <c r="EQ96" s="25">
        <f t="shared" si="276"/>
        <v>0</v>
      </c>
      <c r="ER96" s="25">
        <f t="shared" si="276"/>
        <v>0</v>
      </c>
      <c r="ES96" s="25">
        <f t="shared" si="276"/>
        <v>0</v>
      </c>
      <c r="ET96" s="25">
        <f t="shared" si="276"/>
        <v>0</v>
      </c>
      <c r="EU96" s="25">
        <f t="shared" si="276"/>
        <v>0</v>
      </c>
      <c r="EV96" s="25">
        <f t="shared" si="276"/>
        <v>0</v>
      </c>
      <c r="EW96" s="25">
        <f t="shared" si="276"/>
        <v>0</v>
      </c>
      <c r="EX96" s="25">
        <f t="shared" si="276"/>
        <v>0</v>
      </c>
      <c r="EY96" s="25">
        <f t="shared" si="276"/>
        <v>0</v>
      </c>
      <c r="EZ96" s="25">
        <f t="shared" si="276"/>
        <v>0</v>
      </c>
      <c r="FA96" s="25">
        <f t="shared" si="276"/>
        <v>0</v>
      </c>
      <c r="FB96" s="25">
        <f t="shared" si="276"/>
        <v>0</v>
      </c>
      <c r="FC96" s="25">
        <f t="shared" si="276"/>
        <v>0</v>
      </c>
      <c r="FD96" s="25">
        <f t="shared" si="276"/>
        <v>0</v>
      </c>
      <c r="FE96" s="25">
        <f t="shared" si="276"/>
        <v>0</v>
      </c>
      <c r="FF96" s="25">
        <f t="shared" si="276"/>
        <v>0</v>
      </c>
      <c r="FG96" s="25">
        <f t="shared" si="276"/>
        <v>0</v>
      </c>
      <c r="FH96" s="25">
        <f t="shared" si="276"/>
        <v>0</v>
      </c>
      <c r="FI96" s="25">
        <f t="shared" si="276"/>
        <v>0</v>
      </c>
      <c r="FJ96" s="25">
        <f t="shared" si="276"/>
        <v>0</v>
      </c>
      <c r="FK96" s="25">
        <f t="shared" si="276"/>
        <v>0</v>
      </c>
      <c r="FL96" s="25">
        <f t="shared" si="276"/>
        <v>0</v>
      </c>
      <c r="FM96" s="25">
        <f t="shared" si="276"/>
        <v>0</v>
      </c>
      <c r="FN96" s="25">
        <f t="shared" si="276"/>
        <v>0</v>
      </c>
      <c r="FO96" s="25">
        <f t="shared" si="276"/>
        <v>0</v>
      </c>
      <c r="FP96" s="25">
        <f t="shared" si="276"/>
        <v>0</v>
      </c>
      <c r="FQ96" s="25">
        <f t="shared" si="276"/>
        <v>0</v>
      </c>
      <c r="FR96" s="25">
        <f t="shared" si="276"/>
        <v>0</v>
      </c>
      <c r="FS96" s="25">
        <f t="shared" si="276"/>
        <v>0</v>
      </c>
      <c r="FT96" s="25">
        <f t="shared" si="276"/>
        <v>0</v>
      </c>
      <c r="FU96" s="25">
        <f t="shared" si="276"/>
        <v>0</v>
      </c>
      <c r="FV96" s="25">
        <f t="shared" si="276"/>
        <v>0</v>
      </c>
      <c r="FW96" s="25">
        <f t="shared" si="276"/>
        <v>0</v>
      </c>
      <c r="FX96" s="25">
        <f t="shared" si="276"/>
        <v>0</v>
      </c>
      <c r="FY96" s="25">
        <f t="shared" si="276"/>
        <v>0</v>
      </c>
      <c r="FZ96" s="25">
        <f t="shared" si="276"/>
        <v>0</v>
      </c>
      <c r="GA96" s="25">
        <f t="shared" si="276"/>
        <v>0</v>
      </c>
      <c r="GB96" s="25">
        <f t="shared" si="276"/>
        <v>0</v>
      </c>
      <c r="GC96" s="25">
        <f t="shared" si="276"/>
        <v>0</v>
      </c>
      <c r="GD96" s="25">
        <f t="shared" si="276"/>
        <v>0</v>
      </c>
      <c r="GE96" s="25">
        <f t="shared" si="276"/>
        <v>0</v>
      </c>
      <c r="GF96" s="25">
        <f t="shared" si="276"/>
        <v>0</v>
      </c>
      <c r="GG96" s="25">
        <f t="shared" si="276"/>
        <v>0</v>
      </c>
      <c r="GH96" s="25">
        <f t="shared" si="276"/>
        <v>0</v>
      </c>
      <c r="GI96" s="25">
        <f t="shared" si="276"/>
        <v>0</v>
      </c>
      <c r="GJ96" s="25">
        <f t="shared" si="276"/>
        <v>0</v>
      </c>
      <c r="GK96" s="25">
        <f t="shared" ref="GK96:GL99" si="277">IF(GK$12&gt;$I96,0,IF($D96&lt;=GK$12,$H96,0))</f>
        <v>0</v>
      </c>
      <c r="GL96" s="25">
        <f t="shared" si="277"/>
        <v>0</v>
      </c>
      <c r="GM96" s="246">
        <f t="shared" si="242"/>
        <v>0</v>
      </c>
    </row>
    <row r="97" spans="1:195" ht="19.5" customHeight="1">
      <c r="A97" s="130">
        <f t="shared" si="221"/>
        <v>0</v>
      </c>
      <c r="B97" s="25" t="s">
        <v>100</v>
      </c>
      <c r="C97" s="25" t="s">
        <v>6</v>
      </c>
      <c r="D97" s="64">
        <v>41275</v>
      </c>
      <c r="E97" s="25">
        <f>SUMIF(RRHH!$CN$18:$FG$18,D97,RRHH!$CN$26:$FG$26)*$E$163</f>
        <v>1550</v>
      </c>
      <c r="F97" s="65">
        <f t="shared" si="272"/>
        <v>2013</v>
      </c>
      <c r="G97" s="25">
        <v>48</v>
      </c>
      <c r="H97" s="25">
        <f t="shared" si="273"/>
        <v>-32.291666666666664</v>
      </c>
      <c r="I97" s="64">
        <f t="shared" si="275"/>
        <v>42734.2</v>
      </c>
      <c r="J97" s="141">
        <f t="shared" si="261"/>
        <v>0</v>
      </c>
      <c r="K97" s="25">
        <f t="shared" si="261"/>
        <v>0</v>
      </c>
      <c r="L97" s="25">
        <f t="shared" si="261"/>
        <v>0</v>
      </c>
      <c r="M97" s="25">
        <f t="shared" si="261"/>
        <v>0</v>
      </c>
      <c r="N97" s="25">
        <f t="shared" si="261"/>
        <v>0</v>
      </c>
      <c r="O97" s="25">
        <f t="shared" si="261"/>
        <v>0</v>
      </c>
      <c r="P97" s="25">
        <f t="shared" si="261"/>
        <v>0</v>
      </c>
      <c r="Q97" s="25">
        <f t="shared" si="261"/>
        <v>0</v>
      </c>
      <c r="R97" s="25">
        <f t="shared" si="261"/>
        <v>0</v>
      </c>
      <c r="S97" s="25">
        <f t="shared" si="261"/>
        <v>0</v>
      </c>
      <c r="T97" s="25">
        <f t="shared" si="261"/>
        <v>0</v>
      </c>
      <c r="U97" s="25">
        <f t="shared" si="261"/>
        <v>0</v>
      </c>
      <c r="V97" s="25">
        <f t="shared" si="261"/>
        <v>0</v>
      </c>
      <c r="W97" s="25">
        <f t="shared" si="261"/>
        <v>-32.291666666666664</v>
      </c>
      <c r="X97" s="25">
        <f t="shared" si="261"/>
        <v>-32.291666666666664</v>
      </c>
      <c r="Y97" s="25">
        <f t="shared" si="261"/>
        <v>-32.291666666666664</v>
      </c>
      <c r="Z97" s="25">
        <f t="shared" si="262"/>
        <v>-32.291666666666664</v>
      </c>
      <c r="AA97" s="25">
        <f t="shared" si="262"/>
        <v>-32.291666666666664</v>
      </c>
      <c r="AB97" s="25">
        <f t="shared" si="262"/>
        <v>-32.291666666666664</v>
      </c>
      <c r="AC97" s="25">
        <f t="shared" si="262"/>
        <v>-32.291666666666664</v>
      </c>
      <c r="AD97" s="25">
        <f t="shared" si="262"/>
        <v>-32.291666666666664</v>
      </c>
      <c r="AE97" s="25">
        <f t="shared" si="262"/>
        <v>-32.291666666666664</v>
      </c>
      <c r="AF97" s="25">
        <f t="shared" si="262"/>
        <v>-32.291666666666664</v>
      </c>
      <c r="AG97" s="25">
        <f t="shared" si="262"/>
        <v>-32.291666666666664</v>
      </c>
      <c r="AH97" s="25">
        <f t="shared" si="262"/>
        <v>-32.291666666666664</v>
      </c>
      <c r="AI97" s="25">
        <f t="shared" si="262"/>
        <v>-32.291666666666664</v>
      </c>
      <c r="AJ97" s="25">
        <f t="shared" si="262"/>
        <v>-32.291666666666664</v>
      </c>
      <c r="AK97" s="25">
        <f t="shared" si="262"/>
        <v>-32.291666666666664</v>
      </c>
      <c r="AL97" s="25">
        <f t="shared" si="262"/>
        <v>-32.291666666666664</v>
      </c>
      <c r="AM97" s="25">
        <f t="shared" si="262"/>
        <v>-32.291666666666664</v>
      </c>
      <c r="AN97" s="25">
        <f t="shared" si="262"/>
        <v>-32.291666666666664</v>
      </c>
      <c r="AO97" s="25">
        <f t="shared" si="262"/>
        <v>-32.291666666666664</v>
      </c>
      <c r="AP97" s="25">
        <f t="shared" si="263"/>
        <v>-32.291666666666664</v>
      </c>
      <c r="AQ97" s="25">
        <f t="shared" si="263"/>
        <v>-32.291666666666664</v>
      </c>
      <c r="AR97" s="25">
        <f t="shared" si="263"/>
        <v>-32.291666666666664</v>
      </c>
      <c r="AS97" s="25">
        <f t="shared" si="263"/>
        <v>-32.291666666666664</v>
      </c>
      <c r="AT97" s="25">
        <f t="shared" si="263"/>
        <v>-32.291666666666664</v>
      </c>
      <c r="AU97" s="25">
        <f t="shared" si="263"/>
        <v>-32.291666666666664</v>
      </c>
      <c r="AV97" s="25">
        <f t="shared" si="263"/>
        <v>-32.291666666666664</v>
      </c>
      <c r="AW97" s="25">
        <f t="shared" si="263"/>
        <v>-32.291666666666664</v>
      </c>
      <c r="AX97" s="25">
        <f t="shared" si="263"/>
        <v>-32.291666666666664</v>
      </c>
      <c r="AY97" s="25">
        <f t="shared" si="263"/>
        <v>-32.291666666666664</v>
      </c>
      <c r="AZ97" s="25">
        <f t="shared" si="263"/>
        <v>-32.291666666666664</v>
      </c>
      <c r="BA97" s="25">
        <f t="shared" si="263"/>
        <v>-32.291666666666664</v>
      </c>
      <c r="BB97" s="25">
        <f t="shared" si="263"/>
        <v>-32.291666666666664</v>
      </c>
      <c r="BC97" s="25">
        <f t="shared" si="263"/>
        <v>-32.291666666666664</v>
      </c>
      <c r="BD97" s="25">
        <f t="shared" si="263"/>
        <v>-32.291666666666664</v>
      </c>
      <c r="BE97" s="25">
        <f t="shared" si="263"/>
        <v>-32.291666666666664</v>
      </c>
      <c r="BF97" s="25">
        <f t="shared" si="264"/>
        <v>-32.291666666666664</v>
      </c>
      <c r="BG97" s="25">
        <f t="shared" si="264"/>
        <v>-32.291666666666664</v>
      </c>
      <c r="BH97" s="25">
        <f t="shared" si="264"/>
        <v>-32.291666666666664</v>
      </c>
      <c r="BI97" s="25">
        <f t="shared" si="264"/>
        <v>-32.291666666666664</v>
      </c>
      <c r="BJ97" s="25">
        <f t="shared" si="264"/>
        <v>-32.291666666666664</v>
      </c>
      <c r="BK97" s="25">
        <f t="shared" si="264"/>
        <v>-32.291666666666664</v>
      </c>
      <c r="BL97" s="25">
        <f t="shared" si="264"/>
        <v>-32.291666666666664</v>
      </c>
      <c r="BM97" s="25">
        <f t="shared" si="264"/>
        <v>-32.291666666666664</v>
      </c>
      <c r="BN97" s="25">
        <f t="shared" si="264"/>
        <v>-32.291666666666664</v>
      </c>
      <c r="BO97" s="25">
        <f t="shared" si="264"/>
        <v>-32.291666666666664</v>
      </c>
      <c r="BP97" s="25">
        <f t="shared" si="264"/>
        <v>-32.291666666666664</v>
      </c>
      <c r="BQ97" s="25">
        <f t="shared" si="264"/>
        <v>-32.291666666666664</v>
      </c>
      <c r="BR97" s="25">
        <f t="shared" si="264"/>
        <v>-32.291666666666664</v>
      </c>
      <c r="BS97" s="25">
        <f t="shared" si="264"/>
        <v>0</v>
      </c>
      <c r="BT97" s="25">
        <f t="shared" si="264"/>
        <v>0</v>
      </c>
      <c r="BU97" s="25">
        <f t="shared" si="264"/>
        <v>0</v>
      </c>
      <c r="BV97" s="25">
        <f t="shared" si="265"/>
        <v>0</v>
      </c>
      <c r="BW97" s="25">
        <f t="shared" si="265"/>
        <v>0</v>
      </c>
      <c r="BX97" s="25">
        <f t="shared" si="265"/>
        <v>0</v>
      </c>
      <c r="BY97" s="25">
        <f t="shared" si="265"/>
        <v>0</v>
      </c>
      <c r="BZ97" s="25">
        <f t="shared" si="265"/>
        <v>0</v>
      </c>
      <c r="CA97" s="25">
        <f t="shared" si="265"/>
        <v>0</v>
      </c>
      <c r="CB97" s="25">
        <f t="shared" si="265"/>
        <v>0</v>
      </c>
      <c r="CC97" s="25">
        <f t="shared" si="265"/>
        <v>0</v>
      </c>
      <c r="CD97" s="25">
        <f t="shared" si="265"/>
        <v>0</v>
      </c>
      <c r="CE97" s="25">
        <f t="shared" si="265"/>
        <v>0</v>
      </c>
      <c r="CF97" s="25">
        <f t="shared" si="265"/>
        <v>0</v>
      </c>
      <c r="CG97" s="25">
        <f t="shared" si="265"/>
        <v>0</v>
      </c>
      <c r="CH97" s="25">
        <f t="shared" si="265"/>
        <v>0</v>
      </c>
      <c r="CI97" s="25">
        <f t="shared" si="265"/>
        <v>0</v>
      </c>
      <c r="CJ97" s="25">
        <f t="shared" si="265"/>
        <v>0</v>
      </c>
      <c r="CK97" s="25">
        <f t="shared" si="265"/>
        <v>0</v>
      </c>
      <c r="CL97" s="25">
        <f t="shared" si="266"/>
        <v>0</v>
      </c>
      <c r="CM97" s="25">
        <f t="shared" si="266"/>
        <v>0</v>
      </c>
      <c r="CN97" s="25">
        <f t="shared" si="266"/>
        <v>0</v>
      </c>
      <c r="CO97" s="25">
        <f t="shared" si="266"/>
        <v>0</v>
      </c>
      <c r="CP97" s="25">
        <f t="shared" si="266"/>
        <v>0</v>
      </c>
      <c r="CQ97" s="25">
        <f t="shared" si="266"/>
        <v>0</v>
      </c>
      <c r="CR97" s="25">
        <f t="shared" si="266"/>
        <v>0</v>
      </c>
      <c r="CS97" s="25">
        <f t="shared" si="266"/>
        <v>0</v>
      </c>
      <c r="CT97" s="25">
        <f t="shared" si="266"/>
        <v>0</v>
      </c>
      <c r="CU97" s="25">
        <f t="shared" si="266"/>
        <v>0</v>
      </c>
      <c r="CV97" s="25">
        <f t="shared" si="266"/>
        <v>0</v>
      </c>
      <c r="CW97" s="25">
        <f t="shared" si="266"/>
        <v>0</v>
      </c>
      <c r="CX97" s="25">
        <f t="shared" si="266"/>
        <v>0</v>
      </c>
      <c r="CY97" s="25">
        <f t="shared" si="266"/>
        <v>0</v>
      </c>
      <c r="CZ97" s="25">
        <f t="shared" si="266"/>
        <v>0</v>
      </c>
      <c r="DA97" s="25">
        <f t="shared" si="266"/>
        <v>0</v>
      </c>
      <c r="DB97" s="25">
        <f t="shared" si="267"/>
        <v>0</v>
      </c>
      <c r="DC97" s="25">
        <f t="shared" si="267"/>
        <v>0</v>
      </c>
      <c r="DD97" s="25">
        <f t="shared" si="267"/>
        <v>0</v>
      </c>
      <c r="DE97" s="25">
        <f t="shared" si="267"/>
        <v>0</v>
      </c>
      <c r="DF97" s="25">
        <f t="shared" si="267"/>
        <v>0</v>
      </c>
      <c r="DG97" s="25">
        <f t="shared" si="267"/>
        <v>0</v>
      </c>
      <c r="DH97" s="25">
        <f t="shared" si="267"/>
        <v>0</v>
      </c>
      <c r="DI97" s="25">
        <f t="shared" si="267"/>
        <v>0</v>
      </c>
      <c r="DJ97" s="25">
        <f t="shared" si="267"/>
        <v>0</v>
      </c>
      <c r="DK97" s="25">
        <f t="shared" si="267"/>
        <v>0</v>
      </c>
      <c r="DL97" s="25">
        <f t="shared" si="267"/>
        <v>0</v>
      </c>
      <c r="DM97" s="25">
        <f t="shared" si="267"/>
        <v>0</v>
      </c>
      <c r="DN97" s="25">
        <f t="shared" si="267"/>
        <v>0</v>
      </c>
      <c r="DO97" s="25">
        <f t="shared" si="267"/>
        <v>0</v>
      </c>
      <c r="DP97" s="25">
        <f t="shared" si="267"/>
        <v>0</v>
      </c>
      <c r="DQ97" s="25">
        <f t="shared" si="267"/>
        <v>0</v>
      </c>
      <c r="DR97" s="25">
        <f t="shared" si="268"/>
        <v>0</v>
      </c>
      <c r="DS97" s="25">
        <f t="shared" si="268"/>
        <v>0</v>
      </c>
      <c r="DT97" s="25">
        <f t="shared" si="268"/>
        <v>0</v>
      </c>
      <c r="DU97" s="25">
        <f t="shared" si="268"/>
        <v>0</v>
      </c>
      <c r="DV97" s="25">
        <f t="shared" si="268"/>
        <v>0</v>
      </c>
      <c r="DW97" s="25">
        <f t="shared" si="268"/>
        <v>0</v>
      </c>
      <c r="DX97" s="25">
        <f t="shared" si="268"/>
        <v>0</v>
      </c>
      <c r="DY97" s="25">
        <f t="shared" si="268"/>
        <v>0</v>
      </c>
      <c r="DZ97" s="25">
        <f t="shared" ref="DZ97:GK100" si="278">IF(DZ$12&gt;$I97,0,IF($D97&lt;=DZ$12,$H97,0))</f>
        <v>0</v>
      </c>
      <c r="EA97" s="25">
        <f t="shared" si="278"/>
        <v>0</v>
      </c>
      <c r="EB97" s="25">
        <f t="shared" si="278"/>
        <v>0</v>
      </c>
      <c r="EC97" s="25">
        <f t="shared" si="278"/>
        <v>0</v>
      </c>
      <c r="ED97" s="25">
        <f t="shared" si="278"/>
        <v>0</v>
      </c>
      <c r="EE97" s="25">
        <f t="shared" si="278"/>
        <v>0</v>
      </c>
      <c r="EF97" s="25">
        <f t="shared" si="278"/>
        <v>0</v>
      </c>
      <c r="EG97" s="25">
        <f t="shared" si="278"/>
        <v>0</v>
      </c>
      <c r="EH97" s="25">
        <f t="shared" si="278"/>
        <v>0</v>
      </c>
      <c r="EI97" s="25">
        <f t="shared" si="278"/>
        <v>0</v>
      </c>
      <c r="EJ97" s="25">
        <f t="shared" si="278"/>
        <v>0</v>
      </c>
      <c r="EK97" s="25">
        <f t="shared" si="278"/>
        <v>0</v>
      </c>
      <c r="EL97" s="25">
        <f t="shared" si="278"/>
        <v>0</v>
      </c>
      <c r="EM97" s="25">
        <f t="shared" si="278"/>
        <v>0</v>
      </c>
      <c r="EN97" s="25">
        <f t="shared" si="278"/>
        <v>0</v>
      </c>
      <c r="EO97" s="25">
        <f t="shared" si="278"/>
        <v>0</v>
      </c>
      <c r="EP97" s="25">
        <f t="shared" si="278"/>
        <v>0</v>
      </c>
      <c r="EQ97" s="25">
        <f t="shared" si="278"/>
        <v>0</v>
      </c>
      <c r="ER97" s="25">
        <f t="shared" si="278"/>
        <v>0</v>
      </c>
      <c r="ES97" s="25">
        <f t="shared" si="278"/>
        <v>0</v>
      </c>
      <c r="ET97" s="25">
        <f t="shared" si="278"/>
        <v>0</v>
      </c>
      <c r="EU97" s="25">
        <f t="shared" si="278"/>
        <v>0</v>
      </c>
      <c r="EV97" s="25">
        <f t="shared" si="278"/>
        <v>0</v>
      </c>
      <c r="EW97" s="25">
        <f t="shared" si="278"/>
        <v>0</v>
      </c>
      <c r="EX97" s="25">
        <f t="shared" si="278"/>
        <v>0</v>
      </c>
      <c r="EY97" s="25">
        <f t="shared" si="278"/>
        <v>0</v>
      </c>
      <c r="EZ97" s="25">
        <f t="shared" si="278"/>
        <v>0</v>
      </c>
      <c r="FA97" s="25">
        <f t="shared" si="278"/>
        <v>0</v>
      </c>
      <c r="FB97" s="25">
        <f t="shared" si="278"/>
        <v>0</v>
      </c>
      <c r="FC97" s="25">
        <f t="shared" si="278"/>
        <v>0</v>
      </c>
      <c r="FD97" s="25">
        <f t="shared" si="278"/>
        <v>0</v>
      </c>
      <c r="FE97" s="25">
        <f t="shared" si="278"/>
        <v>0</v>
      </c>
      <c r="FF97" s="25">
        <f t="shared" si="278"/>
        <v>0</v>
      </c>
      <c r="FG97" s="25">
        <f t="shared" si="278"/>
        <v>0</v>
      </c>
      <c r="FH97" s="25">
        <f t="shared" si="278"/>
        <v>0</v>
      </c>
      <c r="FI97" s="25">
        <f t="shared" si="278"/>
        <v>0</v>
      </c>
      <c r="FJ97" s="25">
        <f t="shared" si="278"/>
        <v>0</v>
      </c>
      <c r="FK97" s="25">
        <f t="shared" si="278"/>
        <v>0</v>
      </c>
      <c r="FL97" s="25">
        <f t="shared" si="278"/>
        <v>0</v>
      </c>
      <c r="FM97" s="25">
        <f t="shared" si="278"/>
        <v>0</v>
      </c>
      <c r="FN97" s="25">
        <f t="shared" si="278"/>
        <v>0</v>
      </c>
      <c r="FO97" s="25">
        <f t="shared" si="278"/>
        <v>0</v>
      </c>
      <c r="FP97" s="25">
        <f t="shared" si="278"/>
        <v>0</v>
      </c>
      <c r="FQ97" s="25">
        <f t="shared" si="278"/>
        <v>0</v>
      </c>
      <c r="FR97" s="25">
        <f t="shared" si="278"/>
        <v>0</v>
      </c>
      <c r="FS97" s="25">
        <f t="shared" si="278"/>
        <v>0</v>
      </c>
      <c r="FT97" s="25">
        <f t="shared" si="278"/>
        <v>0</v>
      </c>
      <c r="FU97" s="25">
        <f t="shared" si="278"/>
        <v>0</v>
      </c>
      <c r="FV97" s="25">
        <f t="shared" si="278"/>
        <v>0</v>
      </c>
      <c r="FW97" s="25">
        <f t="shared" si="278"/>
        <v>0</v>
      </c>
      <c r="FX97" s="25">
        <f t="shared" si="278"/>
        <v>0</v>
      </c>
      <c r="FY97" s="25">
        <f t="shared" si="278"/>
        <v>0</v>
      </c>
      <c r="FZ97" s="25">
        <f t="shared" si="278"/>
        <v>0</v>
      </c>
      <c r="GA97" s="25">
        <f t="shared" si="278"/>
        <v>0</v>
      </c>
      <c r="GB97" s="25">
        <f t="shared" si="278"/>
        <v>0</v>
      </c>
      <c r="GC97" s="25">
        <f t="shared" si="278"/>
        <v>0</v>
      </c>
      <c r="GD97" s="25">
        <f t="shared" si="278"/>
        <v>0</v>
      </c>
      <c r="GE97" s="25">
        <f t="shared" si="278"/>
        <v>0</v>
      </c>
      <c r="GF97" s="25">
        <f t="shared" si="278"/>
        <v>0</v>
      </c>
      <c r="GG97" s="25">
        <f t="shared" si="278"/>
        <v>0</v>
      </c>
      <c r="GH97" s="25">
        <f t="shared" si="278"/>
        <v>0</v>
      </c>
      <c r="GI97" s="25">
        <f t="shared" si="278"/>
        <v>0</v>
      </c>
      <c r="GJ97" s="25">
        <f t="shared" si="278"/>
        <v>0</v>
      </c>
      <c r="GK97" s="25">
        <f t="shared" si="278"/>
        <v>0</v>
      </c>
      <c r="GL97" s="25">
        <f t="shared" si="277"/>
        <v>0</v>
      </c>
      <c r="GM97" s="246">
        <f t="shared" si="242"/>
        <v>0</v>
      </c>
    </row>
    <row r="98" spans="1:195" ht="19.5" customHeight="1">
      <c r="A98" s="130">
        <f t="shared" si="221"/>
        <v>0</v>
      </c>
      <c r="B98" s="25" t="s">
        <v>100</v>
      </c>
      <c r="C98" s="25" t="s">
        <v>6</v>
      </c>
      <c r="D98" s="64">
        <v>41306</v>
      </c>
      <c r="E98" s="25">
        <f>SUMIF(RRHH!$CN$18:$FG$18,D98,RRHH!$CN$26:$FG$26)*$E$163</f>
        <v>0</v>
      </c>
      <c r="F98" s="65">
        <f t="shared" si="272"/>
        <v>2013</v>
      </c>
      <c r="G98" s="25">
        <v>48</v>
      </c>
      <c r="H98" s="25">
        <f t="shared" si="273"/>
        <v>0</v>
      </c>
      <c r="I98" s="64">
        <f t="shared" si="275"/>
        <v>42765.2</v>
      </c>
      <c r="J98" s="141">
        <f t="shared" si="261"/>
        <v>0</v>
      </c>
      <c r="K98" s="25">
        <f t="shared" si="261"/>
        <v>0</v>
      </c>
      <c r="L98" s="25">
        <f t="shared" si="261"/>
        <v>0</v>
      </c>
      <c r="M98" s="25">
        <f t="shared" si="261"/>
        <v>0</v>
      </c>
      <c r="N98" s="25">
        <f t="shared" si="261"/>
        <v>0</v>
      </c>
      <c r="O98" s="25">
        <f t="shared" si="261"/>
        <v>0</v>
      </c>
      <c r="P98" s="25">
        <f t="shared" si="261"/>
        <v>0</v>
      </c>
      <c r="Q98" s="25">
        <f t="shared" si="261"/>
        <v>0</v>
      </c>
      <c r="R98" s="25">
        <f t="shared" si="261"/>
        <v>0</v>
      </c>
      <c r="S98" s="25">
        <f t="shared" si="261"/>
        <v>0</v>
      </c>
      <c r="T98" s="25">
        <f t="shared" si="261"/>
        <v>0</v>
      </c>
      <c r="U98" s="25">
        <f t="shared" si="261"/>
        <v>0</v>
      </c>
      <c r="V98" s="25">
        <f t="shared" si="261"/>
        <v>0</v>
      </c>
      <c r="W98" s="25">
        <f t="shared" si="261"/>
        <v>0</v>
      </c>
      <c r="X98" s="25">
        <f t="shared" si="261"/>
        <v>0</v>
      </c>
      <c r="Y98" s="25">
        <f t="shared" si="261"/>
        <v>0</v>
      </c>
      <c r="Z98" s="25">
        <f t="shared" si="262"/>
        <v>0</v>
      </c>
      <c r="AA98" s="25">
        <f t="shared" si="262"/>
        <v>0</v>
      </c>
      <c r="AB98" s="25">
        <f t="shared" si="262"/>
        <v>0</v>
      </c>
      <c r="AC98" s="25">
        <f t="shared" si="262"/>
        <v>0</v>
      </c>
      <c r="AD98" s="25">
        <f t="shared" si="262"/>
        <v>0</v>
      </c>
      <c r="AE98" s="25">
        <f t="shared" si="262"/>
        <v>0</v>
      </c>
      <c r="AF98" s="25">
        <f t="shared" si="262"/>
        <v>0</v>
      </c>
      <c r="AG98" s="25">
        <f t="shared" si="262"/>
        <v>0</v>
      </c>
      <c r="AH98" s="25">
        <f t="shared" si="262"/>
        <v>0</v>
      </c>
      <c r="AI98" s="25">
        <f t="shared" si="262"/>
        <v>0</v>
      </c>
      <c r="AJ98" s="25">
        <f t="shared" si="262"/>
        <v>0</v>
      </c>
      <c r="AK98" s="25">
        <f t="shared" si="262"/>
        <v>0</v>
      </c>
      <c r="AL98" s="25">
        <f t="shared" si="262"/>
        <v>0</v>
      </c>
      <c r="AM98" s="25">
        <f t="shared" si="262"/>
        <v>0</v>
      </c>
      <c r="AN98" s="25">
        <f t="shared" si="262"/>
        <v>0</v>
      </c>
      <c r="AO98" s="25">
        <f t="shared" si="262"/>
        <v>0</v>
      </c>
      <c r="AP98" s="25">
        <f t="shared" si="263"/>
        <v>0</v>
      </c>
      <c r="AQ98" s="25">
        <f t="shared" si="263"/>
        <v>0</v>
      </c>
      <c r="AR98" s="25">
        <f t="shared" si="263"/>
        <v>0</v>
      </c>
      <c r="AS98" s="25">
        <f t="shared" si="263"/>
        <v>0</v>
      </c>
      <c r="AT98" s="25">
        <f t="shared" si="263"/>
        <v>0</v>
      </c>
      <c r="AU98" s="25">
        <f t="shared" si="263"/>
        <v>0</v>
      </c>
      <c r="AV98" s="25">
        <f t="shared" si="263"/>
        <v>0</v>
      </c>
      <c r="AW98" s="25">
        <f t="shared" si="263"/>
        <v>0</v>
      </c>
      <c r="AX98" s="25">
        <f t="shared" si="263"/>
        <v>0</v>
      </c>
      <c r="AY98" s="25">
        <f t="shared" si="263"/>
        <v>0</v>
      </c>
      <c r="AZ98" s="25">
        <f t="shared" si="263"/>
        <v>0</v>
      </c>
      <c r="BA98" s="25">
        <f t="shared" si="263"/>
        <v>0</v>
      </c>
      <c r="BB98" s="25">
        <f t="shared" si="263"/>
        <v>0</v>
      </c>
      <c r="BC98" s="25">
        <f t="shared" si="263"/>
        <v>0</v>
      </c>
      <c r="BD98" s="25">
        <f t="shared" si="263"/>
        <v>0</v>
      </c>
      <c r="BE98" s="25">
        <f t="shared" si="263"/>
        <v>0</v>
      </c>
      <c r="BF98" s="25">
        <f t="shared" si="264"/>
        <v>0</v>
      </c>
      <c r="BG98" s="25">
        <f t="shared" si="264"/>
        <v>0</v>
      </c>
      <c r="BH98" s="25">
        <f t="shared" si="264"/>
        <v>0</v>
      </c>
      <c r="BI98" s="25">
        <f t="shared" si="264"/>
        <v>0</v>
      </c>
      <c r="BJ98" s="25">
        <f t="shared" si="264"/>
        <v>0</v>
      </c>
      <c r="BK98" s="25">
        <f t="shared" si="264"/>
        <v>0</v>
      </c>
      <c r="BL98" s="25">
        <f t="shared" si="264"/>
        <v>0</v>
      </c>
      <c r="BM98" s="25">
        <f t="shared" si="264"/>
        <v>0</v>
      </c>
      <c r="BN98" s="25">
        <f t="shared" si="264"/>
        <v>0</v>
      </c>
      <c r="BO98" s="25">
        <f t="shared" si="264"/>
        <v>0</v>
      </c>
      <c r="BP98" s="25">
        <f t="shared" si="264"/>
        <v>0</v>
      </c>
      <c r="BQ98" s="25">
        <f t="shared" si="264"/>
        <v>0</v>
      </c>
      <c r="BR98" s="25">
        <f t="shared" si="264"/>
        <v>0</v>
      </c>
      <c r="BS98" s="25">
        <f t="shared" si="264"/>
        <v>0</v>
      </c>
      <c r="BT98" s="25">
        <f t="shared" si="264"/>
        <v>0</v>
      </c>
      <c r="BU98" s="25">
        <f t="shared" si="264"/>
        <v>0</v>
      </c>
      <c r="BV98" s="25">
        <f t="shared" si="265"/>
        <v>0</v>
      </c>
      <c r="BW98" s="25">
        <f t="shared" si="265"/>
        <v>0</v>
      </c>
      <c r="BX98" s="25">
        <f t="shared" si="265"/>
        <v>0</v>
      </c>
      <c r="BY98" s="25">
        <f t="shared" si="265"/>
        <v>0</v>
      </c>
      <c r="BZ98" s="25">
        <f t="shared" si="265"/>
        <v>0</v>
      </c>
      <c r="CA98" s="25">
        <f t="shared" si="265"/>
        <v>0</v>
      </c>
      <c r="CB98" s="25">
        <f t="shared" si="265"/>
        <v>0</v>
      </c>
      <c r="CC98" s="25">
        <f t="shared" si="265"/>
        <v>0</v>
      </c>
      <c r="CD98" s="25">
        <f t="shared" si="265"/>
        <v>0</v>
      </c>
      <c r="CE98" s="25">
        <f t="shared" si="265"/>
        <v>0</v>
      </c>
      <c r="CF98" s="25">
        <f t="shared" si="265"/>
        <v>0</v>
      </c>
      <c r="CG98" s="25">
        <f t="shared" si="265"/>
        <v>0</v>
      </c>
      <c r="CH98" s="25">
        <f t="shared" si="265"/>
        <v>0</v>
      </c>
      <c r="CI98" s="25">
        <f t="shared" si="265"/>
        <v>0</v>
      </c>
      <c r="CJ98" s="25">
        <f t="shared" si="265"/>
        <v>0</v>
      </c>
      <c r="CK98" s="25">
        <f t="shared" si="265"/>
        <v>0</v>
      </c>
      <c r="CL98" s="25">
        <f t="shared" si="266"/>
        <v>0</v>
      </c>
      <c r="CM98" s="25">
        <f t="shared" si="266"/>
        <v>0</v>
      </c>
      <c r="CN98" s="25">
        <f t="shared" si="266"/>
        <v>0</v>
      </c>
      <c r="CO98" s="25">
        <f t="shared" si="266"/>
        <v>0</v>
      </c>
      <c r="CP98" s="25">
        <f t="shared" si="266"/>
        <v>0</v>
      </c>
      <c r="CQ98" s="25">
        <f t="shared" si="266"/>
        <v>0</v>
      </c>
      <c r="CR98" s="25">
        <f t="shared" si="266"/>
        <v>0</v>
      </c>
      <c r="CS98" s="25">
        <f t="shared" si="266"/>
        <v>0</v>
      </c>
      <c r="CT98" s="25">
        <f t="shared" si="266"/>
        <v>0</v>
      </c>
      <c r="CU98" s="25">
        <f t="shared" si="266"/>
        <v>0</v>
      </c>
      <c r="CV98" s="25">
        <f t="shared" si="266"/>
        <v>0</v>
      </c>
      <c r="CW98" s="25">
        <f t="shared" si="266"/>
        <v>0</v>
      </c>
      <c r="CX98" s="25">
        <f t="shared" si="266"/>
        <v>0</v>
      </c>
      <c r="CY98" s="25">
        <f t="shared" si="266"/>
        <v>0</v>
      </c>
      <c r="CZ98" s="25">
        <f t="shared" si="266"/>
        <v>0</v>
      </c>
      <c r="DA98" s="25">
        <f t="shared" si="266"/>
        <v>0</v>
      </c>
      <c r="DB98" s="25">
        <f t="shared" si="267"/>
        <v>0</v>
      </c>
      <c r="DC98" s="25">
        <f t="shared" si="267"/>
        <v>0</v>
      </c>
      <c r="DD98" s="25">
        <f t="shared" si="267"/>
        <v>0</v>
      </c>
      <c r="DE98" s="25">
        <f t="shared" si="267"/>
        <v>0</v>
      </c>
      <c r="DF98" s="25">
        <f t="shared" si="267"/>
        <v>0</v>
      </c>
      <c r="DG98" s="25">
        <f t="shared" si="267"/>
        <v>0</v>
      </c>
      <c r="DH98" s="25">
        <f t="shared" si="267"/>
        <v>0</v>
      </c>
      <c r="DI98" s="25">
        <f t="shared" si="267"/>
        <v>0</v>
      </c>
      <c r="DJ98" s="25">
        <f t="shared" si="267"/>
        <v>0</v>
      </c>
      <c r="DK98" s="25">
        <f t="shared" si="267"/>
        <v>0</v>
      </c>
      <c r="DL98" s="25">
        <f t="shared" si="267"/>
        <v>0</v>
      </c>
      <c r="DM98" s="25">
        <f t="shared" si="267"/>
        <v>0</v>
      </c>
      <c r="DN98" s="25">
        <f t="shared" si="267"/>
        <v>0</v>
      </c>
      <c r="DO98" s="25">
        <f t="shared" si="267"/>
        <v>0</v>
      </c>
      <c r="DP98" s="25">
        <f t="shared" si="267"/>
        <v>0</v>
      </c>
      <c r="DQ98" s="25">
        <f t="shared" si="267"/>
        <v>0</v>
      </c>
      <c r="DR98" s="25">
        <f t="shared" si="268"/>
        <v>0</v>
      </c>
      <c r="DS98" s="25">
        <f t="shared" si="268"/>
        <v>0</v>
      </c>
      <c r="DT98" s="25">
        <f t="shared" si="268"/>
        <v>0</v>
      </c>
      <c r="DU98" s="25">
        <f t="shared" si="268"/>
        <v>0</v>
      </c>
      <c r="DV98" s="25">
        <f t="shared" si="268"/>
        <v>0</v>
      </c>
      <c r="DW98" s="25">
        <f t="shared" si="268"/>
        <v>0</v>
      </c>
      <c r="DX98" s="25">
        <f t="shared" si="268"/>
        <v>0</v>
      </c>
      <c r="DY98" s="25">
        <f t="shared" si="268"/>
        <v>0</v>
      </c>
      <c r="DZ98" s="25">
        <f t="shared" si="278"/>
        <v>0</v>
      </c>
      <c r="EA98" s="25">
        <f t="shared" si="278"/>
        <v>0</v>
      </c>
      <c r="EB98" s="25">
        <f t="shared" si="278"/>
        <v>0</v>
      </c>
      <c r="EC98" s="25">
        <f t="shared" si="278"/>
        <v>0</v>
      </c>
      <c r="ED98" s="25">
        <f t="shared" si="278"/>
        <v>0</v>
      </c>
      <c r="EE98" s="25">
        <f t="shared" si="278"/>
        <v>0</v>
      </c>
      <c r="EF98" s="25">
        <f t="shared" si="278"/>
        <v>0</v>
      </c>
      <c r="EG98" s="25">
        <f t="shared" si="278"/>
        <v>0</v>
      </c>
      <c r="EH98" s="25">
        <f t="shared" si="278"/>
        <v>0</v>
      </c>
      <c r="EI98" s="25">
        <f t="shared" si="278"/>
        <v>0</v>
      </c>
      <c r="EJ98" s="25">
        <f t="shared" si="278"/>
        <v>0</v>
      </c>
      <c r="EK98" s="25">
        <f t="shared" si="278"/>
        <v>0</v>
      </c>
      <c r="EL98" s="25">
        <f t="shared" si="278"/>
        <v>0</v>
      </c>
      <c r="EM98" s="25">
        <f t="shared" si="278"/>
        <v>0</v>
      </c>
      <c r="EN98" s="25">
        <f t="shared" si="278"/>
        <v>0</v>
      </c>
      <c r="EO98" s="25">
        <f t="shared" si="278"/>
        <v>0</v>
      </c>
      <c r="EP98" s="25">
        <f t="shared" si="278"/>
        <v>0</v>
      </c>
      <c r="EQ98" s="25">
        <f t="shared" si="278"/>
        <v>0</v>
      </c>
      <c r="ER98" s="25">
        <f t="shared" si="278"/>
        <v>0</v>
      </c>
      <c r="ES98" s="25">
        <f t="shared" si="278"/>
        <v>0</v>
      </c>
      <c r="ET98" s="25">
        <f t="shared" si="278"/>
        <v>0</v>
      </c>
      <c r="EU98" s="25">
        <f t="shared" si="278"/>
        <v>0</v>
      </c>
      <c r="EV98" s="25">
        <f t="shared" si="278"/>
        <v>0</v>
      </c>
      <c r="EW98" s="25">
        <f t="shared" si="278"/>
        <v>0</v>
      </c>
      <c r="EX98" s="25">
        <f t="shared" si="278"/>
        <v>0</v>
      </c>
      <c r="EY98" s="25">
        <f t="shared" si="278"/>
        <v>0</v>
      </c>
      <c r="EZ98" s="25">
        <f t="shared" si="278"/>
        <v>0</v>
      </c>
      <c r="FA98" s="25">
        <f t="shared" si="278"/>
        <v>0</v>
      </c>
      <c r="FB98" s="25">
        <f t="shared" si="278"/>
        <v>0</v>
      </c>
      <c r="FC98" s="25">
        <f t="shared" si="278"/>
        <v>0</v>
      </c>
      <c r="FD98" s="25">
        <f t="shared" si="278"/>
        <v>0</v>
      </c>
      <c r="FE98" s="25">
        <f t="shared" si="278"/>
        <v>0</v>
      </c>
      <c r="FF98" s="25">
        <f t="shared" si="278"/>
        <v>0</v>
      </c>
      <c r="FG98" s="25">
        <f t="shared" si="278"/>
        <v>0</v>
      </c>
      <c r="FH98" s="25">
        <f t="shared" si="278"/>
        <v>0</v>
      </c>
      <c r="FI98" s="25">
        <f t="shared" si="278"/>
        <v>0</v>
      </c>
      <c r="FJ98" s="25">
        <f t="shared" si="278"/>
        <v>0</v>
      </c>
      <c r="FK98" s="25">
        <f t="shared" si="278"/>
        <v>0</v>
      </c>
      <c r="FL98" s="25">
        <f t="shared" si="278"/>
        <v>0</v>
      </c>
      <c r="FM98" s="25">
        <f t="shared" si="278"/>
        <v>0</v>
      </c>
      <c r="FN98" s="25">
        <f t="shared" si="278"/>
        <v>0</v>
      </c>
      <c r="FO98" s="25">
        <f t="shared" si="278"/>
        <v>0</v>
      </c>
      <c r="FP98" s="25">
        <f t="shared" si="278"/>
        <v>0</v>
      </c>
      <c r="FQ98" s="25">
        <f t="shared" si="278"/>
        <v>0</v>
      </c>
      <c r="FR98" s="25">
        <f t="shared" si="278"/>
        <v>0</v>
      </c>
      <c r="FS98" s="25">
        <f t="shared" si="278"/>
        <v>0</v>
      </c>
      <c r="FT98" s="25">
        <f t="shared" si="278"/>
        <v>0</v>
      </c>
      <c r="FU98" s="25">
        <f t="shared" si="278"/>
        <v>0</v>
      </c>
      <c r="FV98" s="25">
        <f t="shared" si="278"/>
        <v>0</v>
      </c>
      <c r="FW98" s="25">
        <f t="shared" si="278"/>
        <v>0</v>
      </c>
      <c r="FX98" s="25">
        <f t="shared" si="278"/>
        <v>0</v>
      </c>
      <c r="FY98" s="25">
        <f t="shared" si="278"/>
        <v>0</v>
      </c>
      <c r="FZ98" s="25">
        <f t="shared" si="278"/>
        <v>0</v>
      </c>
      <c r="GA98" s="25">
        <f t="shared" si="278"/>
        <v>0</v>
      </c>
      <c r="GB98" s="25">
        <f t="shared" si="278"/>
        <v>0</v>
      </c>
      <c r="GC98" s="25">
        <f t="shared" si="278"/>
        <v>0</v>
      </c>
      <c r="GD98" s="25">
        <f t="shared" si="278"/>
        <v>0</v>
      </c>
      <c r="GE98" s="25">
        <f t="shared" si="278"/>
        <v>0</v>
      </c>
      <c r="GF98" s="25">
        <f t="shared" si="278"/>
        <v>0</v>
      </c>
      <c r="GG98" s="25">
        <f t="shared" si="278"/>
        <v>0</v>
      </c>
      <c r="GH98" s="25">
        <f t="shared" si="278"/>
        <v>0</v>
      </c>
      <c r="GI98" s="25">
        <f t="shared" si="278"/>
        <v>0</v>
      </c>
      <c r="GJ98" s="25">
        <f t="shared" si="278"/>
        <v>0</v>
      </c>
      <c r="GK98" s="25">
        <f t="shared" si="278"/>
        <v>0</v>
      </c>
      <c r="GL98" s="25">
        <f t="shared" si="277"/>
        <v>0</v>
      </c>
      <c r="GM98" s="246">
        <f t="shared" si="242"/>
        <v>0</v>
      </c>
    </row>
    <row r="99" spans="1:195" ht="19.5" customHeight="1">
      <c r="A99" s="130">
        <f t="shared" si="221"/>
        <v>0</v>
      </c>
      <c r="B99" s="25" t="s">
        <v>100</v>
      </c>
      <c r="C99" s="25" t="s">
        <v>6</v>
      </c>
      <c r="D99" s="64">
        <v>41334</v>
      </c>
      <c r="E99" s="25">
        <f>SUMIF(RRHH!$CN$18:$FG$18,D99,RRHH!$CN$26:$FG$26)*$E$163</f>
        <v>0</v>
      </c>
      <c r="F99" s="65">
        <f t="shared" si="272"/>
        <v>2013</v>
      </c>
      <c r="G99" s="25">
        <v>48</v>
      </c>
      <c r="H99" s="25">
        <f t="shared" si="273"/>
        <v>0</v>
      </c>
      <c r="I99" s="64">
        <f t="shared" si="275"/>
        <v>42793.2</v>
      </c>
      <c r="J99" s="141">
        <f t="shared" si="261"/>
        <v>0</v>
      </c>
      <c r="K99" s="25">
        <f t="shared" si="261"/>
        <v>0</v>
      </c>
      <c r="L99" s="25">
        <f t="shared" si="261"/>
        <v>0</v>
      </c>
      <c r="M99" s="25">
        <f t="shared" si="261"/>
        <v>0</v>
      </c>
      <c r="N99" s="25">
        <f t="shared" si="261"/>
        <v>0</v>
      </c>
      <c r="O99" s="25">
        <f t="shared" si="261"/>
        <v>0</v>
      </c>
      <c r="P99" s="25">
        <f t="shared" si="261"/>
        <v>0</v>
      </c>
      <c r="Q99" s="25">
        <f t="shared" si="261"/>
        <v>0</v>
      </c>
      <c r="R99" s="25">
        <f t="shared" si="261"/>
        <v>0</v>
      </c>
      <c r="S99" s="25">
        <f t="shared" si="261"/>
        <v>0</v>
      </c>
      <c r="T99" s="25">
        <f t="shared" si="261"/>
        <v>0</v>
      </c>
      <c r="U99" s="25">
        <f t="shared" si="261"/>
        <v>0</v>
      </c>
      <c r="V99" s="25">
        <f t="shared" si="261"/>
        <v>0</v>
      </c>
      <c r="W99" s="25">
        <f t="shared" si="261"/>
        <v>0</v>
      </c>
      <c r="X99" s="25">
        <f t="shared" si="261"/>
        <v>0</v>
      </c>
      <c r="Y99" s="25">
        <f t="shared" si="261"/>
        <v>0</v>
      </c>
      <c r="Z99" s="25">
        <f t="shared" si="262"/>
        <v>0</v>
      </c>
      <c r="AA99" s="25">
        <f t="shared" si="262"/>
        <v>0</v>
      </c>
      <c r="AB99" s="25">
        <f t="shared" si="262"/>
        <v>0</v>
      </c>
      <c r="AC99" s="25">
        <f t="shared" si="262"/>
        <v>0</v>
      </c>
      <c r="AD99" s="25">
        <f t="shared" si="262"/>
        <v>0</v>
      </c>
      <c r="AE99" s="25">
        <f t="shared" si="262"/>
        <v>0</v>
      </c>
      <c r="AF99" s="25">
        <f t="shared" si="262"/>
        <v>0</v>
      </c>
      <c r="AG99" s="25">
        <f t="shared" si="262"/>
        <v>0</v>
      </c>
      <c r="AH99" s="25">
        <f t="shared" si="262"/>
        <v>0</v>
      </c>
      <c r="AI99" s="25">
        <f t="shared" si="262"/>
        <v>0</v>
      </c>
      <c r="AJ99" s="25">
        <f t="shared" si="262"/>
        <v>0</v>
      </c>
      <c r="AK99" s="25">
        <f t="shared" si="262"/>
        <v>0</v>
      </c>
      <c r="AL99" s="25">
        <f t="shared" si="262"/>
        <v>0</v>
      </c>
      <c r="AM99" s="25">
        <f t="shared" si="262"/>
        <v>0</v>
      </c>
      <c r="AN99" s="25">
        <f t="shared" si="262"/>
        <v>0</v>
      </c>
      <c r="AO99" s="25">
        <f t="shared" si="262"/>
        <v>0</v>
      </c>
      <c r="AP99" s="25">
        <f t="shared" si="263"/>
        <v>0</v>
      </c>
      <c r="AQ99" s="25">
        <f t="shared" si="263"/>
        <v>0</v>
      </c>
      <c r="AR99" s="25">
        <f t="shared" si="263"/>
        <v>0</v>
      </c>
      <c r="AS99" s="25">
        <f t="shared" si="263"/>
        <v>0</v>
      </c>
      <c r="AT99" s="25">
        <f t="shared" si="263"/>
        <v>0</v>
      </c>
      <c r="AU99" s="25">
        <f t="shared" si="263"/>
        <v>0</v>
      </c>
      <c r="AV99" s="25">
        <f t="shared" si="263"/>
        <v>0</v>
      </c>
      <c r="AW99" s="25">
        <f t="shared" si="263"/>
        <v>0</v>
      </c>
      <c r="AX99" s="25">
        <f t="shared" si="263"/>
        <v>0</v>
      </c>
      <c r="AY99" s="25">
        <f t="shared" si="263"/>
        <v>0</v>
      </c>
      <c r="AZ99" s="25">
        <f t="shared" si="263"/>
        <v>0</v>
      </c>
      <c r="BA99" s="25">
        <f t="shared" si="263"/>
        <v>0</v>
      </c>
      <c r="BB99" s="25">
        <f t="shared" si="263"/>
        <v>0</v>
      </c>
      <c r="BC99" s="25">
        <f t="shared" si="263"/>
        <v>0</v>
      </c>
      <c r="BD99" s="25">
        <f t="shared" si="263"/>
        <v>0</v>
      </c>
      <c r="BE99" s="25">
        <f t="shared" si="263"/>
        <v>0</v>
      </c>
      <c r="BF99" s="25">
        <f t="shared" si="264"/>
        <v>0</v>
      </c>
      <c r="BG99" s="25">
        <f t="shared" si="264"/>
        <v>0</v>
      </c>
      <c r="BH99" s="25">
        <f t="shared" si="264"/>
        <v>0</v>
      </c>
      <c r="BI99" s="25">
        <f t="shared" si="264"/>
        <v>0</v>
      </c>
      <c r="BJ99" s="25">
        <f t="shared" si="264"/>
        <v>0</v>
      </c>
      <c r="BK99" s="25">
        <f t="shared" si="264"/>
        <v>0</v>
      </c>
      <c r="BL99" s="25">
        <f t="shared" si="264"/>
        <v>0</v>
      </c>
      <c r="BM99" s="25">
        <f t="shared" si="264"/>
        <v>0</v>
      </c>
      <c r="BN99" s="25">
        <f t="shared" si="264"/>
        <v>0</v>
      </c>
      <c r="BO99" s="25">
        <f t="shared" si="264"/>
        <v>0</v>
      </c>
      <c r="BP99" s="25">
        <f t="shared" si="264"/>
        <v>0</v>
      </c>
      <c r="BQ99" s="25">
        <f t="shared" si="264"/>
        <v>0</v>
      </c>
      <c r="BR99" s="25">
        <f t="shared" si="264"/>
        <v>0</v>
      </c>
      <c r="BS99" s="25">
        <f t="shared" si="264"/>
        <v>0</v>
      </c>
      <c r="BT99" s="25">
        <f t="shared" si="264"/>
        <v>0</v>
      </c>
      <c r="BU99" s="25">
        <f t="shared" si="264"/>
        <v>0</v>
      </c>
      <c r="BV99" s="25">
        <f t="shared" si="265"/>
        <v>0</v>
      </c>
      <c r="BW99" s="25">
        <f t="shared" si="265"/>
        <v>0</v>
      </c>
      <c r="BX99" s="25">
        <f t="shared" si="265"/>
        <v>0</v>
      </c>
      <c r="BY99" s="25">
        <f t="shared" si="265"/>
        <v>0</v>
      </c>
      <c r="BZ99" s="25">
        <f t="shared" si="265"/>
        <v>0</v>
      </c>
      <c r="CA99" s="25">
        <f t="shared" si="265"/>
        <v>0</v>
      </c>
      <c r="CB99" s="25">
        <f t="shared" si="265"/>
        <v>0</v>
      </c>
      <c r="CC99" s="25">
        <f t="shared" si="265"/>
        <v>0</v>
      </c>
      <c r="CD99" s="25">
        <f t="shared" si="265"/>
        <v>0</v>
      </c>
      <c r="CE99" s="25">
        <f t="shared" si="265"/>
        <v>0</v>
      </c>
      <c r="CF99" s="25">
        <f t="shared" si="265"/>
        <v>0</v>
      </c>
      <c r="CG99" s="25">
        <f t="shared" si="265"/>
        <v>0</v>
      </c>
      <c r="CH99" s="25">
        <f t="shared" si="265"/>
        <v>0</v>
      </c>
      <c r="CI99" s="25">
        <f t="shared" si="265"/>
        <v>0</v>
      </c>
      <c r="CJ99" s="25">
        <f t="shared" si="265"/>
        <v>0</v>
      </c>
      <c r="CK99" s="25">
        <f t="shared" si="265"/>
        <v>0</v>
      </c>
      <c r="CL99" s="25">
        <f t="shared" si="266"/>
        <v>0</v>
      </c>
      <c r="CM99" s="25">
        <f t="shared" si="266"/>
        <v>0</v>
      </c>
      <c r="CN99" s="25">
        <f t="shared" si="266"/>
        <v>0</v>
      </c>
      <c r="CO99" s="25">
        <f t="shared" si="266"/>
        <v>0</v>
      </c>
      <c r="CP99" s="25">
        <f t="shared" si="266"/>
        <v>0</v>
      </c>
      <c r="CQ99" s="25">
        <f t="shared" si="266"/>
        <v>0</v>
      </c>
      <c r="CR99" s="25">
        <f t="shared" si="266"/>
        <v>0</v>
      </c>
      <c r="CS99" s="25">
        <f t="shared" si="266"/>
        <v>0</v>
      </c>
      <c r="CT99" s="25">
        <f t="shared" si="266"/>
        <v>0</v>
      </c>
      <c r="CU99" s="25">
        <f t="shared" si="266"/>
        <v>0</v>
      </c>
      <c r="CV99" s="25">
        <f t="shared" si="266"/>
        <v>0</v>
      </c>
      <c r="CW99" s="25">
        <f t="shared" si="266"/>
        <v>0</v>
      </c>
      <c r="CX99" s="25">
        <f t="shared" si="266"/>
        <v>0</v>
      </c>
      <c r="CY99" s="25">
        <f t="shared" si="266"/>
        <v>0</v>
      </c>
      <c r="CZ99" s="25">
        <f t="shared" si="266"/>
        <v>0</v>
      </c>
      <c r="DA99" s="25">
        <f t="shared" si="266"/>
        <v>0</v>
      </c>
      <c r="DB99" s="25">
        <f t="shared" si="267"/>
        <v>0</v>
      </c>
      <c r="DC99" s="25">
        <f t="shared" si="267"/>
        <v>0</v>
      </c>
      <c r="DD99" s="25">
        <f t="shared" si="267"/>
        <v>0</v>
      </c>
      <c r="DE99" s="25">
        <f t="shared" si="267"/>
        <v>0</v>
      </c>
      <c r="DF99" s="25">
        <f t="shared" si="267"/>
        <v>0</v>
      </c>
      <c r="DG99" s="25">
        <f t="shared" si="267"/>
        <v>0</v>
      </c>
      <c r="DH99" s="25">
        <f t="shared" si="267"/>
        <v>0</v>
      </c>
      <c r="DI99" s="25">
        <f t="shared" si="267"/>
        <v>0</v>
      </c>
      <c r="DJ99" s="25">
        <f t="shared" si="267"/>
        <v>0</v>
      </c>
      <c r="DK99" s="25">
        <f t="shared" si="267"/>
        <v>0</v>
      </c>
      <c r="DL99" s="25">
        <f t="shared" si="267"/>
        <v>0</v>
      </c>
      <c r="DM99" s="25">
        <f t="shared" si="267"/>
        <v>0</v>
      </c>
      <c r="DN99" s="25">
        <f t="shared" si="267"/>
        <v>0</v>
      </c>
      <c r="DO99" s="25">
        <f t="shared" si="267"/>
        <v>0</v>
      </c>
      <c r="DP99" s="25">
        <f t="shared" si="267"/>
        <v>0</v>
      </c>
      <c r="DQ99" s="25">
        <f t="shared" si="267"/>
        <v>0</v>
      </c>
      <c r="DR99" s="25">
        <f t="shared" si="268"/>
        <v>0</v>
      </c>
      <c r="DS99" s="25">
        <f t="shared" si="268"/>
        <v>0</v>
      </c>
      <c r="DT99" s="25">
        <f t="shared" si="268"/>
        <v>0</v>
      </c>
      <c r="DU99" s="25">
        <f t="shared" si="268"/>
        <v>0</v>
      </c>
      <c r="DV99" s="25">
        <f t="shared" si="268"/>
        <v>0</v>
      </c>
      <c r="DW99" s="25">
        <f t="shared" si="268"/>
        <v>0</v>
      </c>
      <c r="DX99" s="25">
        <f t="shared" si="268"/>
        <v>0</v>
      </c>
      <c r="DY99" s="25">
        <f t="shared" si="268"/>
        <v>0</v>
      </c>
      <c r="DZ99" s="25">
        <f t="shared" si="278"/>
        <v>0</v>
      </c>
      <c r="EA99" s="25">
        <f t="shared" si="278"/>
        <v>0</v>
      </c>
      <c r="EB99" s="25">
        <f t="shared" si="278"/>
        <v>0</v>
      </c>
      <c r="EC99" s="25">
        <f t="shared" si="278"/>
        <v>0</v>
      </c>
      <c r="ED99" s="25">
        <f t="shared" si="278"/>
        <v>0</v>
      </c>
      <c r="EE99" s="25">
        <f t="shared" si="278"/>
        <v>0</v>
      </c>
      <c r="EF99" s="25">
        <f t="shared" si="278"/>
        <v>0</v>
      </c>
      <c r="EG99" s="25">
        <f t="shared" si="278"/>
        <v>0</v>
      </c>
      <c r="EH99" s="25">
        <f t="shared" si="278"/>
        <v>0</v>
      </c>
      <c r="EI99" s="25">
        <f t="shared" si="278"/>
        <v>0</v>
      </c>
      <c r="EJ99" s="25">
        <f t="shared" si="278"/>
        <v>0</v>
      </c>
      <c r="EK99" s="25">
        <f t="shared" si="278"/>
        <v>0</v>
      </c>
      <c r="EL99" s="25">
        <f t="shared" si="278"/>
        <v>0</v>
      </c>
      <c r="EM99" s="25">
        <f t="shared" si="278"/>
        <v>0</v>
      </c>
      <c r="EN99" s="25">
        <f t="shared" si="278"/>
        <v>0</v>
      </c>
      <c r="EO99" s="25">
        <f t="shared" si="278"/>
        <v>0</v>
      </c>
      <c r="EP99" s="25">
        <f t="shared" si="278"/>
        <v>0</v>
      </c>
      <c r="EQ99" s="25">
        <f t="shared" si="278"/>
        <v>0</v>
      </c>
      <c r="ER99" s="25">
        <f t="shared" si="278"/>
        <v>0</v>
      </c>
      <c r="ES99" s="25">
        <f t="shared" si="278"/>
        <v>0</v>
      </c>
      <c r="ET99" s="25">
        <f t="shared" si="278"/>
        <v>0</v>
      </c>
      <c r="EU99" s="25">
        <f t="shared" si="278"/>
        <v>0</v>
      </c>
      <c r="EV99" s="25">
        <f t="shared" si="278"/>
        <v>0</v>
      </c>
      <c r="EW99" s="25">
        <f t="shared" si="278"/>
        <v>0</v>
      </c>
      <c r="EX99" s="25">
        <f t="shared" si="278"/>
        <v>0</v>
      </c>
      <c r="EY99" s="25">
        <f t="shared" si="278"/>
        <v>0</v>
      </c>
      <c r="EZ99" s="25">
        <f t="shared" si="278"/>
        <v>0</v>
      </c>
      <c r="FA99" s="25">
        <f t="shared" si="278"/>
        <v>0</v>
      </c>
      <c r="FB99" s="25">
        <f t="shared" si="278"/>
        <v>0</v>
      </c>
      <c r="FC99" s="25">
        <f t="shared" si="278"/>
        <v>0</v>
      </c>
      <c r="FD99" s="25">
        <f t="shared" si="278"/>
        <v>0</v>
      </c>
      <c r="FE99" s="25">
        <f t="shared" si="278"/>
        <v>0</v>
      </c>
      <c r="FF99" s="25">
        <f t="shared" si="278"/>
        <v>0</v>
      </c>
      <c r="FG99" s="25">
        <f t="shared" si="278"/>
        <v>0</v>
      </c>
      <c r="FH99" s="25">
        <f t="shared" si="278"/>
        <v>0</v>
      </c>
      <c r="FI99" s="25">
        <f t="shared" si="278"/>
        <v>0</v>
      </c>
      <c r="FJ99" s="25">
        <f t="shared" si="278"/>
        <v>0</v>
      </c>
      <c r="FK99" s="25">
        <f t="shared" si="278"/>
        <v>0</v>
      </c>
      <c r="FL99" s="25">
        <f t="shared" si="278"/>
        <v>0</v>
      </c>
      <c r="FM99" s="25">
        <f t="shared" si="278"/>
        <v>0</v>
      </c>
      <c r="FN99" s="25">
        <f t="shared" si="278"/>
        <v>0</v>
      </c>
      <c r="FO99" s="25">
        <f t="shared" si="278"/>
        <v>0</v>
      </c>
      <c r="FP99" s="25">
        <f t="shared" si="278"/>
        <v>0</v>
      </c>
      <c r="FQ99" s="25">
        <f t="shared" si="278"/>
        <v>0</v>
      </c>
      <c r="FR99" s="25">
        <f t="shared" si="278"/>
        <v>0</v>
      </c>
      <c r="FS99" s="25">
        <f t="shared" si="278"/>
        <v>0</v>
      </c>
      <c r="FT99" s="25">
        <f t="shared" si="278"/>
        <v>0</v>
      </c>
      <c r="FU99" s="25">
        <f t="shared" si="278"/>
        <v>0</v>
      </c>
      <c r="FV99" s="25">
        <f t="shared" si="278"/>
        <v>0</v>
      </c>
      <c r="FW99" s="25">
        <f t="shared" si="278"/>
        <v>0</v>
      </c>
      <c r="FX99" s="25">
        <f t="shared" si="278"/>
        <v>0</v>
      </c>
      <c r="FY99" s="25">
        <f t="shared" si="278"/>
        <v>0</v>
      </c>
      <c r="FZ99" s="25">
        <f t="shared" si="278"/>
        <v>0</v>
      </c>
      <c r="GA99" s="25">
        <f t="shared" si="278"/>
        <v>0</v>
      </c>
      <c r="GB99" s="25">
        <f t="shared" si="278"/>
        <v>0</v>
      </c>
      <c r="GC99" s="25">
        <f t="shared" si="278"/>
        <v>0</v>
      </c>
      <c r="GD99" s="25">
        <f t="shared" si="278"/>
        <v>0</v>
      </c>
      <c r="GE99" s="25">
        <f t="shared" si="278"/>
        <v>0</v>
      </c>
      <c r="GF99" s="25">
        <f t="shared" si="278"/>
        <v>0</v>
      </c>
      <c r="GG99" s="25">
        <f t="shared" si="278"/>
        <v>0</v>
      </c>
      <c r="GH99" s="25">
        <f t="shared" si="278"/>
        <v>0</v>
      </c>
      <c r="GI99" s="25">
        <f t="shared" si="278"/>
        <v>0</v>
      </c>
      <c r="GJ99" s="25">
        <f t="shared" si="278"/>
        <v>0</v>
      </c>
      <c r="GK99" s="25">
        <f t="shared" si="278"/>
        <v>0</v>
      </c>
      <c r="GL99" s="25">
        <f t="shared" si="277"/>
        <v>0</v>
      </c>
      <c r="GM99" s="246">
        <f t="shared" si="242"/>
        <v>0</v>
      </c>
    </row>
    <row r="100" spans="1:195" ht="19.5" customHeight="1">
      <c r="A100" s="130">
        <f t="shared" ref="A100:A131" si="279">SUM($GM$13:$GM$84)</f>
        <v>0</v>
      </c>
      <c r="B100" s="25" t="s">
        <v>100</v>
      </c>
      <c r="C100" s="25" t="s">
        <v>6</v>
      </c>
      <c r="D100" s="64">
        <v>41365</v>
      </c>
      <c r="E100" s="25">
        <f>SUMIF(RRHH!$CN$18:$FG$18,D100,RRHH!$CN$26:$FG$26)*$E$163</f>
        <v>0</v>
      </c>
      <c r="F100" s="65">
        <f t="shared" si="272"/>
        <v>2013</v>
      </c>
      <c r="G100" s="25">
        <v>48</v>
      </c>
      <c r="H100" s="25">
        <f t="shared" si="273"/>
        <v>0</v>
      </c>
      <c r="I100" s="64">
        <f t="shared" si="275"/>
        <v>42824.2</v>
      </c>
      <c r="J100" s="141">
        <f t="shared" si="261"/>
        <v>0</v>
      </c>
      <c r="K100" s="25">
        <f t="shared" si="261"/>
        <v>0</v>
      </c>
      <c r="L100" s="25">
        <f t="shared" si="261"/>
        <v>0</v>
      </c>
      <c r="M100" s="25">
        <f t="shared" si="261"/>
        <v>0</v>
      </c>
      <c r="N100" s="25">
        <f t="shared" si="261"/>
        <v>0</v>
      </c>
      <c r="O100" s="25">
        <f t="shared" si="261"/>
        <v>0</v>
      </c>
      <c r="P100" s="25">
        <f t="shared" si="261"/>
        <v>0</v>
      </c>
      <c r="Q100" s="25">
        <f t="shared" si="261"/>
        <v>0</v>
      </c>
      <c r="R100" s="25">
        <f t="shared" si="261"/>
        <v>0</v>
      </c>
      <c r="S100" s="25">
        <f t="shared" si="261"/>
        <v>0</v>
      </c>
      <c r="T100" s="25">
        <f t="shared" si="261"/>
        <v>0</v>
      </c>
      <c r="U100" s="25">
        <f t="shared" si="261"/>
        <v>0</v>
      </c>
      <c r="V100" s="25">
        <f t="shared" si="261"/>
        <v>0</v>
      </c>
      <c r="W100" s="25">
        <f t="shared" si="261"/>
        <v>0</v>
      </c>
      <c r="X100" s="25">
        <f t="shared" si="261"/>
        <v>0</v>
      </c>
      <c r="Y100" s="25">
        <f t="shared" si="261"/>
        <v>0</v>
      </c>
      <c r="Z100" s="25">
        <f t="shared" si="262"/>
        <v>0</v>
      </c>
      <c r="AA100" s="25">
        <f t="shared" si="262"/>
        <v>0</v>
      </c>
      <c r="AB100" s="25">
        <f t="shared" si="262"/>
        <v>0</v>
      </c>
      <c r="AC100" s="25">
        <f t="shared" si="262"/>
        <v>0</v>
      </c>
      <c r="AD100" s="25">
        <f t="shared" si="262"/>
        <v>0</v>
      </c>
      <c r="AE100" s="25">
        <f t="shared" si="262"/>
        <v>0</v>
      </c>
      <c r="AF100" s="25">
        <f t="shared" si="262"/>
        <v>0</v>
      </c>
      <c r="AG100" s="25">
        <f t="shared" si="262"/>
        <v>0</v>
      </c>
      <c r="AH100" s="25">
        <f t="shared" si="262"/>
        <v>0</v>
      </c>
      <c r="AI100" s="25">
        <f t="shared" si="262"/>
        <v>0</v>
      </c>
      <c r="AJ100" s="25">
        <f t="shared" si="262"/>
        <v>0</v>
      </c>
      <c r="AK100" s="25">
        <f t="shared" si="262"/>
        <v>0</v>
      </c>
      <c r="AL100" s="25">
        <f t="shared" si="262"/>
        <v>0</v>
      </c>
      <c r="AM100" s="25">
        <f t="shared" si="262"/>
        <v>0</v>
      </c>
      <c r="AN100" s="25">
        <f t="shared" si="262"/>
        <v>0</v>
      </c>
      <c r="AO100" s="25">
        <f t="shared" si="262"/>
        <v>0</v>
      </c>
      <c r="AP100" s="25">
        <f t="shared" si="263"/>
        <v>0</v>
      </c>
      <c r="AQ100" s="25">
        <f t="shared" si="263"/>
        <v>0</v>
      </c>
      <c r="AR100" s="25">
        <f t="shared" si="263"/>
        <v>0</v>
      </c>
      <c r="AS100" s="25">
        <f t="shared" si="263"/>
        <v>0</v>
      </c>
      <c r="AT100" s="25">
        <f t="shared" si="263"/>
        <v>0</v>
      </c>
      <c r="AU100" s="25">
        <f t="shared" si="263"/>
        <v>0</v>
      </c>
      <c r="AV100" s="25">
        <f t="shared" si="263"/>
        <v>0</v>
      </c>
      <c r="AW100" s="25">
        <f t="shared" si="263"/>
        <v>0</v>
      </c>
      <c r="AX100" s="25">
        <f t="shared" si="263"/>
        <v>0</v>
      </c>
      <c r="AY100" s="25">
        <f t="shared" si="263"/>
        <v>0</v>
      </c>
      <c r="AZ100" s="25">
        <f t="shared" si="263"/>
        <v>0</v>
      </c>
      <c r="BA100" s="25">
        <f t="shared" si="263"/>
        <v>0</v>
      </c>
      <c r="BB100" s="25">
        <f t="shared" si="263"/>
        <v>0</v>
      </c>
      <c r="BC100" s="25">
        <f t="shared" si="263"/>
        <v>0</v>
      </c>
      <c r="BD100" s="25">
        <f t="shared" si="263"/>
        <v>0</v>
      </c>
      <c r="BE100" s="25">
        <f t="shared" si="263"/>
        <v>0</v>
      </c>
      <c r="BF100" s="25">
        <f t="shared" si="264"/>
        <v>0</v>
      </c>
      <c r="BG100" s="25">
        <f t="shared" si="264"/>
        <v>0</v>
      </c>
      <c r="BH100" s="25">
        <f t="shared" si="264"/>
        <v>0</v>
      </c>
      <c r="BI100" s="25">
        <f t="shared" si="264"/>
        <v>0</v>
      </c>
      <c r="BJ100" s="25">
        <f t="shared" si="264"/>
        <v>0</v>
      </c>
      <c r="BK100" s="25">
        <f t="shared" si="264"/>
        <v>0</v>
      </c>
      <c r="BL100" s="25">
        <f t="shared" si="264"/>
        <v>0</v>
      </c>
      <c r="BM100" s="25">
        <f t="shared" si="264"/>
        <v>0</v>
      </c>
      <c r="BN100" s="25">
        <f t="shared" si="264"/>
        <v>0</v>
      </c>
      <c r="BO100" s="25">
        <f t="shared" si="264"/>
        <v>0</v>
      </c>
      <c r="BP100" s="25">
        <f t="shared" si="264"/>
        <v>0</v>
      </c>
      <c r="BQ100" s="25">
        <f t="shared" si="264"/>
        <v>0</v>
      </c>
      <c r="BR100" s="25">
        <f t="shared" si="264"/>
        <v>0</v>
      </c>
      <c r="BS100" s="25">
        <f t="shared" si="264"/>
        <v>0</v>
      </c>
      <c r="BT100" s="25">
        <f t="shared" si="264"/>
        <v>0</v>
      </c>
      <c r="BU100" s="25">
        <f t="shared" si="264"/>
        <v>0</v>
      </c>
      <c r="BV100" s="25">
        <f t="shared" si="265"/>
        <v>0</v>
      </c>
      <c r="BW100" s="25">
        <f t="shared" si="265"/>
        <v>0</v>
      </c>
      <c r="BX100" s="25">
        <f t="shared" si="265"/>
        <v>0</v>
      </c>
      <c r="BY100" s="25">
        <f t="shared" si="265"/>
        <v>0</v>
      </c>
      <c r="BZ100" s="25">
        <f t="shared" si="265"/>
        <v>0</v>
      </c>
      <c r="CA100" s="25">
        <f t="shared" si="265"/>
        <v>0</v>
      </c>
      <c r="CB100" s="25">
        <f t="shared" si="265"/>
        <v>0</v>
      </c>
      <c r="CC100" s="25">
        <f t="shared" si="265"/>
        <v>0</v>
      </c>
      <c r="CD100" s="25">
        <f t="shared" si="265"/>
        <v>0</v>
      </c>
      <c r="CE100" s="25">
        <f t="shared" si="265"/>
        <v>0</v>
      </c>
      <c r="CF100" s="25">
        <f t="shared" si="265"/>
        <v>0</v>
      </c>
      <c r="CG100" s="25">
        <f t="shared" si="265"/>
        <v>0</v>
      </c>
      <c r="CH100" s="25">
        <f t="shared" si="265"/>
        <v>0</v>
      </c>
      <c r="CI100" s="25">
        <f t="shared" si="265"/>
        <v>0</v>
      </c>
      <c r="CJ100" s="25">
        <f t="shared" si="265"/>
        <v>0</v>
      </c>
      <c r="CK100" s="25">
        <f t="shared" si="265"/>
        <v>0</v>
      </c>
      <c r="CL100" s="25">
        <f t="shared" si="266"/>
        <v>0</v>
      </c>
      <c r="CM100" s="25">
        <f t="shared" si="266"/>
        <v>0</v>
      </c>
      <c r="CN100" s="25">
        <f t="shared" si="266"/>
        <v>0</v>
      </c>
      <c r="CO100" s="25">
        <f t="shared" si="266"/>
        <v>0</v>
      </c>
      <c r="CP100" s="25">
        <f t="shared" si="266"/>
        <v>0</v>
      </c>
      <c r="CQ100" s="25">
        <f t="shared" si="266"/>
        <v>0</v>
      </c>
      <c r="CR100" s="25">
        <f t="shared" si="266"/>
        <v>0</v>
      </c>
      <c r="CS100" s="25">
        <f t="shared" si="266"/>
        <v>0</v>
      </c>
      <c r="CT100" s="25">
        <f t="shared" si="266"/>
        <v>0</v>
      </c>
      <c r="CU100" s="25">
        <f t="shared" si="266"/>
        <v>0</v>
      </c>
      <c r="CV100" s="25">
        <f t="shared" si="266"/>
        <v>0</v>
      </c>
      <c r="CW100" s="25">
        <f t="shared" si="266"/>
        <v>0</v>
      </c>
      <c r="CX100" s="25">
        <f t="shared" si="266"/>
        <v>0</v>
      </c>
      <c r="CY100" s="25">
        <f t="shared" si="266"/>
        <v>0</v>
      </c>
      <c r="CZ100" s="25">
        <f t="shared" si="266"/>
        <v>0</v>
      </c>
      <c r="DA100" s="25">
        <f t="shared" si="266"/>
        <v>0</v>
      </c>
      <c r="DB100" s="25">
        <f t="shared" si="267"/>
        <v>0</v>
      </c>
      <c r="DC100" s="25">
        <f t="shared" si="267"/>
        <v>0</v>
      </c>
      <c r="DD100" s="25">
        <f t="shared" si="267"/>
        <v>0</v>
      </c>
      <c r="DE100" s="25">
        <f t="shared" si="267"/>
        <v>0</v>
      </c>
      <c r="DF100" s="25">
        <f t="shared" si="267"/>
        <v>0</v>
      </c>
      <c r="DG100" s="25">
        <f t="shared" si="267"/>
        <v>0</v>
      </c>
      <c r="DH100" s="25">
        <f t="shared" si="267"/>
        <v>0</v>
      </c>
      <c r="DI100" s="25">
        <f t="shared" si="267"/>
        <v>0</v>
      </c>
      <c r="DJ100" s="25">
        <f t="shared" si="267"/>
        <v>0</v>
      </c>
      <c r="DK100" s="25">
        <f t="shared" si="267"/>
        <v>0</v>
      </c>
      <c r="DL100" s="25">
        <f t="shared" si="267"/>
        <v>0</v>
      </c>
      <c r="DM100" s="25">
        <f t="shared" si="267"/>
        <v>0</v>
      </c>
      <c r="DN100" s="25">
        <f t="shared" si="267"/>
        <v>0</v>
      </c>
      <c r="DO100" s="25">
        <f t="shared" si="267"/>
        <v>0</v>
      </c>
      <c r="DP100" s="25">
        <f t="shared" si="267"/>
        <v>0</v>
      </c>
      <c r="DQ100" s="25">
        <f t="shared" si="267"/>
        <v>0</v>
      </c>
      <c r="DR100" s="25">
        <f t="shared" si="268"/>
        <v>0</v>
      </c>
      <c r="DS100" s="25">
        <f t="shared" si="268"/>
        <v>0</v>
      </c>
      <c r="DT100" s="25">
        <f t="shared" si="268"/>
        <v>0</v>
      </c>
      <c r="DU100" s="25">
        <f t="shared" si="268"/>
        <v>0</v>
      </c>
      <c r="DV100" s="25">
        <f t="shared" si="268"/>
        <v>0</v>
      </c>
      <c r="DW100" s="25">
        <f t="shared" si="268"/>
        <v>0</v>
      </c>
      <c r="DX100" s="25">
        <f t="shared" si="268"/>
        <v>0</v>
      </c>
      <c r="DY100" s="25">
        <f t="shared" si="268"/>
        <v>0</v>
      </c>
      <c r="DZ100" s="25">
        <f t="shared" si="278"/>
        <v>0</v>
      </c>
      <c r="EA100" s="25">
        <f t="shared" si="278"/>
        <v>0</v>
      </c>
      <c r="EB100" s="25">
        <f t="shared" si="278"/>
        <v>0</v>
      </c>
      <c r="EC100" s="25">
        <f t="shared" si="278"/>
        <v>0</v>
      </c>
      <c r="ED100" s="25">
        <f t="shared" si="278"/>
        <v>0</v>
      </c>
      <c r="EE100" s="25">
        <f t="shared" si="278"/>
        <v>0</v>
      </c>
      <c r="EF100" s="25">
        <f t="shared" si="278"/>
        <v>0</v>
      </c>
      <c r="EG100" s="25">
        <f t="shared" si="278"/>
        <v>0</v>
      </c>
      <c r="EH100" s="25">
        <f t="shared" si="278"/>
        <v>0</v>
      </c>
      <c r="EI100" s="25">
        <f t="shared" si="278"/>
        <v>0</v>
      </c>
      <c r="EJ100" s="25">
        <f t="shared" si="278"/>
        <v>0</v>
      </c>
      <c r="EK100" s="25">
        <f t="shared" si="278"/>
        <v>0</v>
      </c>
      <c r="EL100" s="25">
        <f t="shared" si="278"/>
        <v>0</v>
      </c>
      <c r="EM100" s="25">
        <f t="shared" si="278"/>
        <v>0</v>
      </c>
      <c r="EN100" s="25">
        <f t="shared" si="278"/>
        <v>0</v>
      </c>
      <c r="EO100" s="25">
        <f t="shared" si="278"/>
        <v>0</v>
      </c>
      <c r="EP100" s="25">
        <f t="shared" si="278"/>
        <v>0</v>
      </c>
      <c r="EQ100" s="25">
        <f t="shared" si="278"/>
        <v>0</v>
      </c>
      <c r="ER100" s="25">
        <f t="shared" si="278"/>
        <v>0</v>
      </c>
      <c r="ES100" s="25">
        <f t="shared" si="278"/>
        <v>0</v>
      </c>
      <c r="ET100" s="25">
        <f t="shared" si="278"/>
        <v>0</v>
      </c>
      <c r="EU100" s="25">
        <f t="shared" si="278"/>
        <v>0</v>
      </c>
      <c r="EV100" s="25">
        <f t="shared" si="278"/>
        <v>0</v>
      </c>
      <c r="EW100" s="25">
        <f t="shared" si="278"/>
        <v>0</v>
      </c>
      <c r="EX100" s="25">
        <f t="shared" si="278"/>
        <v>0</v>
      </c>
      <c r="EY100" s="25">
        <f t="shared" si="278"/>
        <v>0</v>
      </c>
      <c r="EZ100" s="25">
        <f t="shared" si="278"/>
        <v>0</v>
      </c>
      <c r="FA100" s="25">
        <f t="shared" si="278"/>
        <v>0</v>
      </c>
      <c r="FB100" s="25">
        <f t="shared" si="278"/>
        <v>0</v>
      </c>
      <c r="FC100" s="25">
        <f t="shared" si="278"/>
        <v>0</v>
      </c>
      <c r="FD100" s="25">
        <f t="shared" si="278"/>
        <v>0</v>
      </c>
      <c r="FE100" s="25">
        <f t="shared" si="278"/>
        <v>0</v>
      </c>
      <c r="FF100" s="25">
        <f t="shared" si="278"/>
        <v>0</v>
      </c>
      <c r="FG100" s="25">
        <f t="shared" si="278"/>
        <v>0</v>
      </c>
      <c r="FH100" s="25">
        <f t="shared" si="278"/>
        <v>0</v>
      </c>
      <c r="FI100" s="25">
        <f t="shared" si="278"/>
        <v>0</v>
      </c>
      <c r="FJ100" s="25">
        <f t="shared" si="278"/>
        <v>0</v>
      </c>
      <c r="FK100" s="25">
        <f t="shared" si="278"/>
        <v>0</v>
      </c>
      <c r="FL100" s="25">
        <f t="shared" si="278"/>
        <v>0</v>
      </c>
      <c r="FM100" s="25">
        <f t="shared" si="278"/>
        <v>0</v>
      </c>
      <c r="FN100" s="25">
        <f t="shared" si="278"/>
        <v>0</v>
      </c>
      <c r="FO100" s="25">
        <f t="shared" si="278"/>
        <v>0</v>
      </c>
      <c r="FP100" s="25">
        <f t="shared" si="278"/>
        <v>0</v>
      </c>
      <c r="FQ100" s="25">
        <f t="shared" si="278"/>
        <v>0</v>
      </c>
      <c r="FR100" s="25">
        <f t="shared" si="278"/>
        <v>0</v>
      </c>
      <c r="FS100" s="25">
        <f t="shared" si="278"/>
        <v>0</v>
      </c>
      <c r="FT100" s="25">
        <f t="shared" si="278"/>
        <v>0</v>
      </c>
      <c r="FU100" s="25">
        <f t="shared" si="278"/>
        <v>0</v>
      </c>
      <c r="FV100" s="25">
        <f t="shared" si="278"/>
        <v>0</v>
      </c>
      <c r="FW100" s="25">
        <f t="shared" si="278"/>
        <v>0</v>
      </c>
      <c r="FX100" s="25">
        <f t="shared" si="278"/>
        <v>0</v>
      </c>
      <c r="FY100" s="25">
        <f t="shared" si="278"/>
        <v>0</v>
      </c>
      <c r="FZ100" s="25">
        <f t="shared" si="278"/>
        <v>0</v>
      </c>
      <c r="GA100" s="25">
        <f t="shared" si="278"/>
        <v>0</v>
      </c>
      <c r="GB100" s="25">
        <f t="shared" si="278"/>
        <v>0</v>
      </c>
      <c r="GC100" s="25">
        <f t="shared" si="278"/>
        <v>0</v>
      </c>
      <c r="GD100" s="25">
        <f t="shared" si="278"/>
        <v>0</v>
      </c>
      <c r="GE100" s="25">
        <f t="shared" si="278"/>
        <v>0</v>
      </c>
      <c r="GF100" s="25">
        <f t="shared" si="278"/>
        <v>0</v>
      </c>
      <c r="GG100" s="25">
        <f t="shared" si="278"/>
        <v>0</v>
      </c>
      <c r="GH100" s="25">
        <f t="shared" si="278"/>
        <v>0</v>
      </c>
      <c r="GI100" s="25">
        <f t="shared" si="278"/>
        <v>0</v>
      </c>
      <c r="GJ100" s="25">
        <f t="shared" si="278"/>
        <v>0</v>
      </c>
      <c r="GK100" s="25">
        <f t="shared" ref="GK100:GL103" si="280">IF(GK$12&gt;$I100,0,IF($D100&lt;=GK$12,$H100,0))</f>
        <v>0</v>
      </c>
      <c r="GL100" s="25">
        <f t="shared" si="280"/>
        <v>0</v>
      </c>
      <c r="GM100" s="246">
        <f t="shared" si="242"/>
        <v>0</v>
      </c>
    </row>
    <row r="101" spans="1:195" ht="19.5" customHeight="1">
      <c r="A101" s="130">
        <f t="shared" si="279"/>
        <v>0</v>
      </c>
      <c r="B101" s="25" t="s">
        <v>100</v>
      </c>
      <c r="C101" s="25" t="s">
        <v>6</v>
      </c>
      <c r="D101" s="64">
        <v>41395</v>
      </c>
      <c r="E101" s="25">
        <f>SUMIF(RRHH!$CN$18:$FG$18,D101,RRHH!$CN$26:$FG$26)*$E$163</f>
        <v>0</v>
      </c>
      <c r="F101" s="65">
        <f t="shared" si="272"/>
        <v>2013</v>
      </c>
      <c r="G101" s="25">
        <v>48</v>
      </c>
      <c r="H101" s="25">
        <f t="shared" si="273"/>
        <v>0</v>
      </c>
      <c r="I101" s="64">
        <f t="shared" si="275"/>
        <v>42854.2</v>
      </c>
      <c r="J101" s="141">
        <f t="shared" si="261"/>
        <v>0</v>
      </c>
      <c r="K101" s="25">
        <f t="shared" si="261"/>
        <v>0</v>
      </c>
      <c r="L101" s="25">
        <f t="shared" si="261"/>
        <v>0</v>
      </c>
      <c r="M101" s="25">
        <f t="shared" si="261"/>
        <v>0</v>
      </c>
      <c r="N101" s="25">
        <f t="shared" si="261"/>
        <v>0</v>
      </c>
      <c r="O101" s="25">
        <f t="shared" si="261"/>
        <v>0</v>
      </c>
      <c r="P101" s="25">
        <f t="shared" si="261"/>
        <v>0</v>
      </c>
      <c r="Q101" s="25">
        <f t="shared" si="261"/>
        <v>0</v>
      </c>
      <c r="R101" s="25">
        <f t="shared" si="261"/>
        <v>0</v>
      </c>
      <c r="S101" s="25">
        <f t="shared" si="261"/>
        <v>0</v>
      </c>
      <c r="T101" s="25">
        <f t="shared" si="261"/>
        <v>0</v>
      </c>
      <c r="U101" s="25">
        <f t="shared" si="261"/>
        <v>0</v>
      </c>
      <c r="V101" s="25">
        <f t="shared" si="261"/>
        <v>0</v>
      </c>
      <c r="W101" s="25">
        <f t="shared" si="261"/>
        <v>0</v>
      </c>
      <c r="X101" s="25">
        <f t="shared" si="261"/>
        <v>0</v>
      </c>
      <c r="Y101" s="25">
        <f t="shared" si="261"/>
        <v>0</v>
      </c>
      <c r="Z101" s="25">
        <f t="shared" si="262"/>
        <v>0</v>
      </c>
      <c r="AA101" s="25">
        <f t="shared" si="262"/>
        <v>0</v>
      </c>
      <c r="AB101" s="25">
        <f t="shared" si="262"/>
        <v>0</v>
      </c>
      <c r="AC101" s="25">
        <f t="shared" si="262"/>
        <v>0</v>
      </c>
      <c r="AD101" s="25">
        <f t="shared" si="262"/>
        <v>0</v>
      </c>
      <c r="AE101" s="25">
        <f t="shared" si="262"/>
        <v>0</v>
      </c>
      <c r="AF101" s="25">
        <f t="shared" si="262"/>
        <v>0</v>
      </c>
      <c r="AG101" s="25">
        <f t="shared" si="262"/>
        <v>0</v>
      </c>
      <c r="AH101" s="25">
        <f t="shared" si="262"/>
        <v>0</v>
      </c>
      <c r="AI101" s="25">
        <f t="shared" si="262"/>
        <v>0</v>
      </c>
      <c r="AJ101" s="25">
        <f t="shared" si="262"/>
        <v>0</v>
      </c>
      <c r="AK101" s="25">
        <f t="shared" si="262"/>
        <v>0</v>
      </c>
      <c r="AL101" s="25">
        <f t="shared" si="262"/>
        <v>0</v>
      </c>
      <c r="AM101" s="25">
        <f t="shared" si="262"/>
        <v>0</v>
      </c>
      <c r="AN101" s="25">
        <f t="shared" si="262"/>
        <v>0</v>
      </c>
      <c r="AO101" s="25">
        <f t="shared" si="262"/>
        <v>0</v>
      </c>
      <c r="AP101" s="25">
        <f t="shared" si="263"/>
        <v>0</v>
      </c>
      <c r="AQ101" s="25">
        <f t="shared" si="263"/>
        <v>0</v>
      </c>
      <c r="AR101" s="25">
        <f t="shared" si="263"/>
        <v>0</v>
      </c>
      <c r="AS101" s="25">
        <f t="shared" si="263"/>
        <v>0</v>
      </c>
      <c r="AT101" s="25">
        <f t="shared" si="263"/>
        <v>0</v>
      </c>
      <c r="AU101" s="25">
        <f t="shared" si="263"/>
        <v>0</v>
      </c>
      <c r="AV101" s="25">
        <f t="shared" si="263"/>
        <v>0</v>
      </c>
      <c r="AW101" s="25">
        <f t="shared" si="263"/>
        <v>0</v>
      </c>
      <c r="AX101" s="25">
        <f t="shared" si="263"/>
        <v>0</v>
      </c>
      <c r="AY101" s="25">
        <f t="shared" si="263"/>
        <v>0</v>
      </c>
      <c r="AZ101" s="25">
        <f t="shared" si="263"/>
        <v>0</v>
      </c>
      <c r="BA101" s="25">
        <f t="shared" si="263"/>
        <v>0</v>
      </c>
      <c r="BB101" s="25">
        <f t="shared" si="263"/>
        <v>0</v>
      </c>
      <c r="BC101" s="25">
        <f t="shared" si="263"/>
        <v>0</v>
      </c>
      <c r="BD101" s="25">
        <f t="shared" si="263"/>
        <v>0</v>
      </c>
      <c r="BE101" s="25">
        <f t="shared" si="263"/>
        <v>0</v>
      </c>
      <c r="BF101" s="25">
        <f t="shared" si="264"/>
        <v>0</v>
      </c>
      <c r="BG101" s="25">
        <f t="shared" si="264"/>
        <v>0</v>
      </c>
      <c r="BH101" s="25">
        <f t="shared" si="264"/>
        <v>0</v>
      </c>
      <c r="BI101" s="25">
        <f t="shared" si="264"/>
        <v>0</v>
      </c>
      <c r="BJ101" s="25">
        <f t="shared" si="264"/>
        <v>0</v>
      </c>
      <c r="BK101" s="25">
        <f t="shared" si="264"/>
        <v>0</v>
      </c>
      <c r="BL101" s="25">
        <f t="shared" si="264"/>
        <v>0</v>
      </c>
      <c r="BM101" s="25">
        <f t="shared" si="264"/>
        <v>0</v>
      </c>
      <c r="BN101" s="25">
        <f t="shared" si="264"/>
        <v>0</v>
      </c>
      <c r="BO101" s="25">
        <f t="shared" si="264"/>
        <v>0</v>
      </c>
      <c r="BP101" s="25">
        <f t="shared" si="264"/>
        <v>0</v>
      </c>
      <c r="BQ101" s="25">
        <f t="shared" si="264"/>
        <v>0</v>
      </c>
      <c r="BR101" s="25">
        <f t="shared" si="264"/>
        <v>0</v>
      </c>
      <c r="BS101" s="25">
        <f t="shared" si="264"/>
        <v>0</v>
      </c>
      <c r="BT101" s="25">
        <f t="shared" si="264"/>
        <v>0</v>
      </c>
      <c r="BU101" s="25">
        <f t="shared" si="264"/>
        <v>0</v>
      </c>
      <c r="BV101" s="25">
        <f t="shared" si="265"/>
        <v>0</v>
      </c>
      <c r="BW101" s="25">
        <f t="shared" si="265"/>
        <v>0</v>
      </c>
      <c r="BX101" s="25">
        <f t="shared" si="265"/>
        <v>0</v>
      </c>
      <c r="BY101" s="25">
        <f t="shared" si="265"/>
        <v>0</v>
      </c>
      <c r="BZ101" s="25">
        <f t="shared" si="265"/>
        <v>0</v>
      </c>
      <c r="CA101" s="25">
        <f t="shared" si="265"/>
        <v>0</v>
      </c>
      <c r="CB101" s="25">
        <f t="shared" si="265"/>
        <v>0</v>
      </c>
      <c r="CC101" s="25">
        <f t="shared" si="265"/>
        <v>0</v>
      </c>
      <c r="CD101" s="25">
        <f t="shared" si="265"/>
        <v>0</v>
      </c>
      <c r="CE101" s="25">
        <f t="shared" si="265"/>
        <v>0</v>
      </c>
      <c r="CF101" s="25">
        <f t="shared" si="265"/>
        <v>0</v>
      </c>
      <c r="CG101" s="25">
        <f t="shared" si="265"/>
        <v>0</v>
      </c>
      <c r="CH101" s="25">
        <f t="shared" si="265"/>
        <v>0</v>
      </c>
      <c r="CI101" s="25">
        <f t="shared" si="265"/>
        <v>0</v>
      </c>
      <c r="CJ101" s="25">
        <f t="shared" si="265"/>
        <v>0</v>
      </c>
      <c r="CK101" s="25">
        <f t="shared" si="265"/>
        <v>0</v>
      </c>
      <c r="CL101" s="25">
        <f t="shared" si="266"/>
        <v>0</v>
      </c>
      <c r="CM101" s="25">
        <f t="shared" si="266"/>
        <v>0</v>
      </c>
      <c r="CN101" s="25">
        <f t="shared" si="266"/>
        <v>0</v>
      </c>
      <c r="CO101" s="25">
        <f t="shared" si="266"/>
        <v>0</v>
      </c>
      <c r="CP101" s="25">
        <f t="shared" si="266"/>
        <v>0</v>
      </c>
      <c r="CQ101" s="25">
        <f t="shared" si="266"/>
        <v>0</v>
      </c>
      <c r="CR101" s="25">
        <f t="shared" si="266"/>
        <v>0</v>
      </c>
      <c r="CS101" s="25">
        <f t="shared" si="266"/>
        <v>0</v>
      </c>
      <c r="CT101" s="25">
        <f t="shared" si="266"/>
        <v>0</v>
      </c>
      <c r="CU101" s="25">
        <f t="shared" si="266"/>
        <v>0</v>
      </c>
      <c r="CV101" s="25">
        <f t="shared" si="266"/>
        <v>0</v>
      </c>
      <c r="CW101" s="25">
        <f t="shared" si="266"/>
        <v>0</v>
      </c>
      <c r="CX101" s="25">
        <f t="shared" si="266"/>
        <v>0</v>
      </c>
      <c r="CY101" s="25">
        <f t="shared" si="266"/>
        <v>0</v>
      </c>
      <c r="CZ101" s="25">
        <f t="shared" si="266"/>
        <v>0</v>
      </c>
      <c r="DA101" s="25">
        <f t="shared" si="266"/>
        <v>0</v>
      </c>
      <c r="DB101" s="25">
        <f t="shared" si="267"/>
        <v>0</v>
      </c>
      <c r="DC101" s="25">
        <f t="shared" si="267"/>
        <v>0</v>
      </c>
      <c r="DD101" s="25">
        <f t="shared" si="267"/>
        <v>0</v>
      </c>
      <c r="DE101" s="25">
        <f t="shared" si="267"/>
        <v>0</v>
      </c>
      <c r="DF101" s="25">
        <f t="shared" si="267"/>
        <v>0</v>
      </c>
      <c r="DG101" s="25">
        <f t="shared" si="267"/>
        <v>0</v>
      </c>
      <c r="DH101" s="25">
        <f t="shared" si="267"/>
        <v>0</v>
      </c>
      <c r="DI101" s="25">
        <f t="shared" si="267"/>
        <v>0</v>
      </c>
      <c r="DJ101" s="25">
        <f t="shared" si="267"/>
        <v>0</v>
      </c>
      <c r="DK101" s="25">
        <f t="shared" si="267"/>
        <v>0</v>
      </c>
      <c r="DL101" s="25">
        <f t="shared" si="267"/>
        <v>0</v>
      </c>
      <c r="DM101" s="25">
        <f t="shared" si="267"/>
        <v>0</v>
      </c>
      <c r="DN101" s="25">
        <f t="shared" si="267"/>
        <v>0</v>
      </c>
      <c r="DO101" s="25">
        <f t="shared" si="267"/>
        <v>0</v>
      </c>
      <c r="DP101" s="25">
        <f t="shared" si="267"/>
        <v>0</v>
      </c>
      <c r="DQ101" s="25">
        <f t="shared" si="267"/>
        <v>0</v>
      </c>
      <c r="DR101" s="25">
        <f t="shared" si="268"/>
        <v>0</v>
      </c>
      <c r="DS101" s="25">
        <f t="shared" si="268"/>
        <v>0</v>
      </c>
      <c r="DT101" s="25">
        <f t="shared" si="268"/>
        <v>0</v>
      </c>
      <c r="DU101" s="25">
        <f t="shared" si="268"/>
        <v>0</v>
      </c>
      <c r="DV101" s="25">
        <f t="shared" si="268"/>
        <v>0</v>
      </c>
      <c r="DW101" s="25">
        <f t="shared" si="268"/>
        <v>0</v>
      </c>
      <c r="DX101" s="25">
        <f t="shared" si="268"/>
        <v>0</v>
      </c>
      <c r="DY101" s="25">
        <f t="shared" si="268"/>
        <v>0</v>
      </c>
      <c r="DZ101" s="25">
        <f t="shared" ref="DZ101:GK104" si="281">IF(DZ$12&gt;$I101,0,IF($D101&lt;=DZ$12,$H101,0))</f>
        <v>0</v>
      </c>
      <c r="EA101" s="25">
        <f t="shared" si="281"/>
        <v>0</v>
      </c>
      <c r="EB101" s="25">
        <f t="shared" si="281"/>
        <v>0</v>
      </c>
      <c r="EC101" s="25">
        <f t="shared" si="281"/>
        <v>0</v>
      </c>
      <c r="ED101" s="25">
        <f t="shared" si="281"/>
        <v>0</v>
      </c>
      <c r="EE101" s="25">
        <f t="shared" si="281"/>
        <v>0</v>
      </c>
      <c r="EF101" s="25">
        <f t="shared" si="281"/>
        <v>0</v>
      </c>
      <c r="EG101" s="25">
        <f t="shared" si="281"/>
        <v>0</v>
      </c>
      <c r="EH101" s="25">
        <f t="shared" si="281"/>
        <v>0</v>
      </c>
      <c r="EI101" s="25">
        <f t="shared" si="281"/>
        <v>0</v>
      </c>
      <c r="EJ101" s="25">
        <f t="shared" si="281"/>
        <v>0</v>
      </c>
      <c r="EK101" s="25">
        <f t="shared" si="281"/>
        <v>0</v>
      </c>
      <c r="EL101" s="25">
        <f t="shared" si="281"/>
        <v>0</v>
      </c>
      <c r="EM101" s="25">
        <f t="shared" si="281"/>
        <v>0</v>
      </c>
      <c r="EN101" s="25">
        <f t="shared" si="281"/>
        <v>0</v>
      </c>
      <c r="EO101" s="25">
        <f t="shared" si="281"/>
        <v>0</v>
      </c>
      <c r="EP101" s="25">
        <f t="shared" si="281"/>
        <v>0</v>
      </c>
      <c r="EQ101" s="25">
        <f t="shared" si="281"/>
        <v>0</v>
      </c>
      <c r="ER101" s="25">
        <f t="shared" si="281"/>
        <v>0</v>
      </c>
      <c r="ES101" s="25">
        <f t="shared" si="281"/>
        <v>0</v>
      </c>
      <c r="ET101" s="25">
        <f t="shared" si="281"/>
        <v>0</v>
      </c>
      <c r="EU101" s="25">
        <f t="shared" si="281"/>
        <v>0</v>
      </c>
      <c r="EV101" s="25">
        <f t="shared" si="281"/>
        <v>0</v>
      </c>
      <c r="EW101" s="25">
        <f t="shared" si="281"/>
        <v>0</v>
      </c>
      <c r="EX101" s="25">
        <f t="shared" si="281"/>
        <v>0</v>
      </c>
      <c r="EY101" s="25">
        <f t="shared" si="281"/>
        <v>0</v>
      </c>
      <c r="EZ101" s="25">
        <f t="shared" si="281"/>
        <v>0</v>
      </c>
      <c r="FA101" s="25">
        <f t="shared" si="281"/>
        <v>0</v>
      </c>
      <c r="FB101" s="25">
        <f t="shared" si="281"/>
        <v>0</v>
      </c>
      <c r="FC101" s="25">
        <f t="shared" si="281"/>
        <v>0</v>
      </c>
      <c r="FD101" s="25">
        <f t="shared" si="281"/>
        <v>0</v>
      </c>
      <c r="FE101" s="25">
        <f t="shared" si="281"/>
        <v>0</v>
      </c>
      <c r="FF101" s="25">
        <f t="shared" si="281"/>
        <v>0</v>
      </c>
      <c r="FG101" s="25">
        <f t="shared" si="281"/>
        <v>0</v>
      </c>
      <c r="FH101" s="25">
        <f t="shared" si="281"/>
        <v>0</v>
      </c>
      <c r="FI101" s="25">
        <f t="shared" si="281"/>
        <v>0</v>
      </c>
      <c r="FJ101" s="25">
        <f t="shared" si="281"/>
        <v>0</v>
      </c>
      <c r="FK101" s="25">
        <f t="shared" si="281"/>
        <v>0</v>
      </c>
      <c r="FL101" s="25">
        <f t="shared" si="281"/>
        <v>0</v>
      </c>
      <c r="FM101" s="25">
        <f t="shared" si="281"/>
        <v>0</v>
      </c>
      <c r="FN101" s="25">
        <f t="shared" si="281"/>
        <v>0</v>
      </c>
      <c r="FO101" s="25">
        <f t="shared" si="281"/>
        <v>0</v>
      </c>
      <c r="FP101" s="25">
        <f t="shared" si="281"/>
        <v>0</v>
      </c>
      <c r="FQ101" s="25">
        <f t="shared" si="281"/>
        <v>0</v>
      </c>
      <c r="FR101" s="25">
        <f t="shared" si="281"/>
        <v>0</v>
      </c>
      <c r="FS101" s="25">
        <f t="shared" si="281"/>
        <v>0</v>
      </c>
      <c r="FT101" s="25">
        <f t="shared" si="281"/>
        <v>0</v>
      </c>
      <c r="FU101" s="25">
        <f t="shared" si="281"/>
        <v>0</v>
      </c>
      <c r="FV101" s="25">
        <f t="shared" si="281"/>
        <v>0</v>
      </c>
      <c r="FW101" s="25">
        <f t="shared" si="281"/>
        <v>0</v>
      </c>
      <c r="FX101" s="25">
        <f t="shared" si="281"/>
        <v>0</v>
      </c>
      <c r="FY101" s="25">
        <f t="shared" si="281"/>
        <v>0</v>
      </c>
      <c r="FZ101" s="25">
        <f t="shared" si="281"/>
        <v>0</v>
      </c>
      <c r="GA101" s="25">
        <f t="shared" si="281"/>
        <v>0</v>
      </c>
      <c r="GB101" s="25">
        <f t="shared" si="281"/>
        <v>0</v>
      </c>
      <c r="GC101" s="25">
        <f t="shared" si="281"/>
        <v>0</v>
      </c>
      <c r="GD101" s="25">
        <f t="shared" si="281"/>
        <v>0</v>
      </c>
      <c r="GE101" s="25">
        <f t="shared" si="281"/>
        <v>0</v>
      </c>
      <c r="GF101" s="25">
        <f t="shared" si="281"/>
        <v>0</v>
      </c>
      <c r="GG101" s="25">
        <f t="shared" si="281"/>
        <v>0</v>
      </c>
      <c r="GH101" s="25">
        <f t="shared" si="281"/>
        <v>0</v>
      </c>
      <c r="GI101" s="25">
        <f t="shared" si="281"/>
        <v>0</v>
      </c>
      <c r="GJ101" s="25">
        <f t="shared" si="281"/>
        <v>0</v>
      </c>
      <c r="GK101" s="25">
        <f t="shared" si="281"/>
        <v>0</v>
      </c>
      <c r="GL101" s="25">
        <f t="shared" si="280"/>
        <v>0</v>
      </c>
      <c r="GM101" s="246">
        <f t="shared" si="242"/>
        <v>0</v>
      </c>
    </row>
    <row r="102" spans="1:195" ht="19.5" customHeight="1">
      <c r="A102" s="130">
        <f t="shared" si="279"/>
        <v>0</v>
      </c>
      <c r="B102" s="25" t="s">
        <v>100</v>
      </c>
      <c r="C102" s="25" t="s">
        <v>6</v>
      </c>
      <c r="D102" s="64">
        <v>41426</v>
      </c>
      <c r="E102" s="25">
        <f>SUMIF(RRHH!$CN$18:$FG$18,D102,RRHH!$CN$26:$FG$26)*$E$163</f>
        <v>0</v>
      </c>
      <c r="F102" s="65">
        <f t="shared" si="272"/>
        <v>2013</v>
      </c>
      <c r="G102" s="25">
        <v>48</v>
      </c>
      <c r="H102" s="25">
        <f t="shared" si="273"/>
        <v>0</v>
      </c>
      <c r="I102" s="64">
        <f t="shared" si="275"/>
        <v>42885.2</v>
      </c>
      <c r="J102" s="141">
        <f t="shared" si="261"/>
        <v>0</v>
      </c>
      <c r="K102" s="25">
        <f t="shared" si="261"/>
        <v>0</v>
      </c>
      <c r="L102" s="25">
        <f t="shared" si="261"/>
        <v>0</v>
      </c>
      <c r="M102" s="25">
        <f t="shared" si="261"/>
        <v>0</v>
      </c>
      <c r="N102" s="25">
        <f t="shared" si="261"/>
        <v>0</v>
      </c>
      <c r="O102" s="25">
        <f t="shared" si="261"/>
        <v>0</v>
      </c>
      <c r="P102" s="25">
        <f t="shared" si="261"/>
        <v>0</v>
      </c>
      <c r="Q102" s="25">
        <f t="shared" si="261"/>
        <v>0</v>
      </c>
      <c r="R102" s="25">
        <f t="shared" si="261"/>
        <v>0</v>
      </c>
      <c r="S102" s="25">
        <f t="shared" si="261"/>
        <v>0</v>
      </c>
      <c r="T102" s="25">
        <f t="shared" si="261"/>
        <v>0</v>
      </c>
      <c r="U102" s="25">
        <f t="shared" si="261"/>
        <v>0</v>
      </c>
      <c r="V102" s="25">
        <f t="shared" si="261"/>
        <v>0</v>
      </c>
      <c r="W102" s="25">
        <f t="shared" si="261"/>
        <v>0</v>
      </c>
      <c r="X102" s="25">
        <f t="shared" si="261"/>
        <v>0</v>
      </c>
      <c r="Y102" s="25">
        <f t="shared" ref="J102:Y118" si="282">IF(Y$12&gt;$I102,0,IF($D102&lt;=Y$12,$H102,0))</f>
        <v>0</v>
      </c>
      <c r="Z102" s="25">
        <f t="shared" si="262"/>
        <v>0</v>
      </c>
      <c r="AA102" s="25">
        <f t="shared" si="262"/>
        <v>0</v>
      </c>
      <c r="AB102" s="25">
        <f t="shared" si="262"/>
        <v>0</v>
      </c>
      <c r="AC102" s="25">
        <f t="shared" si="262"/>
        <v>0</v>
      </c>
      <c r="AD102" s="25">
        <f t="shared" si="262"/>
        <v>0</v>
      </c>
      <c r="AE102" s="25">
        <f t="shared" si="262"/>
        <v>0</v>
      </c>
      <c r="AF102" s="25">
        <f t="shared" si="262"/>
        <v>0</v>
      </c>
      <c r="AG102" s="25">
        <f t="shared" si="262"/>
        <v>0</v>
      </c>
      <c r="AH102" s="25">
        <f t="shared" si="262"/>
        <v>0</v>
      </c>
      <c r="AI102" s="25">
        <f t="shared" si="262"/>
        <v>0</v>
      </c>
      <c r="AJ102" s="25">
        <f t="shared" si="262"/>
        <v>0</v>
      </c>
      <c r="AK102" s="25">
        <f t="shared" si="262"/>
        <v>0</v>
      </c>
      <c r="AL102" s="25">
        <f t="shared" si="262"/>
        <v>0</v>
      </c>
      <c r="AM102" s="25">
        <f t="shared" si="262"/>
        <v>0</v>
      </c>
      <c r="AN102" s="25">
        <f t="shared" si="262"/>
        <v>0</v>
      </c>
      <c r="AO102" s="25">
        <f t="shared" ref="Z102:AO118" si="283">IF(AO$12&gt;$I102,0,IF($D102&lt;=AO$12,$H102,0))</f>
        <v>0</v>
      </c>
      <c r="AP102" s="25">
        <f t="shared" si="263"/>
        <v>0</v>
      </c>
      <c r="AQ102" s="25">
        <f t="shared" si="263"/>
        <v>0</v>
      </c>
      <c r="AR102" s="25">
        <f t="shared" si="263"/>
        <v>0</v>
      </c>
      <c r="AS102" s="25">
        <f t="shared" si="263"/>
        <v>0</v>
      </c>
      <c r="AT102" s="25">
        <f t="shared" si="263"/>
        <v>0</v>
      </c>
      <c r="AU102" s="25">
        <f t="shared" si="263"/>
        <v>0</v>
      </c>
      <c r="AV102" s="25">
        <f t="shared" si="263"/>
        <v>0</v>
      </c>
      <c r="AW102" s="25">
        <f t="shared" si="263"/>
        <v>0</v>
      </c>
      <c r="AX102" s="25">
        <f t="shared" si="263"/>
        <v>0</v>
      </c>
      <c r="AY102" s="25">
        <f t="shared" si="263"/>
        <v>0</v>
      </c>
      <c r="AZ102" s="25">
        <f t="shared" si="263"/>
        <v>0</v>
      </c>
      <c r="BA102" s="25">
        <f t="shared" si="263"/>
        <v>0</v>
      </c>
      <c r="BB102" s="25">
        <f t="shared" si="263"/>
        <v>0</v>
      </c>
      <c r="BC102" s="25">
        <f t="shared" si="263"/>
        <v>0</v>
      </c>
      <c r="BD102" s="25">
        <f t="shared" si="263"/>
        <v>0</v>
      </c>
      <c r="BE102" s="25">
        <f t="shared" ref="AP102:BE118" si="284">IF(BE$12&gt;$I102,0,IF($D102&lt;=BE$12,$H102,0))</f>
        <v>0</v>
      </c>
      <c r="BF102" s="25">
        <f t="shared" si="264"/>
        <v>0</v>
      </c>
      <c r="BG102" s="25">
        <f t="shared" si="264"/>
        <v>0</v>
      </c>
      <c r="BH102" s="25">
        <f t="shared" si="264"/>
        <v>0</v>
      </c>
      <c r="BI102" s="25">
        <f t="shared" si="264"/>
        <v>0</v>
      </c>
      <c r="BJ102" s="25">
        <f t="shared" si="264"/>
        <v>0</v>
      </c>
      <c r="BK102" s="25">
        <f t="shared" si="264"/>
        <v>0</v>
      </c>
      <c r="BL102" s="25">
        <f t="shared" si="264"/>
        <v>0</v>
      </c>
      <c r="BM102" s="25">
        <f t="shared" si="264"/>
        <v>0</v>
      </c>
      <c r="BN102" s="25">
        <f t="shared" si="264"/>
        <v>0</v>
      </c>
      <c r="BO102" s="25">
        <f t="shared" si="264"/>
        <v>0</v>
      </c>
      <c r="BP102" s="25">
        <f t="shared" si="264"/>
        <v>0</v>
      </c>
      <c r="BQ102" s="25">
        <f t="shared" si="264"/>
        <v>0</v>
      </c>
      <c r="BR102" s="25">
        <f t="shared" si="264"/>
        <v>0</v>
      </c>
      <c r="BS102" s="25">
        <f t="shared" si="264"/>
        <v>0</v>
      </c>
      <c r="BT102" s="25">
        <f t="shared" si="264"/>
        <v>0</v>
      </c>
      <c r="BU102" s="25">
        <f t="shared" ref="BF102:BU118" si="285">IF(BU$12&gt;$I102,0,IF($D102&lt;=BU$12,$H102,0))</f>
        <v>0</v>
      </c>
      <c r="BV102" s="25">
        <f t="shared" si="265"/>
        <v>0</v>
      </c>
      <c r="BW102" s="25">
        <f t="shared" si="265"/>
        <v>0</v>
      </c>
      <c r="BX102" s="25">
        <f t="shared" si="265"/>
        <v>0</v>
      </c>
      <c r="BY102" s="25">
        <f t="shared" si="265"/>
        <v>0</v>
      </c>
      <c r="BZ102" s="25">
        <f t="shared" si="265"/>
        <v>0</v>
      </c>
      <c r="CA102" s="25">
        <f t="shared" si="265"/>
        <v>0</v>
      </c>
      <c r="CB102" s="25">
        <f t="shared" si="265"/>
        <v>0</v>
      </c>
      <c r="CC102" s="25">
        <f t="shared" si="265"/>
        <v>0</v>
      </c>
      <c r="CD102" s="25">
        <f t="shared" si="265"/>
        <v>0</v>
      </c>
      <c r="CE102" s="25">
        <f t="shared" si="265"/>
        <v>0</v>
      </c>
      <c r="CF102" s="25">
        <f t="shared" si="265"/>
        <v>0</v>
      </c>
      <c r="CG102" s="25">
        <f t="shared" si="265"/>
        <v>0</v>
      </c>
      <c r="CH102" s="25">
        <f t="shared" si="265"/>
        <v>0</v>
      </c>
      <c r="CI102" s="25">
        <f t="shared" si="265"/>
        <v>0</v>
      </c>
      <c r="CJ102" s="25">
        <f t="shared" si="265"/>
        <v>0</v>
      </c>
      <c r="CK102" s="25">
        <f t="shared" ref="BV102:CK118" si="286">IF(CK$12&gt;$I102,0,IF($D102&lt;=CK$12,$H102,0))</f>
        <v>0</v>
      </c>
      <c r="CL102" s="25">
        <f t="shared" si="266"/>
        <v>0</v>
      </c>
      <c r="CM102" s="25">
        <f t="shared" si="266"/>
        <v>0</v>
      </c>
      <c r="CN102" s="25">
        <f t="shared" si="266"/>
        <v>0</v>
      </c>
      <c r="CO102" s="25">
        <f t="shared" si="266"/>
        <v>0</v>
      </c>
      <c r="CP102" s="25">
        <f t="shared" si="266"/>
        <v>0</v>
      </c>
      <c r="CQ102" s="25">
        <f t="shared" si="266"/>
        <v>0</v>
      </c>
      <c r="CR102" s="25">
        <f t="shared" si="266"/>
        <v>0</v>
      </c>
      <c r="CS102" s="25">
        <f t="shared" si="266"/>
        <v>0</v>
      </c>
      <c r="CT102" s="25">
        <f t="shared" si="266"/>
        <v>0</v>
      </c>
      <c r="CU102" s="25">
        <f t="shared" si="266"/>
        <v>0</v>
      </c>
      <c r="CV102" s="25">
        <f t="shared" si="266"/>
        <v>0</v>
      </c>
      <c r="CW102" s="25">
        <f t="shared" si="266"/>
        <v>0</v>
      </c>
      <c r="CX102" s="25">
        <f t="shared" si="266"/>
        <v>0</v>
      </c>
      <c r="CY102" s="25">
        <f t="shared" si="266"/>
        <v>0</v>
      </c>
      <c r="CZ102" s="25">
        <f t="shared" si="266"/>
        <v>0</v>
      </c>
      <c r="DA102" s="25">
        <f t="shared" ref="CL102:DA118" si="287">IF(DA$12&gt;$I102,0,IF($D102&lt;=DA$12,$H102,0))</f>
        <v>0</v>
      </c>
      <c r="DB102" s="25">
        <f t="shared" si="267"/>
        <v>0</v>
      </c>
      <c r="DC102" s="25">
        <f t="shared" si="267"/>
        <v>0</v>
      </c>
      <c r="DD102" s="25">
        <f t="shared" si="267"/>
        <v>0</v>
      </c>
      <c r="DE102" s="25">
        <f t="shared" si="267"/>
        <v>0</v>
      </c>
      <c r="DF102" s="25">
        <f t="shared" si="267"/>
        <v>0</v>
      </c>
      <c r="DG102" s="25">
        <f t="shared" si="267"/>
        <v>0</v>
      </c>
      <c r="DH102" s="25">
        <f t="shared" si="267"/>
        <v>0</v>
      </c>
      <c r="DI102" s="25">
        <f t="shared" si="267"/>
        <v>0</v>
      </c>
      <c r="DJ102" s="25">
        <f t="shared" si="267"/>
        <v>0</v>
      </c>
      <c r="DK102" s="25">
        <f t="shared" si="267"/>
        <v>0</v>
      </c>
      <c r="DL102" s="25">
        <f t="shared" si="267"/>
        <v>0</v>
      </c>
      <c r="DM102" s="25">
        <f t="shared" si="267"/>
        <v>0</v>
      </c>
      <c r="DN102" s="25">
        <f t="shared" si="267"/>
        <v>0</v>
      </c>
      <c r="DO102" s="25">
        <f t="shared" si="267"/>
        <v>0</v>
      </c>
      <c r="DP102" s="25">
        <f t="shared" si="267"/>
        <v>0</v>
      </c>
      <c r="DQ102" s="25">
        <f t="shared" ref="DB102:DQ118" si="288">IF(DQ$12&gt;$I102,0,IF($D102&lt;=DQ$12,$H102,0))</f>
        <v>0</v>
      </c>
      <c r="DR102" s="25">
        <f t="shared" si="268"/>
        <v>0</v>
      </c>
      <c r="DS102" s="25">
        <f t="shared" si="268"/>
        <v>0</v>
      </c>
      <c r="DT102" s="25">
        <f t="shared" si="268"/>
        <v>0</v>
      </c>
      <c r="DU102" s="25">
        <f t="shared" si="268"/>
        <v>0</v>
      </c>
      <c r="DV102" s="25">
        <f t="shared" si="268"/>
        <v>0</v>
      </c>
      <c r="DW102" s="25">
        <f t="shared" si="268"/>
        <v>0</v>
      </c>
      <c r="DX102" s="25">
        <f t="shared" si="268"/>
        <v>0</v>
      </c>
      <c r="DY102" s="25">
        <f t="shared" si="268"/>
        <v>0</v>
      </c>
      <c r="DZ102" s="25">
        <f t="shared" si="281"/>
        <v>0</v>
      </c>
      <c r="EA102" s="25">
        <f t="shared" si="281"/>
        <v>0</v>
      </c>
      <c r="EB102" s="25">
        <f t="shared" si="281"/>
        <v>0</v>
      </c>
      <c r="EC102" s="25">
        <f t="shared" si="281"/>
        <v>0</v>
      </c>
      <c r="ED102" s="25">
        <f t="shared" si="281"/>
        <v>0</v>
      </c>
      <c r="EE102" s="25">
        <f t="shared" si="281"/>
        <v>0</v>
      </c>
      <c r="EF102" s="25">
        <f t="shared" si="281"/>
        <v>0</v>
      </c>
      <c r="EG102" s="25">
        <f t="shared" si="281"/>
        <v>0</v>
      </c>
      <c r="EH102" s="25">
        <f t="shared" si="281"/>
        <v>0</v>
      </c>
      <c r="EI102" s="25">
        <f t="shared" si="281"/>
        <v>0</v>
      </c>
      <c r="EJ102" s="25">
        <f t="shared" si="281"/>
        <v>0</v>
      </c>
      <c r="EK102" s="25">
        <f t="shared" si="281"/>
        <v>0</v>
      </c>
      <c r="EL102" s="25">
        <f t="shared" si="281"/>
        <v>0</v>
      </c>
      <c r="EM102" s="25">
        <f t="shared" si="281"/>
        <v>0</v>
      </c>
      <c r="EN102" s="25">
        <f t="shared" si="281"/>
        <v>0</v>
      </c>
      <c r="EO102" s="25">
        <f t="shared" si="281"/>
        <v>0</v>
      </c>
      <c r="EP102" s="25">
        <f t="shared" si="281"/>
        <v>0</v>
      </c>
      <c r="EQ102" s="25">
        <f t="shared" si="281"/>
        <v>0</v>
      </c>
      <c r="ER102" s="25">
        <f t="shared" si="281"/>
        <v>0</v>
      </c>
      <c r="ES102" s="25">
        <f t="shared" si="281"/>
        <v>0</v>
      </c>
      <c r="ET102" s="25">
        <f t="shared" si="281"/>
        <v>0</v>
      </c>
      <c r="EU102" s="25">
        <f t="shared" si="281"/>
        <v>0</v>
      </c>
      <c r="EV102" s="25">
        <f t="shared" si="281"/>
        <v>0</v>
      </c>
      <c r="EW102" s="25">
        <f t="shared" si="281"/>
        <v>0</v>
      </c>
      <c r="EX102" s="25">
        <f t="shared" si="281"/>
        <v>0</v>
      </c>
      <c r="EY102" s="25">
        <f t="shared" si="281"/>
        <v>0</v>
      </c>
      <c r="EZ102" s="25">
        <f t="shared" si="281"/>
        <v>0</v>
      </c>
      <c r="FA102" s="25">
        <f t="shared" si="281"/>
        <v>0</v>
      </c>
      <c r="FB102" s="25">
        <f t="shared" si="281"/>
        <v>0</v>
      </c>
      <c r="FC102" s="25">
        <f t="shared" si="281"/>
        <v>0</v>
      </c>
      <c r="FD102" s="25">
        <f t="shared" si="281"/>
        <v>0</v>
      </c>
      <c r="FE102" s="25">
        <f t="shared" si="281"/>
        <v>0</v>
      </c>
      <c r="FF102" s="25">
        <f t="shared" si="281"/>
        <v>0</v>
      </c>
      <c r="FG102" s="25">
        <f t="shared" si="281"/>
        <v>0</v>
      </c>
      <c r="FH102" s="25">
        <f t="shared" si="281"/>
        <v>0</v>
      </c>
      <c r="FI102" s="25">
        <f t="shared" si="281"/>
        <v>0</v>
      </c>
      <c r="FJ102" s="25">
        <f t="shared" si="281"/>
        <v>0</v>
      </c>
      <c r="FK102" s="25">
        <f t="shared" si="281"/>
        <v>0</v>
      </c>
      <c r="FL102" s="25">
        <f t="shared" si="281"/>
        <v>0</v>
      </c>
      <c r="FM102" s="25">
        <f t="shared" si="281"/>
        <v>0</v>
      </c>
      <c r="FN102" s="25">
        <f t="shared" si="281"/>
        <v>0</v>
      </c>
      <c r="FO102" s="25">
        <f t="shared" si="281"/>
        <v>0</v>
      </c>
      <c r="FP102" s="25">
        <f t="shared" si="281"/>
        <v>0</v>
      </c>
      <c r="FQ102" s="25">
        <f t="shared" si="281"/>
        <v>0</v>
      </c>
      <c r="FR102" s="25">
        <f t="shared" si="281"/>
        <v>0</v>
      </c>
      <c r="FS102" s="25">
        <f t="shared" si="281"/>
        <v>0</v>
      </c>
      <c r="FT102" s="25">
        <f t="shared" si="281"/>
        <v>0</v>
      </c>
      <c r="FU102" s="25">
        <f t="shared" si="281"/>
        <v>0</v>
      </c>
      <c r="FV102" s="25">
        <f t="shared" si="281"/>
        <v>0</v>
      </c>
      <c r="FW102" s="25">
        <f t="shared" si="281"/>
        <v>0</v>
      </c>
      <c r="FX102" s="25">
        <f t="shared" si="281"/>
        <v>0</v>
      </c>
      <c r="FY102" s="25">
        <f t="shared" si="281"/>
        <v>0</v>
      </c>
      <c r="FZ102" s="25">
        <f t="shared" si="281"/>
        <v>0</v>
      </c>
      <c r="GA102" s="25">
        <f t="shared" si="281"/>
        <v>0</v>
      </c>
      <c r="GB102" s="25">
        <f t="shared" si="281"/>
        <v>0</v>
      </c>
      <c r="GC102" s="25">
        <f t="shared" si="281"/>
        <v>0</v>
      </c>
      <c r="GD102" s="25">
        <f t="shared" si="281"/>
        <v>0</v>
      </c>
      <c r="GE102" s="25">
        <f t="shared" si="281"/>
        <v>0</v>
      </c>
      <c r="GF102" s="25">
        <f t="shared" si="281"/>
        <v>0</v>
      </c>
      <c r="GG102" s="25">
        <f t="shared" si="281"/>
        <v>0</v>
      </c>
      <c r="GH102" s="25">
        <f t="shared" si="281"/>
        <v>0</v>
      </c>
      <c r="GI102" s="25">
        <f t="shared" si="281"/>
        <v>0</v>
      </c>
      <c r="GJ102" s="25">
        <f t="shared" si="281"/>
        <v>0</v>
      </c>
      <c r="GK102" s="25">
        <f t="shared" si="281"/>
        <v>0</v>
      </c>
      <c r="GL102" s="25">
        <f t="shared" si="280"/>
        <v>0</v>
      </c>
      <c r="GM102" s="246">
        <f t="shared" si="242"/>
        <v>0</v>
      </c>
    </row>
    <row r="103" spans="1:195" ht="19.5" customHeight="1">
      <c r="A103" s="130">
        <f t="shared" si="279"/>
        <v>0</v>
      </c>
      <c r="B103" s="25" t="s">
        <v>100</v>
      </c>
      <c r="C103" s="25" t="s">
        <v>6</v>
      </c>
      <c r="D103" s="64">
        <v>41456</v>
      </c>
      <c r="E103" s="25">
        <f>SUMIF(RRHH!$CN$18:$FG$18,D103,RRHH!$CN$26:$FG$26)*$E$163</f>
        <v>0</v>
      </c>
      <c r="F103" s="65">
        <f t="shared" si="272"/>
        <v>2013</v>
      </c>
      <c r="G103" s="25">
        <v>48</v>
      </c>
      <c r="H103" s="25">
        <f t="shared" si="273"/>
        <v>0</v>
      </c>
      <c r="I103" s="64">
        <f t="shared" si="275"/>
        <v>42915.199999999997</v>
      </c>
      <c r="J103" s="141">
        <f t="shared" si="282"/>
        <v>0</v>
      </c>
      <c r="K103" s="25">
        <f t="shared" si="282"/>
        <v>0</v>
      </c>
      <c r="L103" s="25">
        <f t="shared" si="282"/>
        <v>0</v>
      </c>
      <c r="M103" s="25">
        <f t="shared" si="282"/>
        <v>0</v>
      </c>
      <c r="N103" s="25">
        <f t="shared" si="282"/>
        <v>0</v>
      </c>
      <c r="O103" s="25">
        <f t="shared" si="282"/>
        <v>0</v>
      </c>
      <c r="P103" s="25">
        <f t="shared" si="282"/>
        <v>0</v>
      </c>
      <c r="Q103" s="25">
        <f t="shared" si="282"/>
        <v>0</v>
      </c>
      <c r="R103" s="25">
        <f t="shared" si="282"/>
        <v>0</v>
      </c>
      <c r="S103" s="25">
        <f t="shared" si="282"/>
        <v>0</v>
      </c>
      <c r="T103" s="25">
        <f t="shared" si="282"/>
        <v>0</v>
      </c>
      <c r="U103" s="25">
        <f t="shared" si="282"/>
        <v>0</v>
      </c>
      <c r="V103" s="25">
        <f t="shared" si="282"/>
        <v>0</v>
      </c>
      <c r="W103" s="25">
        <f t="shared" si="282"/>
        <v>0</v>
      </c>
      <c r="X103" s="25">
        <f t="shared" si="282"/>
        <v>0</v>
      </c>
      <c r="Y103" s="25">
        <f t="shared" si="282"/>
        <v>0</v>
      </c>
      <c r="Z103" s="25">
        <f t="shared" si="283"/>
        <v>0</v>
      </c>
      <c r="AA103" s="25">
        <f t="shared" si="283"/>
        <v>0</v>
      </c>
      <c r="AB103" s="25">
        <f t="shared" si="283"/>
        <v>0</v>
      </c>
      <c r="AC103" s="25">
        <f t="shared" si="283"/>
        <v>0</v>
      </c>
      <c r="AD103" s="25">
        <f t="shared" si="283"/>
        <v>0</v>
      </c>
      <c r="AE103" s="25">
        <f t="shared" si="283"/>
        <v>0</v>
      </c>
      <c r="AF103" s="25">
        <f t="shared" si="283"/>
        <v>0</v>
      </c>
      <c r="AG103" s="25">
        <f t="shared" si="283"/>
        <v>0</v>
      </c>
      <c r="AH103" s="25">
        <f t="shared" si="283"/>
        <v>0</v>
      </c>
      <c r="AI103" s="25">
        <f t="shared" si="283"/>
        <v>0</v>
      </c>
      <c r="AJ103" s="25">
        <f t="shared" si="283"/>
        <v>0</v>
      </c>
      <c r="AK103" s="25">
        <f t="shared" si="283"/>
        <v>0</v>
      </c>
      <c r="AL103" s="25">
        <f t="shared" si="283"/>
        <v>0</v>
      </c>
      <c r="AM103" s="25">
        <f t="shared" si="283"/>
        <v>0</v>
      </c>
      <c r="AN103" s="25">
        <f t="shared" si="283"/>
        <v>0</v>
      </c>
      <c r="AO103" s="25">
        <f t="shared" si="283"/>
        <v>0</v>
      </c>
      <c r="AP103" s="25">
        <f t="shared" si="284"/>
        <v>0</v>
      </c>
      <c r="AQ103" s="25">
        <f t="shared" si="284"/>
        <v>0</v>
      </c>
      <c r="AR103" s="25">
        <f t="shared" si="284"/>
        <v>0</v>
      </c>
      <c r="AS103" s="25">
        <f t="shared" si="284"/>
        <v>0</v>
      </c>
      <c r="AT103" s="25">
        <f t="shared" si="284"/>
        <v>0</v>
      </c>
      <c r="AU103" s="25">
        <f t="shared" si="284"/>
        <v>0</v>
      </c>
      <c r="AV103" s="25">
        <f t="shared" si="284"/>
        <v>0</v>
      </c>
      <c r="AW103" s="25">
        <f t="shared" si="284"/>
        <v>0</v>
      </c>
      <c r="AX103" s="25">
        <f t="shared" si="284"/>
        <v>0</v>
      </c>
      <c r="AY103" s="25">
        <f t="shared" si="284"/>
        <v>0</v>
      </c>
      <c r="AZ103" s="25">
        <f t="shared" si="284"/>
        <v>0</v>
      </c>
      <c r="BA103" s="25">
        <f t="shared" si="284"/>
        <v>0</v>
      </c>
      <c r="BB103" s="25">
        <f t="shared" si="284"/>
        <v>0</v>
      </c>
      <c r="BC103" s="25">
        <f t="shared" si="284"/>
        <v>0</v>
      </c>
      <c r="BD103" s="25">
        <f t="shared" si="284"/>
        <v>0</v>
      </c>
      <c r="BE103" s="25">
        <f t="shared" si="284"/>
        <v>0</v>
      </c>
      <c r="BF103" s="25">
        <f t="shared" si="285"/>
        <v>0</v>
      </c>
      <c r="BG103" s="25">
        <f t="shared" si="285"/>
        <v>0</v>
      </c>
      <c r="BH103" s="25">
        <f t="shared" si="285"/>
        <v>0</v>
      </c>
      <c r="BI103" s="25">
        <f t="shared" si="285"/>
        <v>0</v>
      </c>
      <c r="BJ103" s="25">
        <f t="shared" si="285"/>
        <v>0</v>
      </c>
      <c r="BK103" s="25">
        <f t="shared" si="285"/>
        <v>0</v>
      </c>
      <c r="BL103" s="25">
        <f t="shared" si="285"/>
        <v>0</v>
      </c>
      <c r="BM103" s="25">
        <f t="shared" si="285"/>
        <v>0</v>
      </c>
      <c r="BN103" s="25">
        <f t="shared" si="285"/>
        <v>0</v>
      </c>
      <c r="BO103" s="25">
        <f t="shared" si="285"/>
        <v>0</v>
      </c>
      <c r="BP103" s="25">
        <f t="shared" si="285"/>
        <v>0</v>
      </c>
      <c r="BQ103" s="25">
        <f t="shared" si="285"/>
        <v>0</v>
      </c>
      <c r="BR103" s="25">
        <f t="shared" si="285"/>
        <v>0</v>
      </c>
      <c r="BS103" s="25">
        <f t="shared" si="285"/>
        <v>0</v>
      </c>
      <c r="BT103" s="25">
        <f t="shared" si="285"/>
        <v>0</v>
      </c>
      <c r="BU103" s="25">
        <f t="shared" si="285"/>
        <v>0</v>
      </c>
      <c r="BV103" s="25">
        <f t="shared" si="286"/>
        <v>0</v>
      </c>
      <c r="BW103" s="25">
        <f t="shared" si="286"/>
        <v>0</v>
      </c>
      <c r="BX103" s="25">
        <f t="shared" si="286"/>
        <v>0</v>
      </c>
      <c r="BY103" s="25">
        <f t="shared" si="286"/>
        <v>0</v>
      </c>
      <c r="BZ103" s="25">
        <f t="shared" si="286"/>
        <v>0</v>
      </c>
      <c r="CA103" s="25">
        <f t="shared" si="286"/>
        <v>0</v>
      </c>
      <c r="CB103" s="25">
        <f t="shared" si="286"/>
        <v>0</v>
      </c>
      <c r="CC103" s="25">
        <f t="shared" si="286"/>
        <v>0</v>
      </c>
      <c r="CD103" s="25">
        <f t="shared" si="286"/>
        <v>0</v>
      </c>
      <c r="CE103" s="25">
        <f t="shared" si="286"/>
        <v>0</v>
      </c>
      <c r="CF103" s="25">
        <f t="shared" si="286"/>
        <v>0</v>
      </c>
      <c r="CG103" s="25">
        <f t="shared" si="286"/>
        <v>0</v>
      </c>
      <c r="CH103" s="25">
        <f t="shared" si="286"/>
        <v>0</v>
      </c>
      <c r="CI103" s="25">
        <f t="shared" si="286"/>
        <v>0</v>
      </c>
      <c r="CJ103" s="25">
        <f t="shared" si="286"/>
        <v>0</v>
      </c>
      <c r="CK103" s="25">
        <f t="shared" si="286"/>
        <v>0</v>
      </c>
      <c r="CL103" s="25">
        <f t="shared" si="287"/>
        <v>0</v>
      </c>
      <c r="CM103" s="25">
        <f t="shared" si="287"/>
        <v>0</v>
      </c>
      <c r="CN103" s="25">
        <f t="shared" si="287"/>
        <v>0</v>
      </c>
      <c r="CO103" s="25">
        <f t="shared" si="287"/>
        <v>0</v>
      </c>
      <c r="CP103" s="25">
        <f t="shared" si="287"/>
        <v>0</v>
      </c>
      <c r="CQ103" s="25">
        <f t="shared" si="287"/>
        <v>0</v>
      </c>
      <c r="CR103" s="25">
        <f t="shared" si="287"/>
        <v>0</v>
      </c>
      <c r="CS103" s="25">
        <f t="shared" si="287"/>
        <v>0</v>
      </c>
      <c r="CT103" s="25">
        <f t="shared" si="287"/>
        <v>0</v>
      </c>
      <c r="CU103" s="25">
        <f t="shared" si="287"/>
        <v>0</v>
      </c>
      <c r="CV103" s="25">
        <f t="shared" si="287"/>
        <v>0</v>
      </c>
      <c r="CW103" s="25">
        <f t="shared" si="287"/>
        <v>0</v>
      </c>
      <c r="CX103" s="25">
        <f t="shared" si="287"/>
        <v>0</v>
      </c>
      <c r="CY103" s="25">
        <f t="shared" si="287"/>
        <v>0</v>
      </c>
      <c r="CZ103" s="25">
        <f t="shared" si="287"/>
        <v>0</v>
      </c>
      <c r="DA103" s="25">
        <f t="shared" si="287"/>
        <v>0</v>
      </c>
      <c r="DB103" s="25">
        <f t="shared" si="288"/>
        <v>0</v>
      </c>
      <c r="DC103" s="25">
        <f t="shared" si="288"/>
        <v>0</v>
      </c>
      <c r="DD103" s="25">
        <f t="shared" si="288"/>
        <v>0</v>
      </c>
      <c r="DE103" s="25">
        <f t="shared" si="288"/>
        <v>0</v>
      </c>
      <c r="DF103" s="25">
        <f t="shared" si="288"/>
        <v>0</v>
      </c>
      <c r="DG103" s="25">
        <f t="shared" si="288"/>
        <v>0</v>
      </c>
      <c r="DH103" s="25">
        <f t="shared" si="288"/>
        <v>0</v>
      </c>
      <c r="DI103" s="25">
        <f t="shared" si="288"/>
        <v>0</v>
      </c>
      <c r="DJ103" s="25">
        <f t="shared" si="288"/>
        <v>0</v>
      </c>
      <c r="DK103" s="25">
        <f t="shared" si="288"/>
        <v>0</v>
      </c>
      <c r="DL103" s="25">
        <f t="shared" si="288"/>
        <v>0</v>
      </c>
      <c r="DM103" s="25">
        <f t="shared" si="288"/>
        <v>0</v>
      </c>
      <c r="DN103" s="25">
        <f t="shared" si="288"/>
        <v>0</v>
      </c>
      <c r="DO103" s="25">
        <f t="shared" si="288"/>
        <v>0</v>
      </c>
      <c r="DP103" s="25">
        <f t="shared" si="288"/>
        <v>0</v>
      </c>
      <c r="DQ103" s="25">
        <f t="shared" si="288"/>
        <v>0</v>
      </c>
      <c r="DR103" s="25">
        <f t="shared" ref="DR103:DY131" si="289">IF(DR$12&gt;$I103,0,IF($D103&lt;=DR$12,$H103,0))</f>
        <v>0</v>
      </c>
      <c r="DS103" s="25">
        <f t="shared" si="289"/>
        <v>0</v>
      </c>
      <c r="DT103" s="25">
        <f t="shared" si="289"/>
        <v>0</v>
      </c>
      <c r="DU103" s="25">
        <f t="shared" si="289"/>
        <v>0</v>
      </c>
      <c r="DV103" s="25">
        <f t="shared" si="289"/>
        <v>0</v>
      </c>
      <c r="DW103" s="25">
        <f t="shared" si="289"/>
        <v>0</v>
      </c>
      <c r="DX103" s="25">
        <f t="shared" si="289"/>
        <v>0</v>
      </c>
      <c r="DY103" s="25">
        <f t="shared" si="289"/>
        <v>0</v>
      </c>
      <c r="DZ103" s="25">
        <f t="shared" si="281"/>
        <v>0</v>
      </c>
      <c r="EA103" s="25">
        <f t="shared" si="281"/>
        <v>0</v>
      </c>
      <c r="EB103" s="25">
        <f t="shared" si="281"/>
        <v>0</v>
      </c>
      <c r="EC103" s="25">
        <f t="shared" si="281"/>
        <v>0</v>
      </c>
      <c r="ED103" s="25">
        <f t="shared" si="281"/>
        <v>0</v>
      </c>
      <c r="EE103" s="25">
        <f t="shared" si="281"/>
        <v>0</v>
      </c>
      <c r="EF103" s="25">
        <f t="shared" si="281"/>
        <v>0</v>
      </c>
      <c r="EG103" s="25">
        <f t="shared" si="281"/>
        <v>0</v>
      </c>
      <c r="EH103" s="25">
        <f t="shared" si="281"/>
        <v>0</v>
      </c>
      <c r="EI103" s="25">
        <f t="shared" si="281"/>
        <v>0</v>
      </c>
      <c r="EJ103" s="25">
        <f t="shared" si="281"/>
        <v>0</v>
      </c>
      <c r="EK103" s="25">
        <f t="shared" si="281"/>
        <v>0</v>
      </c>
      <c r="EL103" s="25">
        <f t="shared" si="281"/>
        <v>0</v>
      </c>
      <c r="EM103" s="25">
        <f t="shared" si="281"/>
        <v>0</v>
      </c>
      <c r="EN103" s="25">
        <f t="shared" si="281"/>
        <v>0</v>
      </c>
      <c r="EO103" s="25">
        <f t="shared" si="281"/>
        <v>0</v>
      </c>
      <c r="EP103" s="25">
        <f t="shared" si="281"/>
        <v>0</v>
      </c>
      <c r="EQ103" s="25">
        <f t="shared" si="281"/>
        <v>0</v>
      </c>
      <c r="ER103" s="25">
        <f t="shared" si="281"/>
        <v>0</v>
      </c>
      <c r="ES103" s="25">
        <f t="shared" si="281"/>
        <v>0</v>
      </c>
      <c r="ET103" s="25">
        <f t="shared" si="281"/>
        <v>0</v>
      </c>
      <c r="EU103" s="25">
        <f t="shared" si="281"/>
        <v>0</v>
      </c>
      <c r="EV103" s="25">
        <f t="shared" si="281"/>
        <v>0</v>
      </c>
      <c r="EW103" s="25">
        <f t="shared" si="281"/>
        <v>0</v>
      </c>
      <c r="EX103" s="25">
        <f t="shared" si="281"/>
        <v>0</v>
      </c>
      <c r="EY103" s="25">
        <f t="shared" si="281"/>
        <v>0</v>
      </c>
      <c r="EZ103" s="25">
        <f t="shared" si="281"/>
        <v>0</v>
      </c>
      <c r="FA103" s="25">
        <f t="shared" si="281"/>
        <v>0</v>
      </c>
      <c r="FB103" s="25">
        <f t="shared" si="281"/>
        <v>0</v>
      </c>
      <c r="FC103" s="25">
        <f t="shared" si="281"/>
        <v>0</v>
      </c>
      <c r="FD103" s="25">
        <f t="shared" si="281"/>
        <v>0</v>
      </c>
      <c r="FE103" s="25">
        <f t="shared" si="281"/>
        <v>0</v>
      </c>
      <c r="FF103" s="25">
        <f t="shared" si="281"/>
        <v>0</v>
      </c>
      <c r="FG103" s="25">
        <f t="shared" si="281"/>
        <v>0</v>
      </c>
      <c r="FH103" s="25">
        <f t="shared" si="281"/>
        <v>0</v>
      </c>
      <c r="FI103" s="25">
        <f t="shared" si="281"/>
        <v>0</v>
      </c>
      <c r="FJ103" s="25">
        <f t="shared" si="281"/>
        <v>0</v>
      </c>
      <c r="FK103" s="25">
        <f t="shared" si="281"/>
        <v>0</v>
      </c>
      <c r="FL103" s="25">
        <f t="shared" si="281"/>
        <v>0</v>
      </c>
      <c r="FM103" s="25">
        <f t="shared" si="281"/>
        <v>0</v>
      </c>
      <c r="FN103" s="25">
        <f t="shared" si="281"/>
        <v>0</v>
      </c>
      <c r="FO103" s="25">
        <f t="shared" si="281"/>
        <v>0</v>
      </c>
      <c r="FP103" s="25">
        <f t="shared" si="281"/>
        <v>0</v>
      </c>
      <c r="FQ103" s="25">
        <f t="shared" si="281"/>
        <v>0</v>
      </c>
      <c r="FR103" s="25">
        <f t="shared" si="281"/>
        <v>0</v>
      </c>
      <c r="FS103" s="25">
        <f t="shared" si="281"/>
        <v>0</v>
      </c>
      <c r="FT103" s="25">
        <f t="shared" si="281"/>
        <v>0</v>
      </c>
      <c r="FU103" s="25">
        <f t="shared" si="281"/>
        <v>0</v>
      </c>
      <c r="FV103" s="25">
        <f t="shared" si="281"/>
        <v>0</v>
      </c>
      <c r="FW103" s="25">
        <f t="shared" si="281"/>
        <v>0</v>
      </c>
      <c r="FX103" s="25">
        <f t="shared" si="281"/>
        <v>0</v>
      </c>
      <c r="FY103" s="25">
        <f t="shared" si="281"/>
        <v>0</v>
      </c>
      <c r="FZ103" s="25">
        <f t="shared" si="281"/>
        <v>0</v>
      </c>
      <c r="GA103" s="25">
        <f t="shared" si="281"/>
        <v>0</v>
      </c>
      <c r="GB103" s="25">
        <f t="shared" si="281"/>
        <v>0</v>
      </c>
      <c r="GC103" s="25">
        <f t="shared" si="281"/>
        <v>0</v>
      </c>
      <c r="GD103" s="25">
        <f t="shared" si="281"/>
        <v>0</v>
      </c>
      <c r="GE103" s="25">
        <f t="shared" si="281"/>
        <v>0</v>
      </c>
      <c r="GF103" s="25">
        <f t="shared" si="281"/>
        <v>0</v>
      </c>
      <c r="GG103" s="25">
        <f t="shared" si="281"/>
        <v>0</v>
      </c>
      <c r="GH103" s="25">
        <f t="shared" si="281"/>
        <v>0</v>
      </c>
      <c r="GI103" s="25">
        <f t="shared" si="281"/>
        <v>0</v>
      </c>
      <c r="GJ103" s="25">
        <f t="shared" si="281"/>
        <v>0</v>
      </c>
      <c r="GK103" s="25">
        <f t="shared" si="281"/>
        <v>0</v>
      </c>
      <c r="GL103" s="25">
        <f t="shared" si="280"/>
        <v>0</v>
      </c>
      <c r="GM103" s="246">
        <f t="shared" si="242"/>
        <v>0</v>
      </c>
    </row>
    <row r="104" spans="1:195" ht="19.5" customHeight="1">
      <c r="A104" s="130">
        <f t="shared" si="279"/>
        <v>0</v>
      </c>
      <c r="B104" s="25" t="s">
        <v>100</v>
      </c>
      <c r="C104" s="25" t="s">
        <v>6</v>
      </c>
      <c r="D104" s="64">
        <v>41487</v>
      </c>
      <c r="E104" s="25">
        <f>SUMIF(RRHH!$CN$18:$FG$18,D104,RRHH!$CN$26:$FG$26)*$E$163</f>
        <v>0</v>
      </c>
      <c r="F104" s="65">
        <f t="shared" si="272"/>
        <v>2013</v>
      </c>
      <c r="G104" s="25">
        <v>48</v>
      </c>
      <c r="H104" s="25">
        <f t="shared" si="273"/>
        <v>0</v>
      </c>
      <c r="I104" s="64">
        <f t="shared" si="275"/>
        <v>42946.2</v>
      </c>
      <c r="J104" s="141">
        <f t="shared" si="282"/>
        <v>0</v>
      </c>
      <c r="K104" s="25">
        <f t="shared" si="282"/>
        <v>0</v>
      </c>
      <c r="L104" s="25">
        <f t="shared" si="282"/>
        <v>0</v>
      </c>
      <c r="M104" s="25">
        <f t="shared" si="282"/>
        <v>0</v>
      </c>
      <c r="N104" s="25">
        <f t="shared" si="282"/>
        <v>0</v>
      </c>
      <c r="O104" s="25">
        <f t="shared" si="282"/>
        <v>0</v>
      </c>
      <c r="P104" s="25">
        <f t="shared" si="282"/>
        <v>0</v>
      </c>
      <c r="Q104" s="25">
        <f t="shared" si="282"/>
        <v>0</v>
      </c>
      <c r="R104" s="25">
        <f t="shared" si="282"/>
        <v>0</v>
      </c>
      <c r="S104" s="25">
        <f t="shared" si="282"/>
        <v>0</v>
      </c>
      <c r="T104" s="25">
        <f t="shared" si="282"/>
        <v>0</v>
      </c>
      <c r="U104" s="25">
        <f t="shared" si="282"/>
        <v>0</v>
      </c>
      <c r="V104" s="25">
        <f t="shared" si="282"/>
        <v>0</v>
      </c>
      <c r="W104" s="25">
        <f t="shared" si="282"/>
        <v>0</v>
      </c>
      <c r="X104" s="25">
        <f t="shared" si="282"/>
        <v>0</v>
      </c>
      <c r="Y104" s="25">
        <f t="shared" si="282"/>
        <v>0</v>
      </c>
      <c r="Z104" s="25">
        <f t="shared" si="283"/>
        <v>0</v>
      </c>
      <c r="AA104" s="25">
        <f t="shared" si="283"/>
        <v>0</v>
      </c>
      <c r="AB104" s="25">
        <f t="shared" si="283"/>
        <v>0</v>
      </c>
      <c r="AC104" s="25">
        <f t="shared" si="283"/>
        <v>0</v>
      </c>
      <c r="AD104" s="25">
        <f t="shared" si="283"/>
        <v>0</v>
      </c>
      <c r="AE104" s="25">
        <f t="shared" si="283"/>
        <v>0</v>
      </c>
      <c r="AF104" s="25">
        <f t="shared" si="283"/>
        <v>0</v>
      </c>
      <c r="AG104" s="25">
        <f t="shared" si="283"/>
        <v>0</v>
      </c>
      <c r="AH104" s="25">
        <f t="shared" si="283"/>
        <v>0</v>
      </c>
      <c r="AI104" s="25">
        <f t="shared" si="283"/>
        <v>0</v>
      </c>
      <c r="AJ104" s="25">
        <f t="shared" si="283"/>
        <v>0</v>
      </c>
      <c r="AK104" s="25">
        <f t="shared" si="283"/>
        <v>0</v>
      </c>
      <c r="AL104" s="25">
        <f t="shared" si="283"/>
        <v>0</v>
      </c>
      <c r="AM104" s="25">
        <f t="shared" si="283"/>
        <v>0</v>
      </c>
      <c r="AN104" s="25">
        <f t="shared" si="283"/>
        <v>0</v>
      </c>
      <c r="AO104" s="25">
        <f t="shared" si="283"/>
        <v>0</v>
      </c>
      <c r="AP104" s="25">
        <f t="shared" si="284"/>
        <v>0</v>
      </c>
      <c r="AQ104" s="25">
        <f t="shared" si="284"/>
        <v>0</v>
      </c>
      <c r="AR104" s="25">
        <f t="shared" si="284"/>
        <v>0</v>
      </c>
      <c r="AS104" s="25">
        <f t="shared" si="284"/>
        <v>0</v>
      </c>
      <c r="AT104" s="25">
        <f t="shared" si="284"/>
        <v>0</v>
      </c>
      <c r="AU104" s="25">
        <f t="shared" si="284"/>
        <v>0</v>
      </c>
      <c r="AV104" s="25">
        <f t="shared" si="284"/>
        <v>0</v>
      </c>
      <c r="AW104" s="25">
        <f t="shared" si="284"/>
        <v>0</v>
      </c>
      <c r="AX104" s="25">
        <f t="shared" si="284"/>
        <v>0</v>
      </c>
      <c r="AY104" s="25">
        <f t="shared" si="284"/>
        <v>0</v>
      </c>
      <c r="AZ104" s="25">
        <f t="shared" si="284"/>
        <v>0</v>
      </c>
      <c r="BA104" s="25">
        <f t="shared" si="284"/>
        <v>0</v>
      </c>
      <c r="BB104" s="25">
        <f t="shared" si="284"/>
        <v>0</v>
      </c>
      <c r="BC104" s="25">
        <f t="shared" si="284"/>
        <v>0</v>
      </c>
      <c r="BD104" s="25">
        <f t="shared" si="284"/>
        <v>0</v>
      </c>
      <c r="BE104" s="25">
        <f t="shared" si="284"/>
        <v>0</v>
      </c>
      <c r="BF104" s="25">
        <f t="shared" si="285"/>
        <v>0</v>
      </c>
      <c r="BG104" s="25">
        <f t="shared" si="285"/>
        <v>0</v>
      </c>
      <c r="BH104" s="25">
        <f t="shared" si="285"/>
        <v>0</v>
      </c>
      <c r="BI104" s="25">
        <f t="shared" si="285"/>
        <v>0</v>
      </c>
      <c r="BJ104" s="25">
        <f t="shared" si="285"/>
        <v>0</v>
      </c>
      <c r="BK104" s="25">
        <f t="shared" si="285"/>
        <v>0</v>
      </c>
      <c r="BL104" s="25">
        <f t="shared" si="285"/>
        <v>0</v>
      </c>
      <c r="BM104" s="25">
        <f t="shared" si="285"/>
        <v>0</v>
      </c>
      <c r="BN104" s="25">
        <f t="shared" si="285"/>
        <v>0</v>
      </c>
      <c r="BO104" s="25">
        <f t="shared" si="285"/>
        <v>0</v>
      </c>
      <c r="BP104" s="25">
        <f t="shared" si="285"/>
        <v>0</v>
      </c>
      <c r="BQ104" s="25">
        <f t="shared" si="285"/>
        <v>0</v>
      </c>
      <c r="BR104" s="25">
        <f t="shared" si="285"/>
        <v>0</v>
      </c>
      <c r="BS104" s="25">
        <f t="shared" si="285"/>
        <v>0</v>
      </c>
      <c r="BT104" s="25">
        <f t="shared" si="285"/>
        <v>0</v>
      </c>
      <c r="BU104" s="25">
        <f t="shared" si="285"/>
        <v>0</v>
      </c>
      <c r="BV104" s="25">
        <f t="shared" si="286"/>
        <v>0</v>
      </c>
      <c r="BW104" s="25">
        <f t="shared" si="286"/>
        <v>0</v>
      </c>
      <c r="BX104" s="25">
        <f t="shared" si="286"/>
        <v>0</v>
      </c>
      <c r="BY104" s="25">
        <f t="shared" si="286"/>
        <v>0</v>
      </c>
      <c r="BZ104" s="25">
        <f t="shared" si="286"/>
        <v>0</v>
      </c>
      <c r="CA104" s="25">
        <f t="shared" si="286"/>
        <v>0</v>
      </c>
      <c r="CB104" s="25">
        <f t="shared" si="286"/>
        <v>0</v>
      </c>
      <c r="CC104" s="25">
        <f t="shared" si="286"/>
        <v>0</v>
      </c>
      <c r="CD104" s="25">
        <f t="shared" si="286"/>
        <v>0</v>
      </c>
      <c r="CE104" s="25">
        <f t="shared" si="286"/>
        <v>0</v>
      </c>
      <c r="CF104" s="25">
        <f t="shared" si="286"/>
        <v>0</v>
      </c>
      <c r="CG104" s="25">
        <f t="shared" si="286"/>
        <v>0</v>
      </c>
      <c r="CH104" s="25">
        <f t="shared" si="286"/>
        <v>0</v>
      </c>
      <c r="CI104" s="25">
        <f t="shared" si="286"/>
        <v>0</v>
      </c>
      <c r="CJ104" s="25">
        <f t="shared" si="286"/>
        <v>0</v>
      </c>
      <c r="CK104" s="25">
        <f t="shared" si="286"/>
        <v>0</v>
      </c>
      <c r="CL104" s="25">
        <f t="shared" si="287"/>
        <v>0</v>
      </c>
      <c r="CM104" s="25">
        <f t="shared" si="287"/>
        <v>0</v>
      </c>
      <c r="CN104" s="25">
        <f t="shared" si="287"/>
        <v>0</v>
      </c>
      <c r="CO104" s="25">
        <f t="shared" si="287"/>
        <v>0</v>
      </c>
      <c r="CP104" s="25">
        <f t="shared" si="287"/>
        <v>0</v>
      </c>
      <c r="CQ104" s="25">
        <f t="shared" si="287"/>
        <v>0</v>
      </c>
      <c r="CR104" s="25">
        <f t="shared" si="287"/>
        <v>0</v>
      </c>
      <c r="CS104" s="25">
        <f t="shared" si="287"/>
        <v>0</v>
      </c>
      <c r="CT104" s="25">
        <f t="shared" si="287"/>
        <v>0</v>
      </c>
      <c r="CU104" s="25">
        <f t="shared" si="287"/>
        <v>0</v>
      </c>
      <c r="CV104" s="25">
        <f t="shared" si="287"/>
        <v>0</v>
      </c>
      <c r="CW104" s="25">
        <f t="shared" si="287"/>
        <v>0</v>
      </c>
      <c r="CX104" s="25">
        <f t="shared" si="287"/>
        <v>0</v>
      </c>
      <c r="CY104" s="25">
        <f t="shared" si="287"/>
        <v>0</v>
      </c>
      <c r="CZ104" s="25">
        <f t="shared" si="287"/>
        <v>0</v>
      </c>
      <c r="DA104" s="25">
        <f t="shared" si="287"/>
        <v>0</v>
      </c>
      <c r="DB104" s="25">
        <f t="shared" si="288"/>
        <v>0</v>
      </c>
      <c r="DC104" s="25">
        <f t="shared" si="288"/>
        <v>0</v>
      </c>
      <c r="DD104" s="25">
        <f t="shared" si="288"/>
        <v>0</v>
      </c>
      <c r="DE104" s="25">
        <f t="shared" si="288"/>
        <v>0</v>
      </c>
      <c r="DF104" s="25">
        <f t="shared" si="288"/>
        <v>0</v>
      </c>
      <c r="DG104" s="25">
        <f t="shared" si="288"/>
        <v>0</v>
      </c>
      <c r="DH104" s="25">
        <f t="shared" si="288"/>
        <v>0</v>
      </c>
      <c r="DI104" s="25">
        <f t="shared" si="288"/>
        <v>0</v>
      </c>
      <c r="DJ104" s="25">
        <f t="shared" si="288"/>
        <v>0</v>
      </c>
      <c r="DK104" s="25">
        <f t="shared" si="288"/>
        <v>0</v>
      </c>
      <c r="DL104" s="25">
        <f t="shared" si="288"/>
        <v>0</v>
      </c>
      <c r="DM104" s="25">
        <f t="shared" si="288"/>
        <v>0</v>
      </c>
      <c r="DN104" s="25">
        <f t="shared" si="288"/>
        <v>0</v>
      </c>
      <c r="DO104" s="25">
        <f t="shared" si="288"/>
        <v>0</v>
      </c>
      <c r="DP104" s="25">
        <f t="shared" si="288"/>
        <v>0</v>
      </c>
      <c r="DQ104" s="25">
        <f t="shared" si="288"/>
        <v>0</v>
      </c>
      <c r="DR104" s="25">
        <f t="shared" si="289"/>
        <v>0</v>
      </c>
      <c r="DS104" s="25">
        <f t="shared" si="289"/>
        <v>0</v>
      </c>
      <c r="DT104" s="25">
        <f t="shared" si="289"/>
        <v>0</v>
      </c>
      <c r="DU104" s="25">
        <f t="shared" si="289"/>
        <v>0</v>
      </c>
      <c r="DV104" s="25">
        <f t="shared" si="289"/>
        <v>0</v>
      </c>
      <c r="DW104" s="25">
        <f t="shared" si="289"/>
        <v>0</v>
      </c>
      <c r="DX104" s="25">
        <f t="shared" si="289"/>
        <v>0</v>
      </c>
      <c r="DY104" s="25">
        <f t="shared" si="289"/>
        <v>0</v>
      </c>
      <c r="DZ104" s="25">
        <f t="shared" si="281"/>
        <v>0</v>
      </c>
      <c r="EA104" s="25">
        <f t="shared" si="281"/>
        <v>0</v>
      </c>
      <c r="EB104" s="25">
        <f t="shared" si="281"/>
        <v>0</v>
      </c>
      <c r="EC104" s="25">
        <f t="shared" si="281"/>
        <v>0</v>
      </c>
      <c r="ED104" s="25">
        <f t="shared" si="281"/>
        <v>0</v>
      </c>
      <c r="EE104" s="25">
        <f t="shared" si="281"/>
        <v>0</v>
      </c>
      <c r="EF104" s="25">
        <f t="shared" si="281"/>
        <v>0</v>
      </c>
      <c r="EG104" s="25">
        <f t="shared" si="281"/>
        <v>0</v>
      </c>
      <c r="EH104" s="25">
        <f t="shared" si="281"/>
        <v>0</v>
      </c>
      <c r="EI104" s="25">
        <f t="shared" si="281"/>
        <v>0</v>
      </c>
      <c r="EJ104" s="25">
        <f t="shared" si="281"/>
        <v>0</v>
      </c>
      <c r="EK104" s="25">
        <f t="shared" si="281"/>
        <v>0</v>
      </c>
      <c r="EL104" s="25">
        <f t="shared" si="281"/>
        <v>0</v>
      </c>
      <c r="EM104" s="25">
        <f t="shared" si="281"/>
        <v>0</v>
      </c>
      <c r="EN104" s="25">
        <f t="shared" si="281"/>
        <v>0</v>
      </c>
      <c r="EO104" s="25">
        <f t="shared" si="281"/>
        <v>0</v>
      </c>
      <c r="EP104" s="25">
        <f t="shared" si="281"/>
        <v>0</v>
      </c>
      <c r="EQ104" s="25">
        <f t="shared" si="281"/>
        <v>0</v>
      </c>
      <c r="ER104" s="25">
        <f t="shared" si="281"/>
        <v>0</v>
      </c>
      <c r="ES104" s="25">
        <f t="shared" si="281"/>
        <v>0</v>
      </c>
      <c r="ET104" s="25">
        <f t="shared" si="281"/>
        <v>0</v>
      </c>
      <c r="EU104" s="25">
        <f t="shared" si="281"/>
        <v>0</v>
      </c>
      <c r="EV104" s="25">
        <f t="shared" si="281"/>
        <v>0</v>
      </c>
      <c r="EW104" s="25">
        <f t="shared" si="281"/>
        <v>0</v>
      </c>
      <c r="EX104" s="25">
        <f t="shared" si="281"/>
        <v>0</v>
      </c>
      <c r="EY104" s="25">
        <f t="shared" si="281"/>
        <v>0</v>
      </c>
      <c r="EZ104" s="25">
        <f t="shared" si="281"/>
        <v>0</v>
      </c>
      <c r="FA104" s="25">
        <f t="shared" si="281"/>
        <v>0</v>
      </c>
      <c r="FB104" s="25">
        <f t="shared" si="281"/>
        <v>0</v>
      </c>
      <c r="FC104" s="25">
        <f t="shared" si="281"/>
        <v>0</v>
      </c>
      <c r="FD104" s="25">
        <f t="shared" si="281"/>
        <v>0</v>
      </c>
      <c r="FE104" s="25">
        <f t="shared" si="281"/>
        <v>0</v>
      </c>
      <c r="FF104" s="25">
        <f t="shared" si="281"/>
        <v>0</v>
      </c>
      <c r="FG104" s="25">
        <f t="shared" si="281"/>
        <v>0</v>
      </c>
      <c r="FH104" s="25">
        <f t="shared" si="281"/>
        <v>0</v>
      </c>
      <c r="FI104" s="25">
        <f t="shared" si="281"/>
        <v>0</v>
      </c>
      <c r="FJ104" s="25">
        <f t="shared" si="281"/>
        <v>0</v>
      </c>
      <c r="FK104" s="25">
        <f t="shared" si="281"/>
        <v>0</v>
      </c>
      <c r="FL104" s="25">
        <f t="shared" si="281"/>
        <v>0</v>
      </c>
      <c r="FM104" s="25">
        <f t="shared" si="281"/>
        <v>0</v>
      </c>
      <c r="FN104" s="25">
        <f t="shared" si="281"/>
        <v>0</v>
      </c>
      <c r="FO104" s="25">
        <f t="shared" si="281"/>
        <v>0</v>
      </c>
      <c r="FP104" s="25">
        <f t="shared" si="281"/>
        <v>0</v>
      </c>
      <c r="FQ104" s="25">
        <f t="shared" si="281"/>
        <v>0</v>
      </c>
      <c r="FR104" s="25">
        <f t="shared" si="281"/>
        <v>0</v>
      </c>
      <c r="FS104" s="25">
        <f t="shared" si="281"/>
        <v>0</v>
      </c>
      <c r="FT104" s="25">
        <f t="shared" si="281"/>
        <v>0</v>
      </c>
      <c r="FU104" s="25">
        <f t="shared" si="281"/>
        <v>0</v>
      </c>
      <c r="FV104" s="25">
        <f t="shared" si="281"/>
        <v>0</v>
      </c>
      <c r="FW104" s="25">
        <f t="shared" si="281"/>
        <v>0</v>
      </c>
      <c r="FX104" s="25">
        <f t="shared" si="281"/>
        <v>0</v>
      </c>
      <c r="FY104" s="25">
        <f t="shared" si="281"/>
        <v>0</v>
      </c>
      <c r="FZ104" s="25">
        <f t="shared" si="281"/>
        <v>0</v>
      </c>
      <c r="GA104" s="25">
        <f t="shared" si="281"/>
        <v>0</v>
      </c>
      <c r="GB104" s="25">
        <f t="shared" si="281"/>
        <v>0</v>
      </c>
      <c r="GC104" s="25">
        <f t="shared" si="281"/>
        <v>0</v>
      </c>
      <c r="GD104" s="25">
        <f t="shared" si="281"/>
        <v>0</v>
      </c>
      <c r="GE104" s="25">
        <f t="shared" si="281"/>
        <v>0</v>
      </c>
      <c r="GF104" s="25">
        <f t="shared" si="281"/>
        <v>0</v>
      </c>
      <c r="GG104" s="25">
        <f t="shared" si="281"/>
        <v>0</v>
      </c>
      <c r="GH104" s="25">
        <f t="shared" si="281"/>
        <v>0</v>
      </c>
      <c r="GI104" s="25">
        <f t="shared" si="281"/>
        <v>0</v>
      </c>
      <c r="GJ104" s="25">
        <f t="shared" si="281"/>
        <v>0</v>
      </c>
      <c r="GK104" s="25">
        <f t="shared" ref="GK104:GL107" si="290">IF(GK$12&gt;$I104,0,IF($D104&lt;=GK$12,$H104,0))</f>
        <v>0</v>
      </c>
      <c r="GL104" s="25">
        <f t="shared" si="290"/>
        <v>0</v>
      </c>
      <c r="GM104" s="246">
        <f t="shared" si="242"/>
        <v>0</v>
      </c>
    </row>
    <row r="105" spans="1:195" ht="19.5" customHeight="1">
      <c r="A105" s="130">
        <f t="shared" si="279"/>
        <v>0</v>
      </c>
      <c r="B105" s="25" t="s">
        <v>100</v>
      </c>
      <c r="C105" s="25" t="s">
        <v>6</v>
      </c>
      <c r="D105" s="64">
        <v>41518</v>
      </c>
      <c r="E105" s="25">
        <f>SUMIF(RRHH!$CN$18:$FG$18,D105,RRHH!$CN$26:$FG$26)*$E$163</f>
        <v>0</v>
      </c>
      <c r="F105" s="65">
        <f t="shared" si="272"/>
        <v>2013</v>
      </c>
      <c r="G105" s="25">
        <v>48</v>
      </c>
      <c r="H105" s="25">
        <f t="shared" si="273"/>
        <v>0</v>
      </c>
      <c r="I105" s="64">
        <f t="shared" si="275"/>
        <v>42977.2</v>
      </c>
      <c r="J105" s="141">
        <f t="shared" si="282"/>
        <v>0</v>
      </c>
      <c r="K105" s="25">
        <f t="shared" si="282"/>
        <v>0</v>
      </c>
      <c r="L105" s="25">
        <f t="shared" si="282"/>
        <v>0</v>
      </c>
      <c r="M105" s="25">
        <f t="shared" si="282"/>
        <v>0</v>
      </c>
      <c r="N105" s="25">
        <f t="shared" si="282"/>
        <v>0</v>
      </c>
      <c r="O105" s="25">
        <f t="shared" si="282"/>
        <v>0</v>
      </c>
      <c r="P105" s="25">
        <f t="shared" si="282"/>
        <v>0</v>
      </c>
      <c r="Q105" s="25">
        <f t="shared" si="282"/>
        <v>0</v>
      </c>
      <c r="R105" s="25">
        <f t="shared" si="282"/>
        <v>0</v>
      </c>
      <c r="S105" s="25">
        <f t="shared" si="282"/>
        <v>0</v>
      </c>
      <c r="T105" s="25">
        <f t="shared" si="282"/>
        <v>0</v>
      </c>
      <c r="U105" s="25">
        <f t="shared" si="282"/>
        <v>0</v>
      </c>
      <c r="V105" s="25">
        <f t="shared" si="282"/>
        <v>0</v>
      </c>
      <c r="W105" s="25">
        <f t="shared" si="282"/>
        <v>0</v>
      </c>
      <c r="X105" s="25">
        <f t="shared" si="282"/>
        <v>0</v>
      </c>
      <c r="Y105" s="25">
        <f t="shared" si="282"/>
        <v>0</v>
      </c>
      <c r="Z105" s="25">
        <f t="shared" si="283"/>
        <v>0</v>
      </c>
      <c r="AA105" s="25">
        <f t="shared" si="283"/>
        <v>0</v>
      </c>
      <c r="AB105" s="25">
        <f t="shared" si="283"/>
        <v>0</v>
      </c>
      <c r="AC105" s="25">
        <f t="shared" si="283"/>
        <v>0</v>
      </c>
      <c r="AD105" s="25">
        <f t="shared" si="283"/>
        <v>0</v>
      </c>
      <c r="AE105" s="25">
        <f t="shared" si="283"/>
        <v>0</v>
      </c>
      <c r="AF105" s="25">
        <f t="shared" si="283"/>
        <v>0</v>
      </c>
      <c r="AG105" s="25">
        <f t="shared" si="283"/>
        <v>0</v>
      </c>
      <c r="AH105" s="25">
        <f t="shared" si="283"/>
        <v>0</v>
      </c>
      <c r="AI105" s="25">
        <f t="shared" si="283"/>
        <v>0</v>
      </c>
      <c r="AJ105" s="25">
        <f t="shared" si="283"/>
        <v>0</v>
      </c>
      <c r="AK105" s="25">
        <f t="shared" si="283"/>
        <v>0</v>
      </c>
      <c r="AL105" s="25">
        <f t="shared" si="283"/>
        <v>0</v>
      </c>
      <c r="AM105" s="25">
        <f t="shared" si="283"/>
        <v>0</v>
      </c>
      <c r="AN105" s="25">
        <f t="shared" si="283"/>
        <v>0</v>
      </c>
      <c r="AO105" s="25">
        <f t="shared" si="283"/>
        <v>0</v>
      </c>
      <c r="AP105" s="25">
        <f t="shared" si="284"/>
        <v>0</v>
      </c>
      <c r="AQ105" s="25">
        <f t="shared" si="284"/>
        <v>0</v>
      </c>
      <c r="AR105" s="25">
        <f t="shared" si="284"/>
        <v>0</v>
      </c>
      <c r="AS105" s="25">
        <f t="shared" si="284"/>
        <v>0</v>
      </c>
      <c r="AT105" s="25">
        <f t="shared" si="284"/>
        <v>0</v>
      </c>
      <c r="AU105" s="25">
        <f t="shared" si="284"/>
        <v>0</v>
      </c>
      <c r="AV105" s="25">
        <f t="shared" si="284"/>
        <v>0</v>
      </c>
      <c r="AW105" s="25">
        <f t="shared" si="284"/>
        <v>0</v>
      </c>
      <c r="AX105" s="25">
        <f t="shared" si="284"/>
        <v>0</v>
      </c>
      <c r="AY105" s="25">
        <f t="shared" si="284"/>
        <v>0</v>
      </c>
      <c r="AZ105" s="25">
        <f t="shared" si="284"/>
        <v>0</v>
      </c>
      <c r="BA105" s="25">
        <f t="shared" si="284"/>
        <v>0</v>
      </c>
      <c r="BB105" s="25">
        <f t="shared" si="284"/>
        <v>0</v>
      </c>
      <c r="BC105" s="25">
        <f t="shared" si="284"/>
        <v>0</v>
      </c>
      <c r="BD105" s="25">
        <f t="shared" si="284"/>
        <v>0</v>
      </c>
      <c r="BE105" s="25">
        <f t="shared" si="284"/>
        <v>0</v>
      </c>
      <c r="BF105" s="25">
        <f t="shared" si="285"/>
        <v>0</v>
      </c>
      <c r="BG105" s="25">
        <f t="shared" si="285"/>
        <v>0</v>
      </c>
      <c r="BH105" s="25">
        <f t="shared" si="285"/>
        <v>0</v>
      </c>
      <c r="BI105" s="25">
        <f t="shared" si="285"/>
        <v>0</v>
      </c>
      <c r="BJ105" s="25">
        <f t="shared" si="285"/>
        <v>0</v>
      </c>
      <c r="BK105" s="25">
        <f t="shared" si="285"/>
        <v>0</v>
      </c>
      <c r="BL105" s="25">
        <f t="shared" si="285"/>
        <v>0</v>
      </c>
      <c r="BM105" s="25">
        <f t="shared" si="285"/>
        <v>0</v>
      </c>
      <c r="BN105" s="25">
        <f t="shared" si="285"/>
        <v>0</v>
      </c>
      <c r="BO105" s="25">
        <f t="shared" si="285"/>
        <v>0</v>
      </c>
      <c r="BP105" s="25">
        <f t="shared" si="285"/>
        <v>0</v>
      </c>
      <c r="BQ105" s="25">
        <f t="shared" si="285"/>
        <v>0</v>
      </c>
      <c r="BR105" s="25">
        <f t="shared" si="285"/>
        <v>0</v>
      </c>
      <c r="BS105" s="25">
        <f t="shared" si="285"/>
        <v>0</v>
      </c>
      <c r="BT105" s="25">
        <f t="shared" si="285"/>
        <v>0</v>
      </c>
      <c r="BU105" s="25">
        <f t="shared" si="285"/>
        <v>0</v>
      </c>
      <c r="BV105" s="25">
        <f t="shared" si="286"/>
        <v>0</v>
      </c>
      <c r="BW105" s="25">
        <f t="shared" si="286"/>
        <v>0</v>
      </c>
      <c r="BX105" s="25">
        <f t="shared" si="286"/>
        <v>0</v>
      </c>
      <c r="BY105" s="25">
        <f t="shared" si="286"/>
        <v>0</v>
      </c>
      <c r="BZ105" s="25">
        <f t="shared" si="286"/>
        <v>0</v>
      </c>
      <c r="CA105" s="25">
        <f t="shared" si="286"/>
        <v>0</v>
      </c>
      <c r="CB105" s="25">
        <f t="shared" si="286"/>
        <v>0</v>
      </c>
      <c r="CC105" s="25">
        <f t="shared" si="286"/>
        <v>0</v>
      </c>
      <c r="CD105" s="25">
        <f t="shared" si="286"/>
        <v>0</v>
      </c>
      <c r="CE105" s="25">
        <f t="shared" si="286"/>
        <v>0</v>
      </c>
      <c r="CF105" s="25">
        <f t="shared" si="286"/>
        <v>0</v>
      </c>
      <c r="CG105" s="25">
        <f t="shared" si="286"/>
        <v>0</v>
      </c>
      <c r="CH105" s="25">
        <f t="shared" si="286"/>
        <v>0</v>
      </c>
      <c r="CI105" s="25">
        <f t="shared" si="286"/>
        <v>0</v>
      </c>
      <c r="CJ105" s="25">
        <f t="shared" si="286"/>
        <v>0</v>
      </c>
      <c r="CK105" s="25">
        <f t="shared" si="286"/>
        <v>0</v>
      </c>
      <c r="CL105" s="25">
        <f t="shared" si="287"/>
        <v>0</v>
      </c>
      <c r="CM105" s="25">
        <f t="shared" si="287"/>
        <v>0</v>
      </c>
      <c r="CN105" s="25">
        <f t="shared" si="287"/>
        <v>0</v>
      </c>
      <c r="CO105" s="25">
        <f t="shared" si="287"/>
        <v>0</v>
      </c>
      <c r="CP105" s="25">
        <f t="shared" si="287"/>
        <v>0</v>
      </c>
      <c r="CQ105" s="25">
        <f t="shared" si="287"/>
        <v>0</v>
      </c>
      <c r="CR105" s="25">
        <f t="shared" si="287"/>
        <v>0</v>
      </c>
      <c r="CS105" s="25">
        <f t="shared" si="287"/>
        <v>0</v>
      </c>
      <c r="CT105" s="25">
        <f t="shared" si="287"/>
        <v>0</v>
      </c>
      <c r="CU105" s="25">
        <f t="shared" si="287"/>
        <v>0</v>
      </c>
      <c r="CV105" s="25">
        <f t="shared" si="287"/>
        <v>0</v>
      </c>
      <c r="CW105" s="25">
        <f t="shared" si="287"/>
        <v>0</v>
      </c>
      <c r="CX105" s="25">
        <f t="shared" si="287"/>
        <v>0</v>
      </c>
      <c r="CY105" s="25">
        <f t="shared" si="287"/>
        <v>0</v>
      </c>
      <c r="CZ105" s="25">
        <f t="shared" si="287"/>
        <v>0</v>
      </c>
      <c r="DA105" s="25">
        <f t="shared" si="287"/>
        <v>0</v>
      </c>
      <c r="DB105" s="25">
        <f t="shared" si="288"/>
        <v>0</v>
      </c>
      <c r="DC105" s="25">
        <f t="shared" si="288"/>
        <v>0</v>
      </c>
      <c r="DD105" s="25">
        <f t="shared" si="288"/>
        <v>0</v>
      </c>
      <c r="DE105" s="25">
        <f t="shared" si="288"/>
        <v>0</v>
      </c>
      <c r="DF105" s="25">
        <f t="shared" si="288"/>
        <v>0</v>
      </c>
      <c r="DG105" s="25">
        <f t="shared" si="288"/>
        <v>0</v>
      </c>
      <c r="DH105" s="25">
        <f t="shared" si="288"/>
        <v>0</v>
      </c>
      <c r="DI105" s="25">
        <f t="shared" si="288"/>
        <v>0</v>
      </c>
      <c r="DJ105" s="25">
        <f t="shared" si="288"/>
        <v>0</v>
      </c>
      <c r="DK105" s="25">
        <f t="shared" si="288"/>
        <v>0</v>
      </c>
      <c r="DL105" s="25">
        <f t="shared" si="288"/>
        <v>0</v>
      </c>
      <c r="DM105" s="25">
        <f t="shared" si="288"/>
        <v>0</v>
      </c>
      <c r="DN105" s="25">
        <f t="shared" si="288"/>
        <v>0</v>
      </c>
      <c r="DO105" s="25">
        <f t="shared" si="288"/>
        <v>0</v>
      </c>
      <c r="DP105" s="25">
        <f t="shared" si="288"/>
        <v>0</v>
      </c>
      <c r="DQ105" s="25">
        <f t="shared" si="288"/>
        <v>0</v>
      </c>
      <c r="DR105" s="25">
        <f t="shared" si="289"/>
        <v>0</v>
      </c>
      <c r="DS105" s="25">
        <f t="shared" si="289"/>
        <v>0</v>
      </c>
      <c r="DT105" s="25">
        <f t="shared" si="289"/>
        <v>0</v>
      </c>
      <c r="DU105" s="25">
        <f t="shared" si="289"/>
        <v>0</v>
      </c>
      <c r="DV105" s="25">
        <f t="shared" si="289"/>
        <v>0</v>
      </c>
      <c r="DW105" s="25">
        <f t="shared" si="289"/>
        <v>0</v>
      </c>
      <c r="DX105" s="25">
        <f t="shared" si="289"/>
        <v>0</v>
      </c>
      <c r="DY105" s="25">
        <f t="shared" si="289"/>
        <v>0</v>
      </c>
      <c r="DZ105" s="25">
        <f t="shared" ref="DZ105:GK108" si="291">IF(DZ$12&gt;$I105,0,IF($D105&lt;=DZ$12,$H105,0))</f>
        <v>0</v>
      </c>
      <c r="EA105" s="25">
        <f t="shared" si="291"/>
        <v>0</v>
      </c>
      <c r="EB105" s="25">
        <f t="shared" si="291"/>
        <v>0</v>
      </c>
      <c r="EC105" s="25">
        <f t="shared" si="291"/>
        <v>0</v>
      </c>
      <c r="ED105" s="25">
        <f t="shared" si="291"/>
        <v>0</v>
      </c>
      <c r="EE105" s="25">
        <f t="shared" si="291"/>
        <v>0</v>
      </c>
      <c r="EF105" s="25">
        <f t="shared" si="291"/>
        <v>0</v>
      </c>
      <c r="EG105" s="25">
        <f t="shared" si="291"/>
        <v>0</v>
      </c>
      <c r="EH105" s="25">
        <f t="shared" si="291"/>
        <v>0</v>
      </c>
      <c r="EI105" s="25">
        <f t="shared" si="291"/>
        <v>0</v>
      </c>
      <c r="EJ105" s="25">
        <f t="shared" si="291"/>
        <v>0</v>
      </c>
      <c r="EK105" s="25">
        <f t="shared" si="291"/>
        <v>0</v>
      </c>
      <c r="EL105" s="25">
        <f t="shared" si="291"/>
        <v>0</v>
      </c>
      <c r="EM105" s="25">
        <f t="shared" si="291"/>
        <v>0</v>
      </c>
      <c r="EN105" s="25">
        <f t="shared" si="291"/>
        <v>0</v>
      </c>
      <c r="EO105" s="25">
        <f t="shared" si="291"/>
        <v>0</v>
      </c>
      <c r="EP105" s="25">
        <f t="shared" si="291"/>
        <v>0</v>
      </c>
      <c r="EQ105" s="25">
        <f t="shared" si="291"/>
        <v>0</v>
      </c>
      <c r="ER105" s="25">
        <f t="shared" si="291"/>
        <v>0</v>
      </c>
      <c r="ES105" s="25">
        <f t="shared" si="291"/>
        <v>0</v>
      </c>
      <c r="ET105" s="25">
        <f t="shared" si="291"/>
        <v>0</v>
      </c>
      <c r="EU105" s="25">
        <f t="shared" si="291"/>
        <v>0</v>
      </c>
      <c r="EV105" s="25">
        <f t="shared" si="291"/>
        <v>0</v>
      </c>
      <c r="EW105" s="25">
        <f t="shared" si="291"/>
        <v>0</v>
      </c>
      <c r="EX105" s="25">
        <f t="shared" si="291"/>
        <v>0</v>
      </c>
      <c r="EY105" s="25">
        <f t="shared" si="291"/>
        <v>0</v>
      </c>
      <c r="EZ105" s="25">
        <f t="shared" si="291"/>
        <v>0</v>
      </c>
      <c r="FA105" s="25">
        <f t="shared" si="291"/>
        <v>0</v>
      </c>
      <c r="FB105" s="25">
        <f t="shared" si="291"/>
        <v>0</v>
      </c>
      <c r="FC105" s="25">
        <f t="shared" si="291"/>
        <v>0</v>
      </c>
      <c r="FD105" s="25">
        <f t="shared" si="291"/>
        <v>0</v>
      </c>
      <c r="FE105" s="25">
        <f t="shared" si="291"/>
        <v>0</v>
      </c>
      <c r="FF105" s="25">
        <f t="shared" si="291"/>
        <v>0</v>
      </c>
      <c r="FG105" s="25">
        <f t="shared" si="291"/>
        <v>0</v>
      </c>
      <c r="FH105" s="25">
        <f t="shared" si="291"/>
        <v>0</v>
      </c>
      <c r="FI105" s="25">
        <f t="shared" si="291"/>
        <v>0</v>
      </c>
      <c r="FJ105" s="25">
        <f t="shared" si="291"/>
        <v>0</v>
      </c>
      <c r="FK105" s="25">
        <f t="shared" si="291"/>
        <v>0</v>
      </c>
      <c r="FL105" s="25">
        <f t="shared" si="291"/>
        <v>0</v>
      </c>
      <c r="FM105" s="25">
        <f t="shared" si="291"/>
        <v>0</v>
      </c>
      <c r="FN105" s="25">
        <f t="shared" si="291"/>
        <v>0</v>
      </c>
      <c r="FO105" s="25">
        <f t="shared" si="291"/>
        <v>0</v>
      </c>
      <c r="FP105" s="25">
        <f t="shared" si="291"/>
        <v>0</v>
      </c>
      <c r="FQ105" s="25">
        <f t="shared" si="291"/>
        <v>0</v>
      </c>
      <c r="FR105" s="25">
        <f t="shared" si="291"/>
        <v>0</v>
      </c>
      <c r="FS105" s="25">
        <f t="shared" si="291"/>
        <v>0</v>
      </c>
      <c r="FT105" s="25">
        <f t="shared" si="291"/>
        <v>0</v>
      </c>
      <c r="FU105" s="25">
        <f t="shared" si="291"/>
        <v>0</v>
      </c>
      <c r="FV105" s="25">
        <f t="shared" si="291"/>
        <v>0</v>
      </c>
      <c r="FW105" s="25">
        <f t="shared" si="291"/>
        <v>0</v>
      </c>
      <c r="FX105" s="25">
        <f t="shared" si="291"/>
        <v>0</v>
      </c>
      <c r="FY105" s="25">
        <f t="shared" si="291"/>
        <v>0</v>
      </c>
      <c r="FZ105" s="25">
        <f t="shared" si="291"/>
        <v>0</v>
      </c>
      <c r="GA105" s="25">
        <f t="shared" si="291"/>
        <v>0</v>
      </c>
      <c r="GB105" s="25">
        <f t="shared" si="291"/>
        <v>0</v>
      </c>
      <c r="GC105" s="25">
        <f t="shared" si="291"/>
        <v>0</v>
      </c>
      <c r="GD105" s="25">
        <f t="shared" si="291"/>
        <v>0</v>
      </c>
      <c r="GE105" s="25">
        <f t="shared" si="291"/>
        <v>0</v>
      </c>
      <c r="GF105" s="25">
        <f t="shared" si="291"/>
        <v>0</v>
      </c>
      <c r="GG105" s="25">
        <f t="shared" si="291"/>
        <v>0</v>
      </c>
      <c r="GH105" s="25">
        <f t="shared" si="291"/>
        <v>0</v>
      </c>
      <c r="GI105" s="25">
        <f t="shared" si="291"/>
        <v>0</v>
      </c>
      <c r="GJ105" s="25">
        <f t="shared" si="291"/>
        <v>0</v>
      </c>
      <c r="GK105" s="25">
        <f t="shared" si="291"/>
        <v>0</v>
      </c>
      <c r="GL105" s="25">
        <f t="shared" si="290"/>
        <v>0</v>
      </c>
      <c r="GM105" s="246">
        <f t="shared" si="242"/>
        <v>0</v>
      </c>
    </row>
    <row r="106" spans="1:195" ht="19.5" customHeight="1">
      <c r="A106" s="130">
        <f t="shared" si="279"/>
        <v>0</v>
      </c>
      <c r="B106" s="25" t="s">
        <v>100</v>
      </c>
      <c r="C106" s="25" t="s">
        <v>6</v>
      </c>
      <c r="D106" s="64">
        <v>41548</v>
      </c>
      <c r="E106" s="25">
        <f>SUMIF(RRHH!$CN$18:$FG$18,D106,RRHH!$CN$26:$FG$26)*$E$163</f>
        <v>0</v>
      </c>
      <c r="F106" s="65">
        <f t="shared" si="272"/>
        <v>2013</v>
      </c>
      <c r="G106" s="25">
        <v>48</v>
      </c>
      <c r="H106" s="25">
        <f t="shared" si="273"/>
        <v>0</v>
      </c>
      <c r="I106" s="64">
        <f t="shared" si="275"/>
        <v>43007.199999999997</v>
      </c>
      <c r="J106" s="141">
        <f t="shared" si="282"/>
        <v>0</v>
      </c>
      <c r="K106" s="25">
        <f t="shared" si="282"/>
        <v>0</v>
      </c>
      <c r="L106" s="25">
        <f t="shared" si="282"/>
        <v>0</v>
      </c>
      <c r="M106" s="25">
        <f t="shared" si="282"/>
        <v>0</v>
      </c>
      <c r="N106" s="25">
        <f t="shared" si="282"/>
        <v>0</v>
      </c>
      <c r="O106" s="25">
        <f t="shared" si="282"/>
        <v>0</v>
      </c>
      <c r="P106" s="25">
        <f t="shared" si="282"/>
        <v>0</v>
      </c>
      <c r="Q106" s="25">
        <f t="shared" si="282"/>
        <v>0</v>
      </c>
      <c r="R106" s="25">
        <f t="shared" si="282"/>
        <v>0</v>
      </c>
      <c r="S106" s="25">
        <f t="shared" si="282"/>
        <v>0</v>
      </c>
      <c r="T106" s="25">
        <f t="shared" si="282"/>
        <v>0</v>
      </c>
      <c r="U106" s="25">
        <f t="shared" si="282"/>
        <v>0</v>
      </c>
      <c r="V106" s="25">
        <f t="shared" si="282"/>
        <v>0</v>
      </c>
      <c r="W106" s="25">
        <f t="shared" si="282"/>
        <v>0</v>
      </c>
      <c r="X106" s="25">
        <f t="shared" si="282"/>
        <v>0</v>
      </c>
      <c r="Y106" s="25">
        <f t="shared" si="282"/>
        <v>0</v>
      </c>
      <c r="Z106" s="25">
        <f t="shared" si="283"/>
        <v>0</v>
      </c>
      <c r="AA106" s="25">
        <f t="shared" si="283"/>
        <v>0</v>
      </c>
      <c r="AB106" s="25">
        <f t="shared" si="283"/>
        <v>0</v>
      </c>
      <c r="AC106" s="25">
        <f t="shared" si="283"/>
        <v>0</v>
      </c>
      <c r="AD106" s="25">
        <f t="shared" si="283"/>
        <v>0</v>
      </c>
      <c r="AE106" s="25">
        <f t="shared" si="283"/>
        <v>0</v>
      </c>
      <c r="AF106" s="25">
        <f t="shared" si="283"/>
        <v>0</v>
      </c>
      <c r="AG106" s="25">
        <f t="shared" si="283"/>
        <v>0</v>
      </c>
      <c r="AH106" s="25">
        <f t="shared" si="283"/>
        <v>0</v>
      </c>
      <c r="AI106" s="25">
        <f t="shared" si="283"/>
        <v>0</v>
      </c>
      <c r="AJ106" s="25">
        <f t="shared" si="283"/>
        <v>0</v>
      </c>
      <c r="AK106" s="25">
        <f t="shared" si="283"/>
        <v>0</v>
      </c>
      <c r="AL106" s="25">
        <f t="shared" si="283"/>
        <v>0</v>
      </c>
      <c r="AM106" s="25">
        <f t="shared" si="283"/>
        <v>0</v>
      </c>
      <c r="AN106" s="25">
        <f t="shared" si="283"/>
        <v>0</v>
      </c>
      <c r="AO106" s="25">
        <f t="shared" si="283"/>
        <v>0</v>
      </c>
      <c r="AP106" s="25">
        <f t="shared" si="284"/>
        <v>0</v>
      </c>
      <c r="AQ106" s="25">
        <f t="shared" si="284"/>
        <v>0</v>
      </c>
      <c r="AR106" s="25">
        <f t="shared" si="284"/>
        <v>0</v>
      </c>
      <c r="AS106" s="25">
        <f t="shared" si="284"/>
        <v>0</v>
      </c>
      <c r="AT106" s="25">
        <f t="shared" si="284"/>
        <v>0</v>
      </c>
      <c r="AU106" s="25">
        <f t="shared" si="284"/>
        <v>0</v>
      </c>
      <c r="AV106" s="25">
        <f t="shared" si="284"/>
        <v>0</v>
      </c>
      <c r="AW106" s="25">
        <f t="shared" si="284"/>
        <v>0</v>
      </c>
      <c r="AX106" s="25">
        <f t="shared" si="284"/>
        <v>0</v>
      </c>
      <c r="AY106" s="25">
        <f t="shared" si="284"/>
        <v>0</v>
      </c>
      <c r="AZ106" s="25">
        <f t="shared" si="284"/>
        <v>0</v>
      </c>
      <c r="BA106" s="25">
        <f t="shared" si="284"/>
        <v>0</v>
      </c>
      <c r="BB106" s="25">
        <f t="shared" si="284"/>
        <v>0</v>
      </c>
      <c r="BC106" s="25">
        <f t="shared" si="284"/>
        <v>0</v>
      </c>
      <c r="BD106" s="25">
        <f t="shared" si="284"/>
        <v>0</v>
      </c>
      <c r="BE106" s="25">
        <f t="shared" si="284"/>
        <v>0</v>
      </c>
      <c r="BF106" s="25">
        <f t="shared" si="285"/>
        <v>0</v>
      </c>
      <c r="BG106" s="25">
        <f t="shared" si="285"/>
        <v>0</v>
      </c>
      <c r="BH106" s="25">
        <f t="shared" si="285"/>
        <v>0</v>
      </c>
      <c r="BI106" s="25">
        <f t="shared" si="285"/>
        <v>0</v>
      </c>
      <c r="BJ106" s="25">
        <f t="shared" si="285"/>
        <v>0</v>
      </c>
      <c r="BK106" s="25">
        <f t="shared" si="285"/>
        <v>0</v>
      </c>
      <c r="BL106" s="25">
        <f t="shared" si="285"/>
        <v>0</v>
      </c>
      <c r="BM106" s="25">
        <f t="shared" si="285"/>
        <v>0</v>
      </c>
      <c r="BN106" s="25">
        <f t="shared" si="285"/>
        <v>0</v>
      </c>
      <c r="BO106" s="25">
        <f t="shared" si="285"/>
        <v>0</v>
      </c>
      <c r="BP106" s="25">
        <f t="shared" si="285"/>
        <v>0</v>
      </c>
      <c r="BQ106" s="25">
        <f t="shared" si="285"/>
        <v>0</v>
      </c>
      <c r="BR106" s="25">
        <f t="shared" si="285"/>
        <v>0</v>
      </c>
      <c r="BS106" s="25">
        <f t="shared" si="285"/>
        <v>0</v>
      </c>
      <c r="BT106" s="25">
        <f t="shared" si="285"/>
        <v>0</v>
      </c>
      <c r="BU106" s="25">
        <f t="shared" si="285"/>
        <v>0</v>
      </c>
      <c r="BV106" s="25">
        <f t="shared" si="286"/>
        <v>0</v>
      </c>
      <c r="BW106" s="25">
        <f t="shared" si="286"/>
        <v>0</v>
      </c>
      <c r="BX106" s="25">
        <f t="shared" si="286"/>
        <v>0</v>
      </c>
      <c r="BY106" s="25">
        <f t="shared" si="286"/>
        <v>0</v>
      </c>
      <c r="BZ106" s="25">
        <f t="shared" si="286"/>
        <v>0</v>
      </c>
      <c r="CA106" s="25">
        <f t="shared" si="286"/>
        <v>0</v>
      </c>
      <c r="CB106" s="25">
        <f t="shared" si="286"/>
        <v>0</v>
      </c>
      <c r="CC106" s="25">
        <f t="shared" si="286"/>
        <v>0</v>
      </c>
      <c r="CD106" s="25">
        <f t="shared" si="286"/>
        <v>0</v>
      </c>
      <c r="CE106" s="25">
        <f t="shared" si="286"/>
        <v>0</v>
      </c>
      <c r="CF106" s="25">
        <f t="shared" si="286"/>
        <v>0</v>
      </c>
      <c r="CG106" s="25">
        <f t="shared" si="286"/>
        <v>0</v>
      </c>
      <c r="CH106" s="25">
        <f t="shared" si="286"/>
        <v>0</v>
      </c>
      <c r="CI106" s="25">
        <f t="shared" si="286"/>
        <v>0</v>
      </c>
      <c r="CJ106" s="25">
        <f t="shared" si="286"/>
        <v>0</v>
      </c>
      <c r="CK106" s="25">
        <f t="shared" si="286"/>
        <v>0</v>
      </c>
      <c r="CL106" s="25">
        <f t="shared" si="287"/>
        <v>0</v>
      </c>
      <c r="CM106" s="25">
        <f t="shared" si="287"/>
        <v>0</v>
      </c>
      <c r="CN106" s="25">
        <f t="shared" si="287"/>
        <v>0</v>
      </c>
      <c r="CO106" s="25">
        <f t="shared" si="287"/>
        <v>0</v>
      </c>
      <c r="CP106" s="25">
        <f t="shared" si="287"/>
        <v>0</v>
      </c>
      <c r="CQ106" s="25">
        <f t="shared" si="287"/>
        <v>0</v>
      </c>
      <c r="CR106" s="25">
        <f t="shared" si="287"/>
        <v>0</v>
      </c>
      <c r="CS106" s="25">
        <f t="shared" si="287"/>
        <v>0</v>
      </c>
      <c r="CT106" s="25">
        <f t="shared" si="287"/>
        <v>0</v>
      </c>
      <c r="CU106" s="25">
        <f t="shared" si="287"/>
        <v>0</v>
      </c>
      <c r="CV106" s="25">
        <f t="shared" si="287"/>
        <v>0</v>
      </c>
      <c r="CW106" s="25">
        <f t="shared" si="287"/>
        <v>0</v>
      </c>
      <c r="CX106" s="25">
        <f t="shared" si="287"/>
        <v>0</v>
      </c>
      <c r="CY106" s="25">
        <f t="shared" si="287"/>
        <v>0</v>
      </c>
      <c r="CZ106" s="25">
        <f t="shared" si="287"/>
        <v>0</v>
      </c>
      <c r="DA106" s="25">
        <f t="shared" si="287"/>
        <v>0</v>
      </c>
      <c r="DB106" s="25">
        <f t="shared" si="288"/>
        <v>0</v>
      </c>
      <c r="DC106" s="25">
        <f t="shared" si="288"/>
        <v>0</v>
      </c>
      <c r="DD106" s="25">
        <f t="shared" si="288"/>
        <v>0</v>
      </c>
      <c r="DE106" s="25">
        <f t="shared" si="288"/>
        <v>0</v>
      </c>
      <c r="DF106" s="25">
        <f t="shared" si="288"/>
        <v>0</v>
      </c>
      <c r="DG106" s="25">
        <f t="shared" si="288"/>
        <v>0</v>
      </c>
      <c r="DH106" s="25">
        <f t="shared" si="288"/>
        <v>0</v>
      </c>
      <c r="DI106" s="25">
        <f t="shared" si="288"/>
        <v>0</v>
      </c>
      <c r="DJ106" s="25">
        <f t="shared" si="288"/>
        <v>0</v>
      </c>
      <c r="DK106" s="25">
        <f t="shared" si="288"/>
        <v>0</v>
      </c>
      <c r="DL106" s="25">
        <f t="shared" si="288"/>
        <v>0</v>
      </c>
      <c r="DM106" s="25">
        <f t="shared" si="288"/>
        <v>0</v>
      </c>
      <c r="DN106" s="25">
        <f t="shared" si="288"/>
        <v>0</v>
      </c>
      <c r="DO106" s="25">
        <f t="shared" si="288"/>
        <v>0</v>
      </c>
      <c r="DP106" s="25">
        <f t="shared" si="288"/>
        <v>0</v>
      </c>
      <c r="DQ106" s="25">
        <f t="shared" si="288"/>
        <v>0</v>
      </c>
      <c r="DR106" s="25">
        <f t="shared" si="289"/>
        <v>0</v>
      </c>
      <c r="DS106" s="25">
        <f t="shared" si="289"/>
        <v>0</v>
      </c>
      <c r="DT106" s="25">
        <f t="shared" si="289"/>
        <v>0</v>
      </c>
      <c r="DU106" s="25">
        <f t="shared" si="289"/>
        <v>0</v>
      </c>
      <c r="DV106" s="25">
        <f t="shared" si="289"/>
        <v>0</v>
      </c>
      <c r="DW106" s="25">
        <f t="shared" si="289"/>
        <v>0</v>
      </c>
      <c r="DX106" s="25">
        <f t="shared" si="289"/>
        <v>0</v>
      </c>
      <c r="DY106" s="25">
        <f t="shared" si="289"/>
        <v>0</v>
      </c>
      <c r="DZ106" s="25">
        <f t="shared" si="291"/>
        <v>0</v>
      </c>
      <c r="EA106" s="25">
        <f t="shared" si="291"/>
        <v>0</v>
      </c>
      <c r="EB106" s="25">
        <f t="shared" si="291"/>
        <v>0</v>
      </c>
      <c r="EC106" s="25">
        <f t="shared" si="291"/>
        <v>0</v>
      </c>
      <c r="ED106" s="25">
        <f t="shared" si="291"/>
        <v>0</v>
      </c>
      <c r="EE106" s="25">
        <f t="shared" si="291"/>
        <v>0</v>
      </c>
      <c r="EF106" s="25">
        <f t="shared" si="291"/>
        <v>0</v>
      </c>
      <c r="EG106" s="25">
        <f t="shared" si="291"/>
        <v>0</v>
      </c>
      <c r="EH106" s="25">
        <f t="shared" si="291"/>
        <v>0</v>
      </c>
      <c r="EI106" s="25">
        <f t="shared" si="291"/>
        <v>0</v>
      </c>
      <c r="EJ106" s="25">
        <f t="shared" si="291"/>
        <v>0</v>
      </c>
      <c r="EK106" s="25">
        <f t="shared" si="291"/>
        <v>0</v>
      </c>
      <c r="EL106" s="25">
        <f t="shared" si="291"/>
        <v>0</v>
      </c>
      <c r="EM106" s="25">
        <f t="shared" si="291"/>
        <v>0</v>
      </c>
      <c r="EN106" s="25">
        <f t="shared" si="291"/>
        <v>0</v>
      </c>
      <c r="EO106" s="25">
        <f t="shared" si="291"/>
        <v>0</v>
      </c>
      <c r="EP106" s="25">
        <f t="shared" si="291"/>
        <v>0</v>
      </c>
      <c r="EQ106" s="25">
        <f t="shared" si="291"/>
        <v>0</v>
      </c>
      <c r="ER106" s="25">
        <f t="shared" si="291"/>
        <v>0</v>
      </c>
      <c r="ES106" s="25">
        <f t="shared" si="291"/>
        <v>0</v>
      </c>
      <c r="ET106" s="25">
        <f t="shared" si="291"/>
        <v>0</v>
      </c>
      <c r="EU106" s="25">
        <f t="shared" si="291"/>
        <v>0</v>
      </c>
      <c r="EV106" s="25">
        <f t="shared" si="291"/>
        <v>0</v>
      </c>
      <c r="EW106" s="25">
        <f t="shared" si="291"/>
        <v>0</v>
      </c>
      <c r="EX106" s="25">
        <f t="shared" si="291"/>
        <v>0</v>
      </c>
      <c r="EY106" s="25">
        <f t="shared" si="291"/>
        <v>0</v>
      </c>
      <c r="EZ106" s="25">
        <f t="shared" si="291"/>
        <v>0</v>
      </c>
      <c r="FA106" s="25">
        <f t="shared" si="291"/>
        <v>0</v>
      </c>
      <c r="FB106" s="25">
        <f t="shared" si="291"/>
        <v>0</v>
      </c>
      <c r="FC106" s="25">
        <f t="shared" si="291"/>
        <v>0</v>
      </c>
      <c r="FD106" s="25">
        <f t="shared" si="291"/>
        <v>0</v>
      </c>
      <c r="FE106" s="25">
        <f t="shared" si="291"/>
        <v>0</v>
      </c>
      <c r="FF106" s="25">
        <f t="shared" si="291"/>
        <v>0</v>
      </c>
      <c r="FG106" s="25">
        <f t="shared" si="291"/>
        <v>0</v>
      </c>
      <c r="FH106" s="25">
        <f t="shared" si="291"/>
        <v>0</v>
      </c>
      <c r="FI106" s="25">
        <f t="shared" si="291"/>
        <v>0</v>
      </c>
      <c r="FJ106" s="25">
        <f t="shared" si="291"/>
        <v>0</v>
      </c>
      <c r="FK106" s="25">
        <f t="shared" si="291"/>
        <v>0</v>
      </c>
      <c r="FL106" s="25">
        <f t="shared" si="291"/>
        <v>0</v>
      </c>
      <c r="FM106" s="25">
        <f t="shared" si="291"/>
        <v>0</v>
      </c>
      <c r="FN106" s="25">
        <f t="shared" si="291"/>
        <v>0</v>
      </c>
      <c r="FO106" s="25">
        <f t="shared" si="291"/>
        <v>0</v>
      </c>
      <c r="FP106" s="25">
        <f t="shared" si="291"/>
        <v>0</v>
      </c>
      <c r="FQ106" s="25">
        <f t="shared" si="291"/>
        <v>0</v>
      </c>
      <c r="FR106" s="25">
        <f t="shared" si="291"/>
        <v>0</v>
      </c>
      <c r="FS106" s="25">
        <f t="shared" si="291"/>
        <v>0</v>
      </c>
      <c r="FT106" s="25">
        <f t="shared" si="291"/>
        <v>0</v>
      </c>
      <c r="FU106" s="25">
        <f t="shared" si="291"/>
        <v>0</v>
      </c>
      <c r="FV106" s="25">
        <f t="shared" si="291"/>
        <v>0</v>
      </c>
      <c r="FW106" s="25">
        <f t="shared" si="291"/>
        <v>0</v>
      </c>
      <c r="FX106" s="25">
        <f t="shared" si="291"/>
        <v>0</v>
      </c>
      <c r="FY106" s="25">
        <f t="shared" si="291"/>
        <v>0</v>
      </c>
      <c r="FZ106" s="25">
        <f t="shared" si="291"/>
        <v>0</v>
      </c>
      <c r="GA106" s="25">
        <f t="shared" si="291"/>
        <v>0</v>
      </c>
      <c r="GB106" s="25">
        <f t="shared" si="291"/>
        <v>0</v>
      </c>
      <c r="GC106" s="25">
        <f t="shared" si="291"/>
        <v>0</v>
      </c>
      <c r="GD106" s="25">
        <f t="shared" si="291"/>
        <v>0</v>
      </c>
      <c r="GE106" s="25">
        <f t="shared" si="291"/>
        <v>0</v>
      </c>
      <c r="GF106" s="25">
        <f t="shared" si="291"/>
        <v>0</v>
      </c>
      <c r="GG106" s="25">
        <f t="shared" si="291"/>
        <v>0</v>
      </c>
      <c r="GH106" s="25">
        <f t="shared" si="291"/>
        <v>0</v>
      </c>
      <c r="GI106" s="25">
        <f t="shared" si="291"/>
        <v>0</v>
      </c>
      <c r="GJ106" s="25">
        <f t="shared" si="291"/>
        <v>0</v>
      </c>
      <c r="GK106" s="25">
        <f t="shared" si="291"/>
        <v>0</v>
      </c>
      <c r="GL106" s="25">
        <f t="shared" si="290"/>
        <v>0</v>
      </c>
      <c r="GM106" s="246">
        <f t="shared" si="242"/>
        <v>0</v>
      </c>
    </row>
    <row r="107" spans="1:195" ht="19.5" customHeight="1">
      <c r="A107" s="130">
        <f t="shared" si="279"/>
        <v>0</v>
      </c>
      <c r="B107" s="25" t="s">
        <v>100</v>
      </c>
      <c r="C107" s="25" t="s">
        <v>6</v>
      </c>
      <c r="D107" s="64">
        <v>41579</v>
      </c>
      <c r="E107" s="25">
        <f>SUMIF(RRHH!$CN$18:$FG$18,D107,RRHH!$CN$26:$FG$26)*$E$163</f>
        <v>0</v>
      </c>
      <c r="F107" s="65">
        <f t="shared" si="272"/>
        <v>2013</v>
      </c>
      <c r="G107" s="25">
        <v>48</v>
      </c>
      <c r="H107" s="25">
        <f t="shared" si="273"/>
        <v>0</v>
      </c>
      <c r="I107" s="64">
        <f t="shared" si="275"/>
        <v>43038.2</v>
      </c>
      <c r="J107" s="141">
        <f t="shared" si="282"/>
        <v>0</v>
      </c>
      <c r="K107" s="25">
        <f t="shared" si="282"/>
        <v>0</v>
      </c>
      <c r="L107" s="25">
        <f t="shared" si="282"/>
        <v>0</v>
      </c>
      <c r="M107" s="25">
        <f t="shared" si="282"/>
        <v>0</v>
      </c>
      <c r="N107" s="25">
        <f t="shared" si="282"/>
        <v>0</v>
      </c>
      <c r="O107" s="25">
        <f t="shared" si="282"/>
        <v>0</v>
      </c>
      <c r="P107" s="25">
        <f t="shared" si="282"/>
        <v>0</v>
      </c>
      <c r="Q107" s="25">
        <f t="shared" si="282"/>
        <v>0</v>
      </c>
      <c r="R107" s="25">
        <f t="shared" si="282"/>
        <v>0</v>
      </c>
      <c r="S107" s="25">
        <f t="shared" si="282"/>
        <v>0</v>
      </c>
      <c r="T107" s="25">
        <f t="shared" si="282"/>
        <v>0</v>
      </c>
      <c r="U107" s="25">
        <f t="shared" si="282"/>
        <v>0</v>
      </c>
      <c r="V107" s="25">
        <f t="shared" si="282"/>
        <v>0</v>
      </c>
      <c r="W107" s="25">
        <f t="shared" si="282"/>
        <v>0</v>
      </c>
      <c r="X107" s="25">
        <f t="shared" si="282"/>
        <v>0</v>
      </c>
      <c r="Y107" s="25">
        <f t="shared" si="282"/>
        <v>0</v>
      </c>
      <c r="Z107" s="25">
        <f t="shared" si="283"/>
        <v>0</v>
      </c>
      <c r="AA107" s="25">
        <f t="shared" si="283"/>
        <v>0</v>
      </c>
      <c r="AB107" s="25">
        <f t="shared" si="283"/>
        <v>0</v>
      </c>
      <c r="AC107" s="25">
        <f t="shared" si="283"/>
        <v>0</v>
      </c>
      <c r="AD107" s="25">
        <f t="shared" si="283"/>
        <v>0</v>
      </c>
      <c r="AE107" s="25">
        <f t="shared" si="283"/>
        <v>0</v>
      </c>
      <c r="AF107" s="25">
        <f t="shared" si="283"/>
        <v>0</v>
      </c>
      <c r="AG107" s="25">
        <f t="shared" si="283"/>
        <v>0</v>
      </c>
      <c r="AH107" s="25">
        <f t="shared" si="283"/>
        <v>0</v>
      </c>
      <c r="AI107" s="25">
        <f t="shared" si="283"/>
        <v>0</v>
      </c>
      <c r="AJ107" s="25">
        <f t="shared" si="283"/>
        <v>0</v>
      </c>
      <c r="AK107" s="25">
        <f t="shared" si="283"/>
        <v>0</v>
      </c>
      <c r="AL107" s="25">
        <f t="shared" si="283"/>
        <v>0</v>
      </c>
      <c r="AM107" s="25">
        <f t="shared" si="283"/>
        <v>0</v>
      </c>
      <c r="AN107" s="25">
        <f t="shared" si="283"/>
        <v>0</v>
      </c>
      <c r="AO107" s="25">
        <f t="shared" si="283"/>
        <v>0</v>
      </c>
      <c r="AP107" s="25">
        <f t="shared" si="284"/>
        <v>0</v>
      </c>
      <c r="AQ107" s="25">
        <f t="shared" si="284"/>
        <v>0</v>
      </c>
      <c r="AR107" s="25">
        <f t="shared" si="284"/>
        <v>0</v>
      </c>
      <c r="AS107" s="25">
        <f t="shared" si="284"/>
        <v>0</v>
      </c>
      <c r="AT107" s="25">
        <f t="shared" si="284"/>
        <v>0</v>
      </c>
      <c r="AU107" s="25">
        <f t="shared" si="284"/>
        <v>0</v>
      </c>
      <c r="AV107" s="25">
        <f t="shared" si="284"/>
        <v>0</v>
      </c>
      <c r="AW107" s="25">
        <f t="shared" si="284"/>
        <v>0</v>
      </c>
      <c r="AX107" s="25">
        <f t="shared" si="284"/>
        <v>0</v>
      </c>
      <c r="AY107" s="25">
        <f t="shared" si="284"/>
        <v>0</v>
      </c>
      <c r="AZ107" s="25">
        <f t="shared" si="284"/>
        <v>0</v>
      </c>
      <c r="BA107" s="25">
        <f t="shared" si="284"/>
        <v>0</v>
      </c>
      <c r="BB107" s="25">
        <f t="shared" si="284"/>
        <v>0</v>
      </c>
      <c r="BC107" s="25">
        <f t="shared" si="284"/>
        <v>0</v>
      </c>
      <c r="BD107" s="25">
        <f t="shared" si="284"/>
        <v>0</v>
      </c>
      <c r="BE107" s="25">
        <f t="shared" si="284"/>
        <v>0</v>
      </c>
      <c r="BF107" s="25">
        <f t="shared" si="285"/>
        <v>0</v>
      </c>
      <c r="BG107" s="25">
        <f t="shared" si="285"/>
        <v>0</v>
      </c>
      <c r="BH107" s="25">
        <f t="shared" si="285"/>
        <v>0</v>
      </c>
      <c r="BI107" s="25">
        <f t="shared" si="285"/>
        <v>0</v>
      </c>
      <c r="BJ107" s="25">
        <f t="shared" si="285"/>
        <v>0</v>
      </c>
      <c r="BK107" s="25">
        <f t="shared" si="285"/>
        <v>0</v>
      </c>
      <c r="BL107" s="25">
        <f t="shared" si="285"/>
        <v>0</v>
      </c>
      <c r="BM107" s="25">
        <f t="shared" si="285"/>
        <v>0</v>
      </c>
      <c r="BN107" s="25">
        <f t="shared" si="285"/>
        <v>0</v>
      </c>
      <c r="BO107" s="25">
        <f t="shared" si="285"/>
        <v>0</v>
      </c>
      <c r="BP107" s="25">
        <f t="shared" si="285"/>
        <v>0</v>
      </c>
      <c r="BQ107" s="25">
        <f t="shared" si="285"/>
        <v>0</v>
      </c>
      <c r="BR107" s="25">
        <f t="shared" si="285"/>
        <v>0</v>
      </c>
      <c r="BS107" s="25">
        <f t="shared" si="285"/>
        <v>0</v>
      </c>
      <c r="BT107" s="25">
        <f t="shared" si="285"/>
        <v>0</v>
      </c>
      <c r="BU107" s="25">
        <f t="shared" si="285"/>
        <v>0</v>
      </c>
      <c r="BV107" s="25">
        <f t="shared" si="286"/>
        <v>0</v>
      </c>
      <c r="BW107" s="25">
        <f t="shared" si="286"/>
        <v>0</v>
      </c>
      <c r="BX107" s="25">
        <f t="shared" si="286"/>
        <v>0</v>
      </c>
      <c r="BY107" s="25">
        <f t="shared" si="286"/>
        <v>0</v>
      </c>
      <c r="BZ107" s="25">
        <f t="shared" si="286"/>
        <v>0</v>
      </c>
      <c r="CA107" s="25">
        <f t="shared" si="286"/>
        <v>0</v>
      </c>
      <c r="CB107" s="25">
        <f t="shared" si="286"/>
        <v>0</v>
      </c>
      <c r="CC107" s="25">
        <f t="shared" si="286"/>
        <v>0</v>
      </c>
      <c r="CD107" s="25">
        <f t="shared" si="286"/>
        <v>0</v>
      </c>
      <c r="CE107" s="25">
        <f t="shared" si="286"/>
        <v>0</v>
      </c>
      <c r="CF107" s="25">
        <f t="shared" si="286"/>
        <v>0</v>
      </c>
      <c r="CG107" s="25">
        <f t="shared" si="286"/>
        <v>0</v>
      </c>
      <c r="CH107" s="25">
        <f t="shared" si="286"/>
        <v>0</v>
      </c>
      <c r="CI107" s="25">
        <f t="shared" si="286"/>
        <v>0</v>
      </c>
      <c r="CJ107" s="25">
        <f t="shared" si="286"/>
        <v>0</v>
      </c>
      <c r="CK107" s="25">
        <f t="shared" si="286"/>
        <v>0</v>
      </c>
      <c r="CL107" s="25">
        <f t="shared" si="287"/>
        <v>0</v>
      </c>
      <c r="CM107" s="25">
        <f t="shared" si="287"/>
        <v>0</v>
      </c>
      <c r="CN107" s="25">
        <f t="shared" si="287"/>
        <v>0</v>
      </c>
      <c r="CO107" s="25">
        <f t="shared" si="287"/>
        <v>0</v>
      </c>
      <c r="CP107" s="25">
        <f t="shared" si="287"/>
        <v>0</v>
      </c>
      <c r="CQ107" s="25">
        <f t="shared" si="287"/>
        <v>0</v>
      </c>
      <c r="CR107" s="25">
        <f t="shared" si="287"/>
        <v>0</v>
      </c>
      <c r="CS107" s="25">
        <f t="shared" si="287"/>
        <v>0</v>
      </c>
      <c r="CT107" s="25">
        <f t="shared" si="287"/>
        <v>0</v>
      </c>
      <c r="CU107" s="25">
        <f t="shared" si="287"/>
        <v>0</v>
      </c>
      <c r="CV107" s="25">
        <f t="shared" si="287"/>
        <v>0</v>
      </c>
      <c r="CW107" s="25">
        <f t="shared" si="287"/>
        <v>0</v>
      </c>
      <c r="CX107" s="25">
        <f t="shared" si="287"/>
        <v>0</v>
      </c>
      <c r="CY107" s="25">
        <f t="shared" si="287"/>
        <v>0</v>
      </c>
      <c r="CZ107" s="25">
        <f t="shared" si="287"/>
        <v>0</v>
      </c>
      <c r="DA107" s="25">
        <f t="shared" si="287"/>
        <v>0</v>
      </c>
      <c r="DB107" s="25">
        <f t="shared" si="288"/>
        <v>0</v>
      </c>
      <c r="DC107" s="25">
        <f t="shared" si="288"/>
        <v>0</v>
      </c>
      <c r="DD107" s="25">
        <f t="shared" si="288"/>
        <v>0</v>
      </c>
      <c r="DE107" s="25">
        <f t="shared" si="288"/>
        <v>0</v>
      </c>
      <c r="DF107" s="25">
        <f t="shared" si="288"/>
        <v>0</v>
      </c>
      <c r="DG107" s="25">
        <f t="shared" si="288"/>
        <v>0</v>
      </c>
      <c r="DH107" s="25">
        <f t="shared" si="288"/>
        <v>0</v>
      </c>
      <c r="DI107" s="25">
        <f t="shared" si="288"/>
        <v>0</v>
      </c>
      <c r="DJ107" s="25">
        <f t="shared" si="288"/>
        <v>0</v>
      </c>
      <c r="DK107" s="25">
        <f t="shared" si="288"/>
        <v>0</v>
      </c>
      <c r="DL107" s="25">
        <f t="shared" si="288"/>
        <v>0</v>
      </c>
      <c r="DM107" s="25">
        <f t="shared" si="288"/>
        <v>0</v>
      </c>
      <c r="DN107" s="25">
        <f t="shared" si="288"/>
        <v>0</v>
      </c>
      <c r="DO107" s="25">
        <f t="shared" si="288"/>
        <v>0</v>
      </c>
      <c r="DP107" s="25">
        <f t="shared" si="288"/>
        <v>0</v>
      </c>
      <c r="DQ107" s="25">
        <f t="shared" si="288"/>
        <v>0</v>
      </c>
      <c r="DR107" s="25">
        <f t="shared" si="289"/>
        <v>0</v>
      </c>
      <c r="DS107" s="25">
        <f t="shared" si="289"/>
        <v>0</v>
      </c>
      <c r="DT107" s="25">
        <f t="shared" si="289"/>
        <v>0</v>
      </c>
      <c r="DU107" s="25">
        <f t="shared" si="289"/>
        <v>0</v>
      </c>
      <c r="DV107" s="25">
        <f t="shared" si="289"/>
        <v>0</v>
      </c>
      <c r="DW107" s="25">
        <f t="shared" si="289"/>
        <v>0</v>
      </c>
      <c r="DX107" s="25">
        <f t="shared" si="289"/>
        <v>0</v>
      </c>
      <c r="DY107" s="25">
        <f t="shared" si="289"/>
        <v>0</v>
      </c>
      <c r="DZ107" s="25">
        <f t="shared" si="291"/>
        <v>0</v>
      </c>
      <c r="EA107" s="25">
        <f t="shared" si="291"/>
        <v>0</v>
      </c>
      <c r="EB107" s="25">
        <f t="shared" si="291"/>
        <v>0</v>
      </c>
      <c r="EC107" s="25">
        <f t="shared" si="291"/>
        <v>0</v>
      </c>
      <c r="ED107" s="25">
        <f t="shared" si="291"/>
        <v>0</v>
      </c>
      <c r="EE107" s="25">
        <f t="shared" si="291"/>
        <v>0</v>
      </c>
      <c r="EF107" s="25">
        <f t="shared" si="291"/>
        <v>0</v>
      </c>
      <c r="EG107" s="25">
        <f t="shared" si="291"/>
        <v>0</v>
      </c>
      <c r="EH107" s="25">
        <f t="shared" si="291"/>
        <v>0</v>
      </c>
      <c r="EI107" s="25">
        <f t="shared" si="291"/>
        <v>0</v>
      </c>
      <c r="EJ107" s="25">
        <f t="shared" si="291"/>
        <v>0</v>
      </c>
      <c r="EK107" s="25">
        <f t="shared" si="291"/>
        <v>0</v>
      </c>
      <c r="EL107" s="25">
        <f t="shared" si="291"/>
        <v>0</v>
      </c>
      <c r="EM107" s="25">
        <f t="shared" si="291"/>
        <v>0</v>
      </c>
      <c r="EN107" s="25">
        <f t="shared" si="291"/>
        <v>0</v>
      </c>
      <c r="EO107" s="25">
        <f t="shared" si="291"/>
        <v>0</v>
      </c>
      <c r="EP107" s="25">
        <f t="shared" si="291"/>
        <v>0</v>
      </c>
      <c r="EQ107" s="25">
        <f t="shared" si="291"/>
        <v>0</v>
      </c>
      <c r="ER107" s="25">
        <f t="shared" si="291"/>
        <v>0</v>
      </c>
      <c r="ES107" s="25">
        <f t="shared" si="291"/>
        <v>0</v>
      </c>
      <c r="ET107" s="25">
        <f t="shared" si="291"/>
        <v>0</v>
      </c>
      <c r="EU107" s="25">
        <f t="shared" si="291"/>
        <v>0</v>
      </c>
      <c r="EV107" s="25">
        <f t="shared" si="291"/>
        <v>0</v>
      </c>
      <c r="EW107" s="25">
        <f t="shared" si="291"/>
        <v>0</v>
      </c>
      <c r="EX107" s="25">
        <f t="shared" si="291"/>
        <v>0</v>
      </c>
      <c r="EY107" s="25">
        <f t="shared" si="291"/>
        <v>0</v>
      </c>
      <c r="EZ107" s="25">
        <f t="shared" si="291"/>
        <v>0</v>
      </c>
      <c r="FA107" s="25">
        <f t="shared" si="291"/>
        <v>0</v>
      </c>
      <c r="FB107" s="25">
        <f t="shared" si="291"/>
        <v>0</v>
      </c>
      <c r="FC107" s="25">
        <f t="shared" si="291"/>
        <v>0</v>
      </c>
      <c r="FD107" s="25">
        <f t="shared" si="291"/>
        <v>0</v>
      </c>
      <c r="FE107" s="25">
        <f t="shared" si="291"/>
        <v>0</v>
      </c>
      <c r="FF107" s="25">
        <f t="shared" si="291"/>
        <v>0</v>
      </c>
      <c r="FG107" s="25">
        <f t="shared" si="291"/>
        <v>0</v>
      </c>
      <c r="FH107" s="25">
        <f t="shared" si="291"/>
        <v>0</v>
      </c>
      <c r="FI107" s="25">
        <f t="shared" si="291"/>
        <v>0</v>
      </c>
      <c r="FJ107" s="25">
        <f t="shared" si="291"/>
        <v>0</v>
      </c>
      <c r="FK107" s="25">
        <f t="shared" si="291"/>
        <v>0</v>
      </c>
      <c r="FL107" s="25">
        <f t="shared" si="291"/>
        <v>0</v>
      </c>
      <c r="FM107" s="25">
        <f t="shared" si="291"/>
        <v>0</v>
      </c>
      <c r="FN107" s="25">
        <f t="shared" si="291"/>
        <v>0</v>
      </c>
      <c r="FO107" s="25">
        <f t="shared" si="291"/>
        <v>0</v>
      </c>
      <c r="FP107" s="25">
        <f t="shared" si="291"/>
        <v>0</v>
      </c>
      <c r="FQ107" s="25">
        <f t="shared" si="291"/>
        <v>0</v>
      </c>
      <c r="FR107" s="25">
        <f t="shared" si="291"/>
        <v>0</v>
      </c>
      <c r="FS107" s="25">
        <f t="shared" si="291"/>
        <v>0</v>
      </c>
      <c r="FT107" s="25">
        <f t="shared" si="291"/>
        <v>0</v>
      </c>
      <c r="FU107" s="25">
        <f t="shared" si="291"/>
        <v>0</v>
      </c>
      <c r="FV107" s="25">
        <f t="shared" si="291"/>
        <v>0</v>
      </c>
      <c r="FW107" s="25">
        <f t="shared" si="291"/>
        <v>0</v>
      </c>
      <c r="FX107" s="25">
        <f t="shared" si="291"/>
        <v>0</v>
      </c>
      <c r="FY107" s="25">
        <f t="shared" si="291"/>
        <v>0</v>
      </c>
      <c r="FZ107" s="25">
        <f t="shared" si="291"/>
        <v>0</v>
      </c>
      <c r="GA107" s="25">
        <f t="shared" si="291"/>
        <v>0</v>
      </c>
      <c r="GB107" s="25">
        <f t="shared" si="291"/>
        <v>0</v>
      </c>
      <c r="GC107" s="25">
        <f t="shared" si="291"/>
        <v>0</v>
      </c>
      <c r="GD107" s="25">
        <f t="shared" si="291"/>
        <v>0</v>
      </c>
      <c r="GE107" s="25">
        <f t="shared" si="291"/>
        <v>0</v>
      </c>
      <c r="GF107" s="25">
        <f t="shared" si="291"/>
        <v>0</v>
      </c>
      <c r="GG107" s="25">
        <f t="shared" si="291"/>
        <v>0</v>
      </c>
      <c r="GH107" s="25">
        <f t="shared" si="291"/>
        <v>0</v>
      </c>
      <c r="GI107" s="25">
        <f t="shared" si="291"/>
        <v>0</v>
      </c>
      <c r="GJ107" s="25">
        <f t="shared" si="291"/>
        <v>0</v>
      </c>
      <c r="GK107" s="25">
        <f t="shared" si="291"/>
        <v>0</v>
      </c>
      <c r="GL107" s="25">
        <f t="shared" si="290"/>
        <v>0</v>
      </c>
      <c r="GM107" s="246">
        <f t="shared" si="242"/>
        <v>0</v>
      </c>
    </row>
    <row r="108" spans="1:195" ht="19.5" customHeight="1">
      <c r="A108" s="130">
        <f t="shared" si="279"/>
        <v>0</v>
      </c>
      <c r="B108" s="25" t="s">
        <v>100</v>
      </c>
      <c r="C108" s="25" t="s">
        <v>6</v>
      </c>
      <c r="D108" s="64">
        <v>41609</v>
      </c>
      <c r="E108" s="25">
        <f>SUMIF(RRHH!$CN$18:$FG$18,D108,RRHH!$CN$26:$FG$26)*$E$163</f>
        <v>0</v>
      </c>
      <c r="F108" s="65">
        <f t="shared" si="272"/>
        <v>2013</v>
      </c>
      <c r="G108" s="25">
        <v>48</v>
      </c>
      <c r="H108" s="25">
        <f t="shared" si="273"/>
        <v>0</v>
      </c>
      <c r="I108" s="64">
        <f t="shared" si="275"/>
        <v>43068.2</v>
      </c>
      <c r="J108" s="141">
        <f t="shared" si="282"/>
        <v>0</v>
      </c>
      <c r="K108" s="25">
        <f t="shared" si="282"/>
        <v>0</v>
      </c>
      <c r="L108" s="25">
        <f t="shared" si="282"/>
        <v>0</v>
      </c>
      <c r="M108" s="25">
        <f t="shared" si="282"/>
        <v>0</v>
      </c>
      <c r="N108" s="25">
        <f t="shared" si="282"/>
        <v>0</v>
      </c>
      <c r="O108" s="25">
        <f t="shared" si="282"/>
        <v>0</v>
      </c>
      <c r="P108" s="25">
        <f t="shared" si="282"/>
        <v>0</v>
      </c>
      <c r="Q108" s="25">
        <f t="shared" si="282"/>
        <v>0</v>
      </c>
      <c r="R108" s="25">
        <f t="shared" si="282"/>
        <v>0</v>
      </c>
      <c r="S108" s="25">
        <f t="shared" si="282"/>
        <v>0</v>
      </c>
      <c r="T108" s="25">
        <f t="shared" si="282"/>
        <v>0</v>
      </c>
      <c r="U108" s="25">
        <f t="shared" si="282"/>
        <v>0</v>
      </c>
      <c r="V108" s="25">
        <f t="shared" si="282"/>
        <v>0</v>
      </c>
      <c r="W108" s="25">
        <f t="shared" si="282"/>
        <v>0</v>
      </c>
      <c r="X108" s="25">
        <f t="shared" si="282"/>
        <v>0</v>
      </c>
      <c r="Y108" s="25">
        <f t="shared" si="282"/>
        <v>0</v>
      </c>
      <c r="Z108" s="25">
        <f t="shared" si="283"/>
        <v>0</v>
      </c>
      <c r="AA108" s="25">
        <f t="shared" si="283"/>
        <v>0</v>
      </c>
      <c r="AB108" s="25">
        <f t="shared" si="283"/>
        <v>0</v>
      </c>
      <c r="AC108" s="25">
        <f t="shared" si="283"/>
        <v>0</v>
      </c>
      <c r="AD108" s="25">
        <f t="shared" si="283"/>
        <v>0</v>
      </c>
      <c r="AE108" s="25">
        <f t="shared" si="283"/>
        <v>0</v>
      </c>
      <c r="AF108" s="25">
        <f t="shared" si="283"/>
        <v>0</v>
      </c>
      <c r="AG108" s="25">
        <f t="shared" si="283"/>
        <v>0</v>
      </c>
      <c r="AH108" s="25">
        <f t="shared" si="283"/>
        <v>0</v>
      </c>
      <c r="AI108" s="25">
        <f t="shared" si="283"/>
        <v>0</v>
      </c>
      <c r="AJ108" s="25">
        <f t="shared" si="283"/>
        <v>0</v>
      </c>
      <c r="AK108" s="25">
        <f t="shared" si="283"/>
        <v>0</v>
      </c>
      <c r="AL108" s="25">
        <f t="shared" si="283"/>
        <v>0</v>
      </c>
      <c r="AM108" s="25">
        <f t="shared" si="283"/>
        <v>0</v>
      </c>
      <c r="AN108" s="25">
        <f t="shared" si="283"/>
        <v>0</v>
      </c>
      <c r="AO108" s="25">
        <f t="shared" si="283"/>
        <v>0</v>
      </c>
      <c r="AP108" s="25">
        <f t="shared" si="284"/>
        <v>0</v>
      </c>
      <c r="AQ108" s="25">
        <f t="shared" si="284"/>
        <v>0</v>
      </c>
      <c r="AR108" s="25">
        <f t="shared" si="284"/>
        <v>0</v>
      </c>
      <c r="AS108" s="25">
        <f t="shared" si="284"/>
        <v>0</v>
      </c>
      <c r="AT108" s="25">
        <f t="shared" si="284"/>
        <v>0</v>
      </c>
      <c r="AU108" s="25">
        <f t="shared" si="284"/>
        <v>0</v>
      </c>
      <c r="AV108" s="25">
        <f t="shared" si="284"/>
        <v>0</v>
      </c>
      <c r="AW108" s="25">
        <f t="shared" si="284"/>
        <v>0</v>
      </c>
      <c r="AX108" s="25">
        <f t="shared" si="284"/>
        <v>0</v>
      </c>
      <c r="AY108" s="25">
        <f t="shared" si="284"/>
        <v>0</v>
      </c>
      <c r="AZ108" s="25">
        <f t="shared" si="284"/>
        <v>0</v>
      </c>
      <c r="BA108" s="25">
        <f t="shared" si="284"/>
        <v>0</v>
      </c>
      <c r="BB108" s="25">
        <f t="shared" si="284"/>
        <v>0</v>
      </c>
      <c r="BC108" s="25">
        <f t="shared" si="284"/>
        <v>0</v>
      </c>
      <c r="BD108" s="25">
        <f t="shared" si="284"/>
        <v>0</v>
      </c>
      <c r="BE108" s="25">
        <f t="shared" si="284"/>
        <v>0</v>
      </c>
      <c r="BF108" s="25">
        <f t="shared" si="285"/>
        <v>0</v>
      </c>
      <c r="BG108" s="25">
        <f t="shared" si="285"/>
        <v>0</v>
      </c>
      <c r="BH108" s="25">
        <f t="shared" si="285"/>
        <v>0</v>
      </c>
      <c r="BI108" s="25">
        <f t="shared" si="285"/>
        <v>0</v>
      </c>
      <c r="BJ108" s="25">
        <f t="shared" si="285"/>
        <v>0</v>
      </c>
      <c r="BK108" s="25">
        <f t="shared" si="285"/>
        <v>0</v>
      </c>
      <c r="BL108" s="25">
        <f t="shared" si="285"/>
        <v>0</v>
      </c>
      <c r="BM108" s="25">
        <f t="shared" si="285"/>
        <v>0</v>
      </c>
      <c r="BN108" s="25">
        <f t="shared" si="285"/>
        <v>0</v>
      </c>
      <c r="BO108" s="25">
        <f t="shared" si="285"/>
        <v>0</v>
      </c>
      <c r="BP108" s="25">
        <f t="shared" si="285"/>
        <v>0</v>
      </c>
      <c r="BQ108" s="25">
        <f t="shared" si="285"/>
        <v>0</v>
      </c>
      <c r="BR108" s="25">
        <f t="shared" si="285"/>
        <v>0</v>
      </c>
      <c r="BS108" s="25">
        <f t="shared" si="285"/>
        <v>0</v>
      </c>
      <c r="BT108" s="25">
        <f t="shared" si="285"/>
        <v>0</v>
      </c>
      <c r="BU108" s="25">
        <f t="shared" si="285"/>
        <v>0</v>
      </c>
      <c r="BV108" s="25">
        <f t="shared" si="286"/>
        <v>0</v>
      </c>
      <c r="BW108" s="25">
        <f t="shared" si="286"/>
        <v>0</v>
      </c>
      <c r="BX108" s="25">
        <f t="shared" si="286"/>
        <v>0</v>
      </c>
      <c r="BY108" s="25">
        <f t="shared" si="286"/>
        <v>0</v>
      </c>
      <c r="BZ108" s="25">
        <f t="shared" si="286"/>
        <v>0</v>
      </c>
      <c r="CA108" s="25">
        <f t="shared" si="286"/>
        <v>0</v>
      </c>
      <c r="CB108" s="25">
        <f t="shared" si="286"/>
        <v>0</v>
      </c>
      <c r="CC108" s="25">
        <f t="shared" si="286"/>
        <v>0</v>
      </c>
      <c r="CD108" s="25">
        <f t="shared" si="286"/>
        <v>0</v>
      </c>
      <c r="CE108" s="25">
        <f t="shared" si="286"/>
        <v>0</v>
      </c>
      <c r="CF108" s="25">
        <f t="shared" si="286"/>
        <v>0</v>
      </c>
      <c r="CG108" s="25">
        <f t="shared" si="286"/>
        <v>0</v>
      </c>
      <c r="CH108" s="25">
        <f t="shared" si="286"/>
        <v>0</v>
      </c>
      <c r="CI108" s="25">
        <f t="shared" si="286"/>
        <v>0</v>
      </c>
      <c r="CJ108" s="25">
        <f t="shared" si="286"/>
        <v>0</v>
      </c>
      <c r="CK108" s="25">
        <f t="shared" si="286"/>
        <v>0</v>
      </c>
      <c r="CL108" s="25">
        <f t="shared" si="287"/>
        <v>0</v>
      </c>
      <c r="CM108" s="25">
        <f t="shared" si="287"/>
        <v>0</v>
      </c>
      <c r="CN108" s="25">
        <f t="shared" si="287"/>
        <v>0</v>
      </c>
      <c r="CO108" s="25">
        <f t="shared" si="287"/>
        <v>0</v>
      </c>
      <c r="CP108" s="25">
        <f t="shared" si="287"/>
        <v>0</v>
      </c>
      <c r="CQ108" s="25">
        <f t="shared" si="287"/>
        <v>0</v>
      </c>
      <c r="CR108" s="25">
        <f t="shared" si="287"/>
        <v>0</v>
      </c>
      <c r="CS108" s="25">
        <f t="shared" si="287"/>
        <v>0</v>
      </c>
      <c r="CT108" s="25">
        <f t="shared" si="287"/>
        <v>0</v>
      </c>
      <c r="CU108" s="25">
        <f t="shared" si="287"/>
        <v>0</v>
      </c>
      <c r="CV108" s="25">
        <f t="shared" si="287"/>
        <v>0</v>
      </c>
      <c r="CW108" s="25">
        <f t="shared" si="287"/>
        <v>0</v>
      </c>
      <c r="CX108" s="25">
        <f t="shared" si="287"/>
        <v>0</v>
      </c>
      <c r="CY108" s="25">
        <f t="shared" si="287"/>
        <v>0</v>
      </c>
      <c r="CZ108" s="25">
        <f t="shared" si="287"/>
        <v>0</v>
      </c>
      <c r="DA108" s="25">
        <f t="shared" si="287"/>
        <v>0</v>
      </c>
      <c r="DB108" s="25">
        <f t="shared" si="288"/>
        <v>0</v>
      </c>
      <c r="DC108" s="25">
        <f t="shared" si="288"/>
        <v>0</v>
      </c>
      <c r="DD108" s="25">
        <f t="shared" si="288"/>
        <v>0</v>
      </c>
      <c r="DE108" s="25">
        <f t="shared" si="288"/>
        <v>0</v>
      </c>
      <c r="DF108" s="25">
        <f t="shared" si="288"/>
        <v>0</v>
      </c>
      <c r="DG108" s="25">
        <f t="shared" si="288"/>
        <v>0</v>
      </c>
      <c r="DH108" s="25">
        <f t="shared" si="288"/>
        <v>0</v>
      </c>
      <c r="DI108" s="25">
        <f t="shared" si="288"/>
        <v>0</v>
      </c>
      <c r="DJ108" s="25">
        <f t="shared" si="288"/>
        <v>0</v>
      </c>
      <c r="DK108" s="25">
        <f t="shared" si="288"/>
        <v>0</v>
      </c>
      <c r="DL108" s="25">
        <f t="shared" si="288"/>
        <v>0</v>
      </c>
      <c r="DM108" s="25">
        <f t="shared" si="288"/>
        <v>0</v>
      </c>
      <c r="DN108" s="25">
        <f t="shared" si="288"/>
        <v>0</v>
      </c>
      <c r="DO108" s="25">
        <f t="shared" si="288"/>
        <v>0</v>
      </c>
      <c r="DP108" s="25">
        <f t="shared" si="288"/>
        <v>0</v>
      </c>
      <c r="DQ108" s="25">
        <f t="shared" si="288"/>
        <v>0</v>
      </c>
      <c r="DR108" s="25">
        <f t="shared" si="289"/>
        <v>0</v>
      </c>
      <c r="DS108" s="25">
        <f t="shared" si="289"/>
        <v>0</v>
      </c>
      <c r="DT108" s="25">
        <f t="shared" si="289"/>
        <v>0</v>
      </c>
      <c r="DU108" s="25">
        <f t="shared" si="289"/>
        <v>0</v>
      </c>
      <c r="DV108" s="25">
        <f t="shared" si="289"/>
        <v>0</v>
      </c>
      <c r="DW108" s="25">
        <f t="shared" si="289"/>
        <v>0</v>
      </c>
      <c r="DX108" s="25">
        <f t="shared" si="289"/>
        <v>0</v>
      </c>
      <c r="DY108" s="25">
        <f t="shared" si="289"/>
        <v>0</v>
      </c>
      <c r="DZ108" s="25">
        <f t="shared" si="291"/>
        <v>0</v>
      </c>
      <c r="EA108" s="25">
        <f t="shared" si="291"/>
        <v>0</v>
      </c>
      <c r="EB108" s="25">
        <f t="shared" si="291"/>
        <v>0</v>
      </c>
      <c r="EC108" s="25">
        <f t="shared" si="291"/>
        <v>0</v>
      </c>
      <c r="ED108" s="25">
        <f t="shared" si="291"/>
        <v>0</v>
      </c>
      <c r="EE108" s="25">
        <f t="shared" si="291"/>
        <v>0</v>
      </c>
      <c r="EF108" s="25">
        <f t="shared" si="291"/>
        <v>0</v>
      </c>
      <c r="EG108" s="25">
        <f t="shared" si="291"/>
        <v>0</v>
      </c>
      <c r="EH108" s="25">
        <f t="shared" si="291"/>
        <v>0</v>
      </c>
      <c r="EI108" s="25">
        <f t="shared" si="291"/>
        <v>0</v>
      </c>
      <c r="EJ108" s="25">
        <f t="shared" si="291"/>
        <v>0</v>
      </c>
      <c r="EK108" s="25">
        <f t="shared" si="291"/>
        <v>0</v>
      </c>
      <c r="EL108" s="25">
        <f t="shared" si="291"/>
        <v>0</v>
      </c>
      <c r="EM108" s="25">
        <f t="shared" si="291"/>
        <v>0</v>
      </c>
      <c r="EN108" s="25">
        <f t="shared" si="291"/>
        <v>0</v>
      </c>
      <c r="EO108" s="25">
        <f t="shared" si="291"/>
        <v>0</v>
      </c>
      <c r="EP108" s="25">
        <f t="shared" si="291"/>
        <v>0</v>
      </c>
      <c r="EQ108" s="25">
        <f t="shared" si="291"/>
        <v>0</v>
      </c>
      <c r="ER108" s="25">
        <f t="shared" si="291"/>
        <v>0</v>
      </c>
      <c r="ES108" s="25">
        <f t="shared" si="291"/>
        <v>0</v>
      </c>
      <c r="ET108" s="25">
        <f t="shared" si="291"/>
        <v>0</v>
      </c>
      <c r="EU108" s="25">
        <f t="shared" si="291"/>
        <v>0</v>
      </c>
      <c r="EV108" s="25">
        <f t="shared" si="291"/>
        <v>0</v>
      </c>
      <c r="EW108" s="25">
        <f t="shared" si="291"/>
        <v>0</v>
      </c>
      <c r="EX108" s="25">
        <f t="shared" si="291"/>
        <v>0</v>
      </c>
      <c r="EY108" s="25">
        <f t="shared" si="291"/>
        <v>0</v>
      </c>
      <c r="EZ108" s="25">
        <f t="shared" si="291"/>
        <v>0</v>
      </c>
      <c r="FA108" s="25">
        <f t="shared" si="291"/>
        <v>0</v>
      </c>
      <c r="FB108" s="25">
        <f t="shared" si="291"/>
        <v>0</v>
      </c>
      <c r="FC108" s="25">
        <f t="shared" si="291"/>
        <v>0</v>
      </c>
      <c r="FD108" s="25">
        <f t="shared" si="291"/>
        <v>0</v>
      </c>
      <c r="FE108" s="25">
        <f t="shared" si="291"/>
        <v>0</v>
      </c>
      <c r="FF108" s="25">
        <f t="shared" si="291"/>
        <v>0</v>
      </c>
      <c r="FG108" s="25">
        <f t="shared" si="291"/>
        <v>0</v>
      </c>
      <c r="FH108" s="25">
        <f t="shared" si="291"/>
        <v>0</v>
      </c>
      <c r="FI108" s="25">
        <f t="shared" si="291"/>
        <v>0</v>
      </c>
      <c r="FJ108" s="25">
        <f t="shared" si="291"/>
        <v>0</v>
      </c>
      <c r="FK108" s="25">
        <f t="shared" si="291"/>
        <v>0</v>
      </c>
      <c r="FL108" s="25">
        <f t="shared" si="291"/>
        <v>0</v>
      </c>
      <c r="FM108" s="25">
        <f t="shared" si="291"/>
        <v>0</v>
      </c>
      <c r="FN108" s="25">
        <f t="shared" si="291"/>
        <v>0</v>
      </c>
      <c r="FO108" s="25">
        <f t="shared" si="291"/>
        <v>0</v>
      </c>
      <c r="FP108" s="25">
        <f t="shared" si="291"/>
        <v>0</v>
      </c>
      <c r="FQ108" s="25">
        <f t="shared" si="291"/>
        <v>0</v>
      </c>
      <c r="FR108" s="25">
        <f t="shared" si="291"/>
        <v>0</v>
      </c>
      <c r="FS108" s="25">
        <f t="shared" si="291"/>
        <v>0</v>
      </c>
      <c r="FT108" s="25">
        <f t="shared" si="291"/>
        <v>0</v>
      </c>
      <c r="FU108" s="25">
        <f t="shared" si="291"/>
        <v>0</v>
      </c>
      <c r="FV108" s="25">
        <f t="shared" si="291"/>
        <v>0</v>
      </c>
      <c r="FW108" s="25">
        <f t="shared" si="291"/>
        <v>0</v>
      </c>
      <c r="FX108" s="25">
        <f t="shared" si="291"/>
        <v>0</v>
      </c>
      <c r="FY108" s="25">
        <f t="shared" si="291"/>
        <v>0</v>
      </c>
      <c r="FZ108" s="25">
        <f t="shared" si="291"/>
        <v>0</v>
      </c>
      <c r="GA108" s="25">
        <f t="shared" si="291"/>
        <v>0</v>
      </c>
      <c r="GB108" s="25">
        <f t="shared" si="291"/>
        <v>0</v>
      </c>
      <c r="GC108" s="25">
        <f t="shared" si="291"/>
        <v>0</v>
      </c>
      <c r="GD108" s="25">
        <f t="shared" si="291"/>
        <v>0</v>
      </c>
      <c r="GE108" s="25">
        <f t="shared" si="291"/>
        <v>0</v>
      </c>
      <c r="GF108" s="25">
        <f t="shared" si="291"/>
        <v>0</v>
      </c>
      <c r="GG108" s="25">
        <f t="shared" si="291"/>
        <v>0</v>
      </c>
      <c r="GH108" s="25">
        <f t="shared" si="291"/>
        <v>0</v>
      </c>
      <c r="GI108" s="25">
        <f t="shared" si="291"/>
        <v>0</v>
      </c>
      <c r="GJ108" s="25">
        <f t="shared" si="291"/>
        <v>0</v>
      </c>
      <c r="GK108" s="25">
        <f t="shared" ref="GK108:GL111" si="292">IF(GK$12&gt;$I108,0,IF($D108&lt;=GK$12,$H108,0))</f>
        <v>0</v>
      </c>
      <c r="GL108" s="25">
        <f t="shared" si="292"/>
        <v>0</v>
      </c>
      <c r="GM108" s="246">
        <f t="shared" si="242"/>
        <v>0</v>
      </c>
    </row>
    <row r="109" spans="1:195" ht="19.5" customHeight="1">
      <c r="A109" s="130">
        <f t="shared" si="279"/>
        <v>0</v>
      </c>
      <c r="B109" s="25" t="s">
        <v>100</v>
      </c>
      <c r="C109" s="25" t="s">
        <v>6</v>
      </c>
      <c r="D109" s="64">
        <v>41640</v>
      </c>
      <c r="E109" s="25">
        <f>SUMIF(RRHH!$CN$18:$FG$18,D109,RRHH!$CN$26:$FG$26)*$E$163</f>
        <v>4650</v>
      </c>
      <c r="F109" s="65">
        <f t="shared" si="272"/>
        <v>2014</v>
      </c>
      <c r="G109" s="25">
        <v>48</v>
      </c>
      <c r="H109" s="25">
        <f t="shared" si="273"/>
        <v>-96.875</v>
      </c>
      <c r="I109" s="64">
        <f t="shared" si="275"/>
        <v>43099.199999999997</v>
      </c>
      <c r="J109" s="141">
        <f t="shared" si="282"/>
        <v>0</v>
      </c>
      <c r="K109" s="25">
        <f t="shared" si="282"/>
        <v>0</v>
      </c>
      <c r="L109" s="25">
        <f t="shared" si="282"/>
        <v>0</v>
      </c>
      <c r="M109" s="25">
        <f t="shared" si="282"/>
        <v>0</v>
      </c>
      <c r="N109" s="25">
        <f t="shared" si="282"/>
        <v>0</v>
      </c>
      <c r="O109" s="25">
        <f t="shared" si="282"/>
        <v>0</v>
      </c>
      <c r="P109" s="25">
        <f t="shared" si="282"/>
        <v>0</v>
      </c>
      <c r="Q109" s="25">
        <f t="shared" si="282"/>
        <v>0</v>
      </c>
      <c r="R109" s="25">
        <f t="shared" si="282"/>
        <v>0</v>
      </c>
      <c r="S109" s="25">
        <f t="shared" si="282"/>
        <v>0</v>
      </c>
      <c r="T109" s="25">
        <f t="shared" si="282"/>
        <v>0</v>
      </c>
      <c r="U109" s="25">
        <f t="shared" si="282"/>
        <v>0</v>
      </c>
      <c r="V109" s="25">
        <f t="shared" si="282"/>
        <v>0</v>
      </c>
      <c r="W109" s="25">
        <f t="shared" si="282"/>
        <v>0</v>
      </c>
      <c r="X109" s="25">
        <f t="shared" si="282"/>
        <v>0</v>
      </c>
      <c r="Y109" s="25">
        <f t="shared" si="282"/>
        <v>0</v>
      </c>
      <c r="Z109" s="25">
        <f t="shared" si="283"/>
        <v>0</v>
      </c>
      <c r="AA109" s="25">
        <f t="shared" si="283"/>
        <v>0</v>
      </c>
      <c r="AB109" s="25">
        <f t="shared" si="283"/>
        <v>0</v>
      </c>
      <c r="AC109" s="25">
        <f t="shared" si="283"/>
        <v>0</v>
      </c>
      <c r="AD109" s="25">
        <f t="shared" si="283"/>
        <v>0</v>
      </c>
      <c r="AE109" s="25">
        <f t="shared" si="283"/>
        <v>0</v>
      </c>
      <c r="AF109" s="25">
        <f t="shared" si="283"/>
        <v>0</v>
      </c>
      <c r="AG109" s="25">
        <f t="shared" si="283"/>
        <v>0</v>
      </c>
      <c r="AH109" s="25">
        <f t="shared" si="283"/>
        <v>0</v>
      </c>
      <c r="AI109" s="25">
        <f t="shared" si="283"/>
        <v>-96.875</v>
      </c>
      <c r="AJ109" s="25">
        <f t="shared" si="283"/>
        <v>-96.875</v>
      </c>
      <c r="AK109" s="25">
        <f t="shared" si="283"/>
        <v>-96.875</v>
      </c>
      <c r="AL109" s="25">
        <f t="shared" si="283"/>
        <v>-96.875</v>
      </c>
      <c r="AM109" s="25">
        <f t="shared" si="283"/>
        <v>-96.875</v>
      </c>
      <c r="AN109" s="25">
        <f t="shared" si="283"/>
        <v>-96.875</v>
      </c>
      <c r="AO109" s="25">
        <f t="shared" si="283"/>
        <v>-96.875</v>
      </c>
      <c r="AP109" s="25">
        <f t="shared" si="284"/>
        <v>-96.875</v>
      </c>
      <c r="AQ109" s="25">
        <f t="shared" si="284"/>
        <v>-96.875</v>
      </c>
      <c r="AR109" s="25">
        <f t="shared" si="284"/>
        <v>-96.875</v>
      </c>
      <c r="AS109" s="25">
        <f t="shared" si="284"/>
        <v>-96.875</v>
      </c>
      <c r="AT109" s="25">
        <f t="shared" si="284"/>
        <v>-96.875</v>
      </c>
      <c r="AU109" s="25">
        <f t="shared" si="284"/>
        <v>-96.875</v>
      </c>
      <c r="AV109" s="25">
        <f t="shared" si="284"/>
        <v>-96.875</v>
      </c>
      <c r="AW109" s="25">
        <f t="shared" si="284"/>
        <v>-96.875</v>
      </c>
      <c r="AX109" s="25">
        <f t="shared" si="284"/>
        <v>-96.875</v>
      </c>
      <c r="AY109" s="25">
        <f t="shared" si="284"/>
        <v>-96.875</v>
      </c>
      <c r="AZ109" s="25">
        <f t="shared" si="284"/>
        <v>-96.875</v>
      </c>
      <c r="BA109" s="25">
        <f t="shared" si="284"/>
        <v>-96.875</v>
      </c>
      <c r="BB109" s="25">
        <f t="shared" si="284"/>
        <v>-96.875</v>
      </c>
      <c r="BC109" s="25">
        <f t="shared" si="284"/>
        <v>-96.875</v>
      </c>
      <c r="BD109" s="25">
        <f t="shared" si="284"/>
        <v>-96.875</v>
      </c>
      <c r="BE109" s="25">
        <f t="shared" si="284"/>
        <v>-96.875</v>
      </c>
      <c r="BF109" s="25">
        <f t="shared" si="285"/>
        <v>-96.875</v>
      </c>
      <c r="BG109" s="25">
        <f t="shared" si="285"/>
        <v>-96.875</v>
      </c>
      <c r="BH109" s="25">
        <f t="shared" si="285"/>
        <v>-96.875</v>
      </c>
      <c r="BI109" s="25">
        <f t="shared" si="285"/>
        <v>-96.875</v>
      </c>
      <c r="BJ109" s="25">
        <f t="shared" si="285"/>
        <v>-96.875</v>
      </c>
      <c r="BK109" s="25">
        <f t="shared" si="285"/>
        <v>-96.875</v>
      </c>
      <c r="BL109" s="25">
        <f t="shared" si="285"/>
        <v>-96.875</v>
      </c>
      <c r="BM109" s="25">
        <f t="shared" si="285"/>
        <v>-96.875</v>
      </c>
      <c r="BN109" s="25">
        <f t="shared" si="285"/>
        <v>-96.875</v>
      </c>
      <c r="BO109" s="25">
        <f t="shared" si="285"/>
        <v>-96.875</v>
      </c>
      <c r="BP109" s="25">
        <f t="shared" si="285"/>
        <v>-96.875</v>
      </c>
      <c r="BQ109" s="25">
        <f t="shared" si="285"/>
        <v>-96.875</v>
      </c>
      <c r="BR109" s="25">
        <f t="shared" si="285"/>
        <v>-96.875</v>
      </c>
      <c r="BS109" s="25">
        <f t="shared" si="285"/>
        <v>-96.875</v>
      </c>
      <c r="BT109" s="25">
        <f t="shared" si="285"/>
        <v>-96.875</v>
      </c>
      <c r="BU109" s="25">
        <f t="shared" si="285"/>
        <v>-96.875</v>
      </c>
      <c r="BV109" s="25">
        <f t="shared" si="286"/>
        <v>-96.875</v>
      </c>
      <c r="BW109" s="25">
        <f t="shared" si="286"/>
        <v>-96.875</v>
      </c>
      <c r="BX109" s="25">
        <f t="shared" si="286"/>
        <v>-96.875</v>
      </c>
      <c r="BY109" s="25">
        <f t="shared" si="286"/>
        <v>-96.875</v>
      </c>
      <c r="BZ109" s="25">
        <f t="shared" si="286"/>
        <v>-96.875</v>
      </c>
      <c r="CA109" s="25">
        <f t="shared" si="286"/>
        <v>-96.875</v>
      </c>
      <c r="CB109" s="25">
        <f t="shared" si="286"/>
        <v>-96.875</v>
      </c>
      <c r="CC109" s="25">
        <f t="shared" si="286"/>
        <v>-96.875</v>
      </c>
      <c r="CD109" s="25">
        <f t="shared" si="286"/>
        <v>-96.875</v>
      </c>
      <c r="CE109" s="25">
        <f t="shared" si="286"/>
        <v>0</v>
      </c>
      <c r="CF109" s="25">
        <f t="shared" si="286"/>
        <v>0</v>
      </c>
      <c r="CG109" s="25">
        <f t="shared" si="286"/>
        <v>0</v>
      </c>
      <c r="CH109" s="25">
        <f t="shared" si="286"/>
        <v>0</v>
      </c>
      <c r="CI109" s="25">
        <f t="shared" si="286"/>
        <v>0</v>
      </c>
      <c r="CJ109" s="25">
        <f t="shared" si="286"/>
        <v>0</v>
      </c>
      <c r="CK109" s="25">
        <f t="shared" si="286"/>
        <v>0</v>
      </c>
      <c r="CL109" s="25">
        <f t="shared" si="287"/>
        <v>0</v>
      </c>
      <c r="CM109" s="25">
        <f t="shared" si="287"/>
        <v>0</v>
      </c>
      <c r="CN109" s="25">
        <f t="shared" si="287"/>
        <v>0</v>
      </c>
      <c r="CO109" s="25">
        <f t="shared" si="287"/>
        <v>0</v>
      </c>
      <c r="CP109" s="25">
        <f t="shared" si="287"/>
        <v>0</v>
      </c>
      <c r="CQ109" s="25">
        <f t="shared" si="287"/>
        <v>0</v>
      </c>
      <c r="CR109" s="25">
        <f t="shared" si="287"/>
        <v>0</v>
      </c>
      <c r="CS109" s="25">
        <f t="shared" si="287"/>
        <v>0</v>
      </c>
      <c r="CT109" s="25">
        <f t="shared" si="287"/>
        <v>0</v>
      </c>
      <c r="CU109" s="25">
        <f t="shared" si="287"/>
        <v>0</v>
      </c>
      <c r="CV109" s="25">
        <f t="shared" si="287"/>
        <v>0</v>
      </c>
      <c r="CW109" s="25">
        <f t="shared" si="287"/>
        <v>0</v>
      </c>
      <c r="CX109" s="25">
        <f t="shared" si="287"/>
        <v>0</v>
      </c>
      <c r="CY109" s="25">
        <f t="shared" si="287"/>
        <v>0</v>
      </c>
      <c r="CZ109" s="25">
        <f t="shared" si="287"/>
        <v>0</v>
      </c>
      <c r="DA109" s="25">
        <f t="shared" si="287"/>
        <v>0</v>
      </c>
      <c r="DB109" s="25">
        <f t="shared" si="288"/>
        <v>0</v>
      </c>
      <c r="DC109" s="25">
        <f t="shared" si="288"/>
        <v>0</v>
      </c>
      <c r="DD109" s="25">
        <f t="shared" si="288"/>
        <v>0</v>
      </c>
      <c r="DE109" s="25">
        <f t="shared" si="288"/>
        <v>0</v>
      </c>
      <c r="DF109" s="25">
        <f t="shared" si="288"/>
        <v>0</v>
      </c>
      <c r="DG109" s="25">
        <f t="shared" si="288"/>
        <v>0</v>
      </c>
      <c r="DH109" s="25">
        <f t="shared" si="288"/>
        <v>0</v>
      </c>
      <c r="DI109" s="25">
        <f t="shared" si="288"/>
        <v>0</v>
      </c>
      <c r="DJ109" s="25">
        <f t="shared" si="288"/>
        <v>0</v>
      </c>
      <c r="DK109" s="25">
        <f t="shared" si="288"/>
        <v>0</v>
      </c>
      <c r="DL109" s="25">
        <f t="shared" si="288"/>
        <v>0</v>
      </c>
      <c r="DM109" s="25">
        <f t="shared" si="288"/>
        <v>0</v>
      </c>
      <c r="DN109" s="25">
        <f t="shared" si="288"/>
        <v>0</v>
      </c>
      <c r="DO109" s="25">
        <f t="shared" si="288"/>
        <v>0</v>
      </c>
      <c r="DP109" s="25">
        <f t="shared" si="288"/>
        <v>0</v>
      </c>
      <c r="DQ109" s="25">
        <f t="shared" si="288"/>
        <v>0</v>
      </c>
      <c r="DR109" s="25">
        <f t="shared" si="289"/>
        <v>0</v>
      </c>
      <c r="DS109" s="25">
        <f t="shared" si="289"/>
        <v>0</v>
      </c>
      <c r="DT109" s="25">
        <f t="shared" si="289"/>
        <v>0</v>
      </c>
      <c r="DU109" s="25">
        <f t="shared" si="289"/>
        <v>0</v>
      </c>
      <c r="DV109" s="25">
        <f t="shared" si="289"/>
        <v>0</v>
      </c>
      <c r="DW109" s="25">
        <f t="shared" si="289"/>
        <v>0</v>
      </c>
      <c r="DX109" s="25">
        <f t="shared" si="289"/>
        <v>0</v>
      </c>
      <c r="DY109" s="25">
        <f t="shared" si="289"/>
        <v>0</v>
      </c>
      <c r="DZ109" s="25">
        <f t="shared" ref="DZ109:GK112" si="293">IF(DZ$12&gt;$I109,0,IF($D109&lt;=DZ$12,$H109,0))</f>
        <v>0</v>
      </c>
      <c r="EA109" s="25">
        <f t="shared" si="293"/>
        <v>0</v>
      </c>
      <c r="EB109" s="25">
        <f t="shared" si="293"/>
        <v>0</v>
      </c>
      <c r="EC109" s="25">
        <f t="shared" si="293"/>
        <v>0</v>
      </c>
      <c r="ED109" s="25">
        <f t="shared" si="293"/>
        <v>0</v>
      </c>
      <c r="EE109" s="25">
        <f t="shared" si="293"/>
        <v>0</v>
      </c>
      <c r="EF109" s="25">
        <f t="shared" si="293"/>
        <v>0</v>
      </c>
      <c r="EG109" s="25">
        <f t="shared" si="293"/>
        <v>0</v>
      </c>
      <c r="EH109" s="25">
        <f t="shared" si="293"/>
        <v>0</v>
      </c>
      <c r="EI109" s="25">
        <f t="shared" si="293"/>
        <v>0</v>
      </c>
      <c r="EJ109" s="25">
        <f t="shared" si="293"/>
        <v>0</v>
      </c>
      <c r="EK109" s="25">
        <f t="shared" si="293"/>
        <v>0</v>
      </c>
      <c r="EL109" s="25">
        <f t="shared" si="293"/>
        <v>0</v>
      </c>
      <c r="EM109" s="25">
        <f t="shared" si="293"/>
        <v>0</v>
      </c>
      <c r="EN109" s="25">
        <f t="shared" si="293"/>
        <v>0</v>
      </c>
      <c r="EO109" s="25">
        <f t="shared" si="293"/>
        <v>0</v>
      </c>
      <c r="EP109" s="25">
        <f t="shared" si="293"/>
        <v>0</v>
      </c>
      <c r="EQ109" s="25">
        <f t="shared" si="293"/>
        <v>0</v>
      </c>
      <c r="ER109" s="25">
        <f t="shared" si="293"/>
        <v>0</v>
      </c>
      <c r="ES109" s="25">
        <f t="shared" si="293"/>
        <v>0</v>
      </c>
      <c r="ET109" s="25">
        <f t="shared" si="293"/>
        <v>0</v>
      </c>
      <c r="EU109" s="25">
        <f t="shared" si="293"/>
        <v>0</v>
      </c>
      <c r="EV109" s="25">
        <f t="shared" si="293"/>
        <v>0</v>
      </c>
      <c r="EW109" s="25">
        <f t="shared" si="293"/>
        <v>0</v>
      </c>
      <c r="EX109" s="25">
        <f t="shared" si="293"/>
        <v>0</v>
      </c>
      <c r="EY109" s="25">
        <f t="shared" si="293"/>
        <v>0</v>
      </c>
      <c r="EZ109" s="25">
        <f t="shared" si="293"/>
        <v>0</v>
      </c>
      <c r="FA109" s="25">
        <f t="shared" si="293"/>
        <v>0</v>
      </c>
      <c r="FB109" s="25">
        <f t="shared" si="293"/>
        <v>0</v>
      </c>
      <c r="FC109" s="25">
        <f t="shared" si="293"/>
        <v>0</v>
      </c>
      <c r="FD109" s="25">
        <f t="shared" si="293"/>
        <v>0</v>
      </c>
      <c r="FE109" s="25">
        <f t="shared" si="293"/>
        <v>0</v>
      </c>
      <c r="FF109" s="25">
        <f t="shared" si="293"/>
        <v>0</v>
      </c>
      <c r="FG109" s="25">
        <f t="shared" si="293"/>
        <v>0</v>
      </c>
      <c r="FH109" s="25">
        <f t="shared" si="293"/>
        <v>0</v>
      </c>
      <c r="FI109" s="25">
        <f t="shared" si="293"/>
        <v>0</v>
      </c>
      <c r="FJ109" s="25">
        <f t="shared" si="293"/>
        <v>0</v>
      </c>
      <c r="FK109" s="25">
        <f t="shared" si="293"/>
        <v>0</v>
      </c>
      <c r="FL109" s="25">
        <f t="shared" si="293"/>
        <v>0</v>
      </c>
      <c r="FM109" s="25">
        <f t="shared" si="293"/>
        <v>0</v>
      </c>
      <c r="FN109" s="25">
        <f t="shared" si="293"/>
        <v>0</v>
      </c>
      <c r="FO109" s="25">
        <f t="shared" si="293"/>
        <v>0</v>
      </c>
      <c r="FP109" s="25">
        <f t="shared" si="293"/>
        <v>0</v>
      </c>
      <c r="FQ109" s="25">
        <f t="shared" si="293"/>
        <v>0</v>
      </c>
      <c r="FR109" s="25">
        <f t="shared" si="293"/>
        <v>0</v>
      </c>
      <c r="FS109" s="25">
        <f t="shared" si="293"/>
        <v>0</v>
      </c>
      <c r="FT109" s="25">
        <f t="shared" si="293"/>
        <v>0</v>
      </c>
      <c r="FU109" s="25">
        <f t="shared" si="293"/>
        <v>0</v>
      </c>
      <c r="FV109" s="25">
        <f t="shared" si="293"/>
        <v>0</v>
      </c>
      <c r="FW109" s="25">
        <f t="shared" si="293"/>
        <v>0</v>
      </c>
      <c r="FX109" s="25">
        <f t="shared" si="293"/>
        <v>0</v>
      </c>
      <c r="FY109" s="25">
        <f t="shared" si="293"/>
        <v>0</v>
      </c>
      <c r="FZ109" s="25">
        <f t="shared" si="293"/>
        <v>0</v>
      </c>
      <c r="GA109" s="25">
        <f t="shared" si="293"/>
        <v>0</v>
      </c>
      <c r="GB109" s="25">
        <f t="shared" si="293"/>
        <v>0</v>
      </c>
      <c r="GC109" s="25">
        <f t="shared" si="293"/>
        <v>0</v>
      </c>
      <c r="GD109" s="25">
        <f t="shared" si="293"/>
        <v>0</v>
      </c>
      <c r="GE109" s="25">
        <f t="shared" si="293"/>
        <v>0</v>
      </c>
      <c r="GF109" s="25">
        <f t="shared" si="293"/>
        <v>0</v>
      </c>
      <c r="GG109" s="25">
        <f t="shared" si="293"/>
        <v>0</v>
      </c>
      <c r="GH109" s="25">
        <f t="shared" si="293"/>
        <v>0</v>
      </c>
      <c r="GI109" s="25">
        <f t="shared" si="293"/>
        <v>0</v>
      </c>
      <c r="GJ109" s="25">
        <f t="shared" si="293"/>
        <v>0</v>
      </c>
      <c r="GK109" s="25">
        <f t="shared" si="293"/>
        <v>0</v>
      </c>
      <c r="GL109" s="25">
        <f t="shared" si="292"/>
        <v>0</v>
      </c>
      <c r="GM109" s="246">
        <f t="shared" si="242"/>
        <v>0</v>
      </c>
    </row>
    <row r="110" spans="1:195" ht="19.5" customHeight="1">
      <c r="A110" s="130">
        <f t="shared" si="279"/>
        <v>0</v>
      </c>
      <c r="B110" s="25" t="s">
        <v>100</v>
      </c>
      <c r="C110" s="25" t="s">
        <v>6</v>
      </c>
      <c r="D110" s="64">
        <v>41671</v>
      </c>
      <c r="E110" s="25">
        <f>SUMIF(RRHH!$CN$18:$FG$18,D110,RRHH!$CN$26:$FG$26)*$E$163</f>
        <v>0</v>
      </c>
      <c r="F110" s="65">
        <f t="shared" si="272"/>
        <v>2014</v>
      </c>
      <c r="G110" s="25">
        <v>48</v>
      </c>
      <c r="H110" s="25">
        <f t="shared" si="273"/>
        <v>0</v>
      </c>
      <c r="I110" s="64">
        <f t="shared" si="275"/>
        <v>43130.2</v>
      </c>
      <c r="J110" s="141">
        <f t="shared" si="282"/>
        <v>0</v>
      </c>
      <c r="K110" s="25">
        <f t="shared" si="282"/>
        <v>0</v>
      </c>
      <c r="L110" s="25">
        <f t="shared" si="282"/>
        <v>0</v>
      </c>
      <c r="M110" s="25">
        <f t="shared" si="282"/>
        <v>0</v>
      </c>
      <c r="N110" s="25">
        <f t="shared" si="282"/>
        <v>0</v>
      </c>
      <c r="O110" s="25">
        <f t="shared" si="282"/>
        <v>0</v>
      </c>
      <c r="P110" s="25">
        <f t="shared" si="282"/>
        <v>0</v>
      </c>
      <c r="Q110" s="25">
        <f t="shared" si="282"/>
        <v>0</v>
      </c>
      <c r="R110" s="25">
        <f t="shared" si="282"/>
        <v>0</v>
      </c>
      <c r="S110" s="25">
        <f t="shared" si="282"/>
        <v>0</v>
      </c>
      <c r="T110" s="25">
        <f t="shared" si="282"/>
        <v>0</v>
      </c>
      <c r="U110" s="25">
        <f t="shared" si="282"/>
        <v>0</v>
      </c>
      <c r="V110" s="25">
        <f t="shared" si="282"/>
        <v>0</v>
      </c>
      <c r="W110" s="25">
        <f t="shared" si="282"/>
        <v>0</v>
      </c>
      <c r="X110" s="25">
        <f t="shared" si="282"/>
        <v>0</v>
      </c>
      <c r="Y110" s="25">
        <f t="shared" si="282"/>
        <v>0</v>
      </c>
      <c r="Z110" s="25">
        <f t="shared" si="283"/>
        <v>0</v>
      </c>
      <c r="AA110" s="25">
        <f t="shared" si="283"/>
        <v>0</v>
      </c>
      <c r="AB110" s="25">
        <f t="shared" si="283"/>
        <v>0</v>
      </c>
      <c r="AC110" s="25">
        <f t="shared" si="283"/>
        <v>0</v>
      </c>
      <c r="AD110" s="25">
        <f t="shared" si="283"/>
        <v>0</v>
      </c>
      <c r="AE110" s="25">
        <f t="shared" si="283"/>
        <v>0</v>
      </c>
      <c r="AF110" s="25">
        <f t="shared" si="283"/>
        <v>0</v>
      </c>
      <c r="AG110" s="25">
        <f t="shared" si="283"/>
        <v>0</v>
      </c>
      <c r="AH110" s="25">
        <f t="shared" si="283"/>
        <v>0</v>
      </c>
      <c r="AI110" s="25">
        <f t="shared" si="283"/>
        <v>0</v>
      </c>
      <c r="AJ110" s="25">
        <f t="shared" si="283"/>
        <v>0</v>
      </c>
      <c r="AK110" s="25">
        <f t="shared" si="283"/>
        <v>0</v>
      </c>
      <c r="AL110" s="25">
        <f t="shared" si="283"/>
        <v>0</v>
      </c>
      <c r="AM110" s="25">
        <f t="shared" si="283"/>
        <v>0</v>
      </c>
      <c r="AN110" s="25">
        <f t="shared" si="283"/>
        <v>0</v>
      </c>
      <c r="AO110" s="25">
        <f t="shared" si="283"/>
        <v>0</v>
      </c>
      <c r="AP110" s="25">
        <f t="shared" si="284"/>
        <v>0</v>
      </c>
      <c r="AQ110" s="25">
        <f t="shared" si="284"/>
        <v>0</v>
      </c>
      <c r="AR110" s="25">
        <f t="shared" si="284"/>
        <v>0</v>
      </c>
      <c r="AS110" s="25">
        <f t="shared" si="284"/>
        <v>0</v>
      </c>
      <c r="AT110" s="25">
        <f t="shared" si="284"/>
        <v>0</v>
      </c>
      <c r="AU110" s="25">
        <f t="shared" si="284"/>
        <v>0</v>
      </c>
      <c r="AV110" s="25">
        <f t="shared" si="284"/>
        <v>0</v>
      </c>
      <c r="AW110" s="25">
        <f t="shared" si="284"/>
        <v>0</v>
      </c>
      <c r="AX110" s="25">
        <f t="shared" si="284"/>
        <v>0</v>
      </c>
      <c r="AY110" s="25">
        <f t="shared" si="284"/>
        <v>0</v>
      </c>
      <c r="AZ110" s="25">
        <f t="shared" si="284"/>
        <v>0</v>
      </c>
      <c r="BA110" s="25">
        <f t="shared" si="284"/>
        <v>0</v>
      </c>
      <c r="BB110" s="25">
        <f t="shared" si="284"/>
        <v>0</v>
      </c>
      <c r="BC110" s="25">
        <f t="shared" si="284"/>
        <v>0</v>
      </c>
      <c r="BD110" s="25">
        <f t="shared" si="284"/>
        <v>0</v>
      </c>
      <c r="BE110" s="25">
        <f t="shared" si="284"/>
        <v>0</v>
      </c>
      <c r="BF110" s="25">
        <f t="shared" si="285"/>
        <v>0</v>
      </c>
      <c r="BG110" s="25">
        <f t="shared" si="285"/>
        <v>0</v>
      </c>
      <c r="BH110" s="25">
        <f t="shared" si="285"/>
        <v>0</v>
      </c>
      <c r="BI110" s="25">
        <f t="shared" si="285"/>
        <v>0</v>
      </c>
      <c r="BJ110" s="25">
        <f t="shared" si="285"/>
        <v>0</v>
      </c>
      <c r="BK110" s="25">
        <f t="shared" si="285"/>
        <v>0</v>
      </c>
      <c r="BL110" s="25">
        <f t="shared" si="285"/>
        <v>0</v>
      </c>
      <c r="BM110" s="25">
        <f t="shared" si="285"/>
        <v>0</v>
      </c>
      <c r="BN110" s="25">
        <f t="shared" si="285"/>
        <v>0</v>
      </c>
      <c r="BO110" s="25">
        <f t="shared" si="285"/>
        <v>0</v>
      </c>
      <c r="BP110" s="25">
        <f t="shared" si="285"/>
        <v>0</v>
      </c>
      <c r="BQ110" s="25">
        <f t="shared" si="285"/>
        <v>0</v>
      </c>
      <c r="BR110" s="25">
        <f t="shared" si="285"/>
        <v>0</v>
      </c>
      <c r="BS110" s="25">
        <f t="shared" si="285"/>
        <v>0</v>
      </c>
      <c r="BT110" s="25">
        <f t="shared" si="285"/>
        <v>0</v>
      </c>
      <c r="BU110" s="25">
        <f t="shared" si="285"/>
        <v>0</v>
      </c>
      <c r="BV110" s="25">
        <f t="shared" si="286"/>
        <v>0</v>
      </c>
      <c r="BW110" s="25">
        <f t="shared" si="286"/>
        <v>0</v>
      </c>
      <c r="BX110" s="25">
        <f t="shared" si="286"/>
        <v>0</v>
      </c>
      <c r="BY110" s="25">
        <f t="shared" si="286"/>
        <v>0</v>
      </c>
      <c r="BZ110" s="25">
        <f t="shared" si="286"/>
        <v>0</v>
      </c>
      <c r="CA110" s="25">
        <f t="shared" si="286"/>
        <v>0</v>
      </c>
      <c r="CB110" s="25">
        <f t="shared" si="286"/>
        <v>0</v>
      </c>
      <c r="CC110" s="25">
        <f t="shared" si="286"/>
        <v>0</v>
      </c>
      <c r="CD110" s="25">
        <f t="shared" si="286"/>
        <v>0</v>
      </c>
      <c r="CE110" s="25">
        <f t="shared" si="286"/>
        <v>0</v>
      </c>
      <c r="CF110" s="25">
        <f t="shared" si="286"/>
        <v>0</v>
      </c>
      <c r="CG110" s="25">
        <f t="shared" si="286"/>
        <v>0</v>
      </c>
      <c r="CH110" s="25">
        <f t="shared" si="286"/>
        <v>0</v>
      </c>
      <c r="CI110" s="25">
        <f t="shared" si="286"/>
        <v>0</v>
      </c>
      <c r="CJ110" s="25">
        <f t="shared" si="286"/>
        <v>0</v>
      </c>
      <c r="CK110" s="25">
        <f t="shared" si="286"/>
        <v>0</v>
      </c>
      <c r="CL110" s="25">
        <f t="shared" si="287"/>
        <v>0</v>
      </c>
      <c r="CM110" s="25">
        <f t="shared" si="287"/>
        <v>0</v>
      </c>
      <c r="CN110" s="25">
        <f t="shared" si="287"/>
        <v>0</v>
      </c>
      <c r="CO110" s="25">
        <f t="shared" si="287"/>
        <v>0</v>
      </c>
      <c r="CP110" s="25">
        <f t="shared" si="287"/>
        <v>0</v>
      </c>
      <c r="CQ110" s="25">
        <f t="shared" si="287"/>
        <v>0</v>
      </c>
      <c r="CR110" s="25">
        <f t="shared" si="287"/>
        <v>0</v>
      </c>
      <c r="CS110" s="25">
        <f t="shared" si="287"/>
        <v>0</v>
      </c>
      <c r="CT110" s="25">
        <f t="shared" si="287"/>
        <v>0</v>
      </c>
      <c r="CU110" s="25">
        <f t="shared" si="287"/>
        <v>0</v>
      </c>
      <c r="CV110" s="25">
        <f t="shared" si="287"/>
        <v>0</v>
      </c>
      <c r="CW110" s="25">
        <f t="shared" si="287"/>
        <v>0</v>
      </c>
      <c r="CX110" s="25">
        <f t="shared" si="287"/>
        <v>0</v>
      </c>
      <c r="CY110" s="25">
        <f t="shared" si="287"/>
        <v>0</v>
      </c>
      <c r="CZ110" s="25">
        <f t="shared" si="287"/>
        <v>0</v>
      </c>
      <c r="DA110" s="25">
        <f t="shared" si="287"/>
        <v>0</v>
      </c>
      <c r="DB110" s="25">
        <f t="shared" si="288"/>
        <v>0</v>
      </c>
      <c r="DC110" s="25">
        <f t="shared" si="288"/>
        <v>0</v>
      </c>
      <c r="DD110" s="25">
        <f t="shared" si="288"/>
        <v>0</v>
      </c>
      <c r="DE110" s="25">
        <f t="shared" si="288"/>
        <v>0</v>
      </c>
      <c r="DF110" s="25">
        <f t="shared" si="288"/>
        <v>0</v>
      </c>
      <c r="DG110" s="25">
        <f t="shared" si="288"/>
        <v>0</v>
      </c>
      <c r="DH110" s="25">
        <f t="shared" si="288"/>
        <v>0</v>
      </c>
      <c r="DI110" s="25">
        <f t="shared" si="288"/>
        <v>0</v>
      </c>
      <c r="DJ110" s="25">
        <f t="shared" si="288"/>
        <v>0</v>
      </c>
      <c r="DK110" s="25">
        <f t="shared" si="288"/>
        <v>0</v>
      </c>
      <c r="DL110" s="25">
        <f t="shared" si="288"/>
        <v>0</v>
      </c>
      <c r="DM110" s="25">
        <f t="shared" si="288"/>
        <v>0</v>
      </c>
      <c r="DN110" s="25">
        <f t="shared" si="288"/>
        <v>0</v>
      </c>
      <c r="DO110" s="25">
        <f t="shared" si="288"/>
        <v>0</v>
      </c>
      <c r="DP110" s="25">
        <f t="shared" si="288"/>
        <v>0</v>
      </c>
      <c r="DQ110" s="25">
        <f t="shared" si="288"/>
        <v>0</v>
      </c>
      <c r="DR110" s="25">
        <f t="shared" si="289"/>
        <v>0</v>
      </c>
      <c r="DS110" s="25">
        <f t="shared" si="289"/>
        <v>0</v>
      </c>
      <c r="DT110" s="25">
        <f t="shared" si="289"/>
        <v>0</v>
      </c>
      <c r="DU110" s="25">
        <f t="shared" si="289"/>
        <v>0</v>
      </c>
      <c r="DV110" s="25">
        <f t="shared" si="289"/>
        <v>0</v>
      </c>
      <c r="DW110" s="25">
        <f t="shared" si="289"/>
        <v>0</v>
      </c>
      <c r="DX110" s="25">
        <f t="shared" si="289"/>
        <v>0</v>
      </c>
      <c r="DY110" s="25">
        <f t="shared" si="289"/>
        <v>0</v>
      </c>
      <c r="DZ110" s="25">
        <f t="shared" si="293"/>
        <v>0</v>
      </c>
      <c r="EA110" s="25">
        <f t="shared" si="293"/>
        <v>0</v>
      </c>
      <c r="EB110" s="25">
        <f t="shared" si="293"/>
        <v>0</v>
      </c>
      <c r="EC110" s="25">
        <f t="shared" si="293"/>
        <v>0</v>
      </c>
      <c r="ED110" s="25">
        <f t="shared" si="293"/>
        <v>0</v>
      </c>
      <c r="EE110" s="25">
        <f t="shared" si="293"/>
        <v>0</v>
      </c>
      <c r="EF110" s="25">
        <f t="shared" si="293"/>
        <v>0</v>
      </c>
      <c r="EG110" s="25">
        <f t="shared" si="293"/>
        <v>0</v>
      </c>
      <c r="EH110" s="25">
        <f t="shared" si="293"/>
        <v>0</v>
      </c>
      <c r="EI110" s="25">
        <f t="shared" si="293"/>
        <v>0</v>
      </c>
      <c r="EJ110" s="25">
        <f t="shared" si="293"/>
        <v>0</v>
      </c>
      <c r="EK110" s="25">
        <f t="shared" si="293"/>
        <v>0</v>
      </c>
      <c r="EL110" s="25">
        <f t="shared" si="293"/>
        <v>0</v>
      </c>
      <c r="EM110" s="25">
        <f t="shared" si="293"/>
        <v>0</v>
      </c>
      <c r="EN110" s="25">
        <f t="shared" si="293"/>
        <v>0</v>
      </c>
      <c r="EO110" s="25">
        <f t="shared" si="293"/>
        <v>0</v>
      </c>
      <c r="EP110" s="25">
        <f t="shared" si="293"/>
        <v>0</v>
      </c>
      <c r="EQ110" s="25">
        <f t="shared" si="293"/>
        <v>0</v>
      </c>
      <c r="ER110" s="25">
        <f t="shared" si="293"/>
        <v>0</v>
      </c>
      <c r="ES110" s="25">
        <f t="shared" si="293"/>
        <v>0</v>
      </c>
      <c r="ET110" s="25">
        <f t="shared" si="293"/>
        <v>0</v>
      </c>
      <c r="EU110" s="25">
        <f t="shared" si="293"/>
        <v>0</v>
      </c>
      <c r="EV110" s="25">
        <f t="shared" si="293"/>
        <v>0</v>
      </c>
      <c r="EW110" s="25">
        <f t="shared" si="293"/>
        <v>0</v>
      </c>
      <c r="EX110" s="25">
        <f t="shared" si="293"/>
        <v>0</v>
      </c>
      <c r="EY110" s="25">
        <f t="shared" si="293"/>
        <v>0</v>
      </c>
      <c r="EZ110" s="25">
        <f t="shared" si="293"/>
        <v>0</v>
      </c>
      <c r="FA110" s="25">
        <f t="shared" si="293"/>
        <v>0</v>
      </c>
      <c r="FB110" s="25">
        <f t="shared" si="293"/>
        <v>0</v>
      </c>
      <c r="FC110" s="25">
        <f t="shared" si="293"/>
        <v>0</v>
      </c>
      <c r="FD110" s="25">
        <f t="shared" si="293"/>
        <v>0</v>
      </c>
      <c r="FE110" s="25">
        <f t="shared" si="293"/>
        <v>0</v>
      </c>
      <c r="FF110" s="25">
        <f t="shared" si="293"/>
        <v>0</v>
      </c>
      <c r="FG110" s="25">
        <f t="shared" si="293"/>
        <v>0</v>
      </c>
      <c r="FH110" s="25">
        <f t="shared" si="293"/>
        <v>0</v>
      </c>
      <c r="FI110" s="25">
        <f t="shared" si="293"/>
        <v>0</v>
      </c>
      <c r="FJ110" s="25">
        <f t="shared" si="293"/>
        <v>0</v>
      </c>
      <c r="FK110" s="25">
        <f t="shared" si="293"/>
        <v>0</v>
      </c>
      <c r="FL110" s="25">
        <f t="shared" si="293"/>
        <v>0</v>
      </c>
      <c r="FM110" s="25">
        <f t="shared" si="293"/>
        <v>0</v>
      </c>
      <c r="FN110" s="25">
        <f t="shared" si="293"/>
        <v>0</v>
      </c>
      <c r="FO110" s="25">
        <f t="shared" si="293"/>
        <v>0</v>
      </c>
      <c r="FP110" s="25">
        <f t="shared" si="293"/>
        <v>0</v>
      </c>
      <c r="FQ110" s="25">
        <f t="shared" si="293"/>
        <v>0</v>
      </c>
      <c r="FR110" s="25">
        <f t="shared" si="293"/>
        <v>0</v>
      </c>
      <c r="FS110" s="25">
        <f t="shared" si="293"/>
        <v>0</v>
      </c>
      <c r="FT110" s="25">
        <f t="shared" si="293"/>
        <v>0</v>
      </c>
      <c r="FU110" s="25">
        <f t="shared" si="293"/>
        <v>0</v>
      </c>
      <c r="FV110" s="25">
        <f t="shared" si="293"/>
        <v>0</v>
      </c>
      <c r="FW110" s="25">
        <f t="shared" si="293"/>
        <v>0</v>
      </c>
      <c r="FX110" s="25">
        <f t="shared" si="293"/>
        <v>0</v>
      </c>
      <c r="FY110" s="25">
        <f t="shared" si="293"/>
        <v>0</v>
      </c>
      <c r="FZ110" s="25">
        <f t="shared" si="293"/>
        <v>0</v>
      </c>
      <c r="GA110" s="25">
        <f t="shared" si="293"/>
        <v>0</v>
      </c>
      <c r="GB110" s="25">
        <f t="shared" si="293"/>
        <v>0</v>
      </c>
      <c r="GC110" s="25">
        <f t="shared" si="293"/>
        <v>0</v>
      </c>
      <c r="GD110" s="25">
        <f t="shared" si="293"/>
        <v>0</v>
      </c>
      <c r="GE110" s="25">
        <f t="shared" si="293"/>
        <v>0</v>
      </c>
      <c r="GF110" s="25">
        <f t="shared" si="293"/>
        <v>0</v>
      </c>
      <c r="GG110" s="25">
        <f t="shared" si="293"/>
        <v>0</v>
      </c>
      <c r="GH110" s="25">
        <f t="shared" si="293"/>
        <v>0</v>
      </c>
      <c r="GI110" s="25">
        <f t="shared" si="293"/>
        <v>0</v>
      </c>
      <c r="GJ110" s="25">
        <f t="shared" si="293"/>
        <v>0</v>
      </c>
      <c r="GK110" s="25">
        <f t="shared" si="293"/>
        <v>0</v>
      </c>
      <c r="GL110" s="25">
        <f t="shared" si="292"/>
        <v>0</v>
      </c>
      <c r="GM110" s="246">
        <f t="shared" si="242"/>
        <v>0</v>
      </c>
    </row>
    <row r="111" spans="1:195" ht="19.5" customHeight="1">
      <c r="A111" s="130">
        <f t="shared" si="279"/>
        <v>0</v>
      </c>
      <c r="B111" s="25" t="s">
        <v>100</v>
      </c>
      <c r="C111" s="25" t="s">
        <v>6</v>
      </c>
      <c r="D111" s="64">
        <v>41699</v>
      </c>
      <c r="E111" s="25">
        <f>SUMIF(RRHH!$CN$18:$FG$18,D111,RRHH!$CN$26:$FG$26)*$E$163</f>
        <v>0</v>
      </c>
      <c r="F111" s="65">
        <f t="shared" si="272"/>
        <v>2014</v>
      </c>
      <c r="G111" s="25">
        <v>48</v>
      </c>
      <c r="H111" s="25">
        <f t="shared" si="273"/>
        <v>0</v>
      </c>
      <c r="I111" s="64">
        <f t="shared" si="275"/>
        <v>43158.2</v>
      </c>
      <c r="J111" s="141">
        <f t="shared" si="282"/>
        <v>0</v>
      </c>
      <c r="K111" s="25">
        <f t="shared" si="282"/>
        <v>0</v>
      </c>
      <c r="L111" s="25">
        <f t="shared" si="282"/>
        <v>0</v>
      </c>
      <c r="M111" s="25">
        <f t="shared" si="282"/>
        <v>0</v>
      </c>
      <c r="N111" s="25">
        <f t="shared" si="282"/>
        <v>0</v>
      </c>
      <c r="O111" s="25">
        <f t="shared" si="282"/>
        <v>0</v>
      </c>
      <c r="P111" s="25">
        <f t="shared" si="282"/>
        <v>0</v>
      </c>
      <c r="Q111" s="25">
        <f t="shared" si="282"/>
        <v>0</v>
      </c>
      <c r="R111" s="25">
        <f t="shared" si="282"/>
        <v>0</v>
      </c>
      <c r="S111" s="25">
        <f t="shared" si="282"/>
        <v>0</v>
      </c>
      <c r="T111" s="25">
        <f t="shared" si="282"/>
        <v>0</v>
      </c>
      <c r="U111" s="25">
        <f t="shared" si="282"/>
        <v>0</v>
      </c>
      <c r="V111" s="25">
        <f t="shared" si="282"/>
        <v>0</v>
      </c>
      <c r="W111" s="25">
        <f t="shared" si="282"/>
        <v>0</v>
      </c>
      <c r="X111" s="25">
        <f t="shared" si="282"/>
        <v>0</v>
      </c>
      <c r="Y111" s="25">
        <f t="shared" si="282"/>
        <v>0</v>
      </c>
      <c r="Z111" s="25">
        <f t="shared" si="283"/>
        <v>0</v>
      </c>
      <c r="AA111" s="25">
        <f t="shared" si="283"/>
        <v>0</v>
      </c>
      <c r="AB111" s="25">
        <f t="shared" si="283"/>
        <v>0</v>
      </c>
      <c r="AC111" s="25">
        <f t="shared" si="283"/>
        <v>0</v>
      </c>
      <c r="AD111" s="25">
        <f t="shared" si="283"/>
        <v>0</v>
      </c>
      <c r="AE111" s="25">
        <f t="shared" si="283"/>
        <v>0</v>
      </c>
      <c r="AF111" s="25">
        <f t="shared" si="283"/>
        <v>0</v>
      </c>
      <c r="AG111" s="25">
        <f t="shared" si="283"/>
        <v>0</v>
      </c>
      <c r="AH111" s="25">
        <f t="shared" si="283"/>
        <v>0</v>
      </c>
      <c r="AI111" s="25">
        <f t="shared" si="283"/>
        <v>0</v>
      </c>
      <c r="AJ111" s="25">
        <f t="shared" si="283"/>
        <v>0</v>
      </c>
      <c r="AK111" s="25">
        <f t="shared" si="283"/>
        <v>0</v>
      </c>
      <c r="AL111" s="25">
        <f t="shared" si="283"/>
        <v>0</v>
      </c>
      <c r="AM111" s="25">
        <f t="shared" si="283"/>
        <v>0</v>
      </c>
      <c r="AN111" s="25">
        <f t="shared" si="283"/>
        <v>0</v>
      </c>
      <c r="AO111" s="25">
        <f t="shared" si="283"/>
        <v>0</v>
      </c>
      <c r="AP111" s="25">
        <f t="shared" si="284"/>
        <v>0</v>
      </c>
      <c r="AQ111" s="25">
        <f t="shared" si="284"/>
        <v>0</v>
      </c>
      <c r="AR111" s="25">
        <f t="shared" si="284"/>
        <v>0</v>
      </c>
      <c r="AS111" s="25">
        <f t="shared" si="284"/>
        <v>0</v>
      </c>
      <c r="AT111" s="25">
        <f t="shared" si="284"/>
        <v>0</v>
      </c>
      <c r="AU111" s="25">
        <f t="shared" si="284"/>
        <v>0</v>
      </c>
      <c r="AV111" s="25">
        <f t="shared" si="284"/>
        <v>0</v>
      </c>
      <c r="AW111" s="25">
        <f t="shared" si="284"/>
        <v>0</v>
      </c>
      <c r="AX111" s="25">
        <f t="shared" si="284"/>
        <v>0</v>
      </c>
      <c r="AY111" s="25">
        <f t="shared" si="284"/>
        <v>0</v>
      </c>
      <c r="AZ111" s="25">
        <f t="shared" si="284"/>
        <v>0</v>
      </c>
      <c r="BA111" s="25">
        <f t="shared" si="284"/>
        <v>0</v>
      </c>
      <c r="BB111" s="25">
        <f t="shared" si="284"/>
        <v>0</v>
      </c>
      <c r="BC111" s="25">
        <f t="shared" si="284"/>
        <v>0</v>
      </c>
      <c r="BD111" s="25">
        <f t="shared" si="284"/>
        <v>0</v>
      </c>
      <c r="BE111" s="25">
        <f t="shared" si="284"/>
        <v>0</v>
      </c>
      <c r="BF111" s="25">
        <f t="shared" si="285"/>
        <v>0</v>
      </c>
      <c r="BG111" s="25">
        <f t="shared" si="285"/>
        <v>0</v>
      </c>
      <c r="BH111" s="25">
        <f t="shared" si="285"/>
        <v>0</v>
      </c>
      <c r="BI111" s="25">
        <f t="shared" si="285"/>
        <v>0</v>
      </c>
      <c r="BJ111" s="25">
        <f t="shared" si="285"/>
        <v>0</v>
      </c>
      <c r="BK111" s="25">
        <f t="shared" si="285"/>
        <v>0</v>
      </c>
      <c r="BL111" s="25">
        <f t="shared" si="285"/>
        <v>0</v>
      </c>
      <c r="BM111" s="25">
        <f t="shared" si="285"/>
        <v>0</v>
      </c>
      <c r="BN111" s="25">
        <f t="shared" si="285"/>
        <v>0</v>
      </c>
      <c r="BO111" s="25">
        <f t="shared" si="285"/>
        <v>0</v>
      </c>
      <c r="BP111" s="25">
        <f t="shared" si="285"/>
        <v>0</v>
      </c>
      <c r="BQ111" s="25">
        <f t="shared" si="285"/>
        <v>0</v>
      </c>
      <c r="BR111" s="25">
        <f t="shared" si="285"/>
        <v>0</v>
      </c>
      <c r="BS111" s="25">
        <f t="shared" si="285"/>
        <v>0</v>
      </c>
      <c r="BT111" s="25">
        <f t="shared" si="285"/>
        <v>0</v>
      </c>
      <c r="BU111" s="25">
        <f t="shared" si="285"/>
        <v>0</v>
      </c>
      <c r="BV111" s="25">
        <f t="shared" si="286"/>
        <v>0</v>
      </c>
      <c r="BW111" s="25">
        <f t="shared" si="286"/>
        <v>0</v>
      </c>
      <c r="BX111" s="25">
        <f t="shared" si="286"/>
        <v>0</v>
      </c>
      <c r="BY111" s="25">
        <f t="shared" si="286"/>
        <v>0</v>
      </c>
      <c r="BZ111" s="25">
        <f t="shared" si="286"/>
        <v>0</v>
      </c>
      <c r="CA111" s="25">
        <f t="shared" si="286"/>
        <v>0</v>
      </c>
      <c r="CB111" s="25">
        <f t="shared" si="286"/>
        <v>0</v>
      </c>
      <c r="CC111" s="25">
        <f t="shared" si="286"/>
        <v>0</v>
      </c>
      <c r="CD111" s="25">
        <f t="shared" si="286"/>
        <v>0</v>
      </c>
      <c r="CE111" s="25">
        <f t="shared" si="286"/>
        <v>0</v>
      </c>
      <c r="CF111" s="25">
        <f t="shared" si="286"/>
        <v>0</v>
      </c>
      <c r="CG111" s="25">
        <f t="shared" si="286"/>
        <v>0</v>
      </c>
      <c r="CH111" s="25">
        <f t="shared" si="286"/>
        <v>0</v>
      </c>
      <c r="CI111" s="25">
        <f t="shared" si="286"/>
        <v>0</v>
      </c>
      <c r="CJ111" s="25">
        <f t="shared" si="286"/>
        <v>0</v>
      </c>
      <c r="CK111" s="25">
        <f t="shared" si="286"/>
        <v>0</v>
      </c>
      <c r="CL111" s="25">
        <f t="shared" si="287"/>
        <v>0</v>
      </c>
      <c r="CM111" s="25">
        <f t="shared" si="287"/>
        <v>0</v>
      </c>
      <c r="CN111" s="25">
        <f t="shared" si="287"/>
        <v>0</v>
      </c>
      <c r="CO111" s="25">
        <f t="shared" si="287"/>
        <v>0</v>
      </c>
      <c r="CP111" s="25">
        <f t="shared" si="287"/>
        <v>0</v>
      </c>
      <c r="CQ111" s="25">
        <f t="shared" si="287"/>
        <v>0</v>
      </c>
      <c r="CR111" s="25">
        <f t="shared" si="287"/>
        <v>0</v>
      </c>
      <c r="CS111" s="25">
        <f t="shared" si="287"/>
        <v>0</v>
      </c>
      <c r="CT111" s="25">
        <f t="shared" si="287"/>
        <v>0</v>
      </c>
      <c r="CU111" s="25">
        <f t="shared" si="287"/>
        <v>0</v>
      </c>
      <c r="CV111" s="25">
        <f t="shared" si="287"/>
        <v>0</v>
      </c>
      <c r="CW111" s="25">
        <f t="shared" si="287"/>
        <v>0</v>
      </c>
      <c r="CX111" s="25">
        <f t="shared" si="287"/>
        <v>0</v>
      </c>
      <c r="CY111" s="25">
        <f t="shared" si="287"/>
        <v>0</v>
      </c>
      <c r="CZ111" s="25">
        <f t="shared" si="287"/>
        <v>0</v>
      </c>
      <c r="DA111" s="25">
        <f t="shared" si="287"/>
        <v>0</v>
      </c>
      <c r="DB111" s="25">
        <f t="shared" si="288"/>
        <v>0</v>
      </c>
      <c r="DC111" s="25">
        <f t="shared" si="288"/>
        <v>0</v>
      </c>
      <c r="DD111" s="25">
        <f t="shared" si="288"/>
        <v>0</v>
      </c>
      <c r="DE111" s="25">
        <f t="shared" si="288"/>
        <v>0</v>
      </c>
      <c r="DF111" s="25">
        <f t="shared" si="288"/>
        <v>0</v>
      </c>
      <c r="DG111" s="25">
        <f t="shared" si="288"/>
        <v>0</v>
      </c>
      <c r="DH111" s="25">
        <f t="shared" si="288"/>
        <v>0</v>
      </c>
      <c r="DI111" s="25">
        <f t="shared" si="288"/>
        <v>0</v>
      </c>
      <c r="DJ111" s="25">
        <f t="shared" si="288"/>
        <v>0</v>
      </c>
      <c r="DK111" s="25">
        <f t="shared" si="288"/>
        <v>0</v>
      </c>
      <c r="DL111" s="25">
        <f t="shared" si="288"/>
        <v>0</v>
      </c>
      <c r="DM111" s="25">
        <f t="shared" si="288"/>
        <v>0</v>
      </c>
      <c r="DN111" s="25">
        <f t="shared" si="288"/>
        <v>0</v>
      </c>
      <c r="DO111" s="25">
        <f t="shared" si="288"/>
        <v>0</v>
      </c>
      <c r="DP111" s="25">
        <f t="shared" si="288"/>
        <v>0</v>
      </c>
      <c r="DQ111" s="25">
        <f t="shared" si="288"/>
        <v>0</v>
      </c>
      <c r="DR111" s="25">
        <f t="shared" si="289"/>
        <v>0</v>
      </c>
      <c r="DS111" s="25">
        <f t="shared" si="289"/>
        <v>0</v>
      </c>
      <c r="DT111" s="25">
        <f t="shared" si="289"/>
        <v>0</v>
      </c>
      <c r="DU111" s="25">
        <f t="shared" si="289"/>
        <v>0</v>
      </c>
      <c r="DV111" s="25">
        <f t="shared" si="289"/>
        <v>0</v>
      </c>
      <c r="DW111" s="25">
        <f t="shared" si="289"/>
        <v>0</v>
      </c>
      <c r="DX111" s="25">
        <f t="shared" si="289"/>
        <v>0</v>
      </c>
      <c r="DY111" s="25">
        <f t="shared" si="289"/>
        <v>0</v>
      </c>
      <c r="DZ111" s="25">
        <f t="shared" si="293"/>
        <v>0</v>
      </c>
      <c r="EA111" s="25">
        <f t="shared" si="293"/>
        <v>0</v>
      </c>
      <c r="EB111" s="25">
        <f t="shared" si="293"/>
        <v>0</v>
      </c>
      <c r="EC111" s="25">
        <f t="shared" si="293"/>
        <v>0</v>
      </c>
      <c r="ED111" s="25">
        <f t="shared" si="293"/>
        <v>0</v>
      </c>
      <c r="EE111" s="25">
        <f t="shared" si="293"/>
        <v>0</v>
      </c>
      <c r="EF111" s="25">
        <f t="shared" si="293"/>
        <v>0</v>
      </c>
      <c r="EG111" s="25">
        <f t="shared" si="293"/>
        <v>0</v>
      </c>
      <c r="EH111" s="25">
        <f t="shared" si="293"/>
        <v>0</v>
      </c>
      <c r="EI111" s="25">
        <f t="shared" si="293"/>
        <v>0</v>
      </c>
      <c r="EJ111" s="25">
        <f t="shared" si="293"/>
        <v>0</v>
      </c>
      <c r="EK111" s="25">
        <f t="shared" si="293"/>
        <v>0</v>
      </c>
      <c r="EL111" s="25">
        <f t="shared" si="293"/>
        <v>0</v>
      </c>
      <c r="EM111" s="25">
        <f t="shared" si="293"/>
        <v>0</v>
      </c>
      <c r="EN111" s="25">
        <f t="shared" si="293"/>
        <v>0</v>
      </c>
      <c r="EO111" s="25">
        <f t="shared" si="293"/>
        <v>0</v>
      </c>
      <c r="EP111" s="25">
        <f t="shared" si="293"/>
        <v>0</v>
      </c>
      <c r="EQ111" s="25">
        <f t="shared" si="293"/>
        <v>0</v>
      </c>
      <c r="ER111" s="25">
        <f t="shared" si="293"/>
        <v>0</v>
      </c>
      <c r="ES111" s="25">
        <f t="shared" si="293"/>
        <v>0</v>
      </c>
      <c r="ET111" s="25">
        <f t="shared" si="293"/>
        <v>0</v>
      </c>
      <c r="EU111" s="25">
        <f t="shared" si="293"/>
        <v>0</v>
      </c>
      <c r="EV111" s="25">
        <f t="shared" si="293"/>
        <v>0</v>
      </c>
      <c r="EW111" s="25">
        <f t="shared" si="293"/>
        <v>0</v>
      </c>
      <c r="EX111" s="25">
        <f t="shared" si="293"/>
        <v>0</v>
      </c>
      <c r="EY111" s="25">
        <f t="shared" si="293"/>
        <v>0</v>
      </c>
      <c r="EZ111" s="25">
        <f t="shared" si="293"/>
        <v>0</v>
      </c>
      <c r="FA111" s="25">
        <f t="shared" si="293"/>
        <v>0</v>
      </c>
      <c r="FB111" s="25">
        <f t="shared" si="293"/>
        <v>0</v>
      </c>
      <c r="FC111" s="25">
        <f t="shared" si="293"/>
        <v>0</v>
      </c>
      <c r="FD111" s="25">
        <f t="shared" si="293"/>
        <v>0</v>
      </c>
      <c r="FE111" s="25">
        <f t="shared" si="293"/>
        <v>0</v>
      </c>
      <c r="FF111" s="25">
        <f t="shared" si="293"/>
        <v>0</v>
      </c>
      <c r="FG111" s="25">
        <f t="shared" si="293"/>
        <v>0</v>
      </c>
      <c r="FH111" s="25">
        <f t="shared" si="293"/>
        <v>0</v>
      </c>
      <c r="FI111" s="25">
        <f t="shared" si="293"/>
        <v>0</v>
      </c>
      <c r="FJ111" s="25">
        <f t="shared" si="293"/>
        <v>0</v>
      </c>
      <c r="FK111" s="25">
        <f t="shared" si="293"/>
        <v>0</v>
      </c>
      <c r="FL111" s="25">
        <f t="shared" si="293"/>
        <v>0</v>
      </c>
      <c r="FM111" s="25">
        <f t="shared" si="293"/>
        <v>0</v>
      </c>
      <c r="FN111" s="25">
        <f t="shared" si="293"/>
        <v>0</v>
      </c>
      <c r="FO111" s="25">
        <f t="shared" si="293"/>
        <v>0</v>
      </c>
      <c r="FP111" s="25">
        <f t="shared" si="293"/>
        <v>0</v>
      </c>
      <c r="FQ111" s="25">
        <f t="shared" si="293"/>
        <v>0</v>
      </c>
      <c r="FR111" s="25">
        <f t="shared" si="293"/>
        <v>0</v>
      </c>
      <c r="FS111" s="25">
        <f t="shared" si="293"/>
        <v>0</v>
      </c>
      <c r="FT111" s="25">
        <f t="shared" si="293"/>
        <v>0</v>
      </c>
      <c r="FU111" s="25">
        <f t="shared" si="293"/>
        <v>0</v>
      </c>
      <c r="FV111" s="25">
        <f t="shared" si="293"/>
        <v>0</v>
      </c>
      <c r="FW111" s="25">
        <f t="shared" si="293"/>
        <v>0</v>
      </c>
      <c r="FX111" s="25">
        <f t="shared" si="293"/>
        <v>0</v>
      </c>
      <c r="FY111" s="25">
        <f t="shared" si="293"/>
        <v>0</v>
      </c>
      <c r="FZ111" s="25">
        <f t="shared" si="293"/>
        <v>0</v>
      </c>
      <c r="GA111" s="25">
        <f t="shared" si="293"/>
        <v>0</v>
      </c>
      <c r="GB111" s="25">
        <f t="shared" si="293"/>
        <v>0</v>
      </c>
      <c r="GC111" s="25">
        <f t="shared" si="293"/>
        <v>0</v>
      </c>
      <c r="GD111" s="25">
        <f t="shared" si="293"/>
        <v>0</v>
      </c>
      <c r="GE111" s="25">
        <f t="shared" si="293"/>
        <v>0</v>
      </c>
      <c r="GF111" s="25">
        <f t="shared" si="293"/>
        <v>0</v>
      </c>
      <c r="GG111" s="25">
        <f t="shared" si="293"/>
        <v>0</v>
      </c>
      <c r="GH111" s="25">
        <f t="shared" si="293"/>
        <v>0</v>
      </c>
      <c r="GI111" s="25">
        <f t="shared" si="293"/>
        <v>0</v>
      </c>
      <c r="GJ111" s="25">
        <f t="shared" si="293"/>
        <v>0</v>
      </c>
      <c r="GK111" s="25">
        <f t="shared" si="293"/>
        <v>0</v>
      </c>
      <c r="GL111" s="25">
        <f t="shared" si="292"/>
        <v>0</v>
      </c>
      <c r="GM111" s="246">
        <f t="shared" si="242"/>
        <v>0</v>
      </c>
    </row>
    <row r="112" spans="1:195" ht="19.5" customHeight="1">
      <c r="A112" s="130">
        <f t="shared" si="279"/>
        <v>0</v>
      </c>
      <c r="B112" s="25" t="s">
        <v>100</v>
      </c>
      <c r="C112" s="25" t="s">
        <v>6</v>
      </c>
      <c r="D112" s="64">
        <v>41730</v>
      </c>
      <c r="E112" s="25">
        <f>SUMIF(RRHH!$CN$18:$FG$18,D112,RRHH!$CN$26:$FG$26)*$E$163</f>
        <v>0</v>
      </c>
      <c r="F112" s="65">
        <f t="shared" si="272"/>
        <v>2014</v>
      </c>
      <c r="G112" s="25">
        <v>48</v>
      </c>
      <c r="H112" s="25">
        <f t="shared" si="273"/>
        <v>0</v>
      </c>
      <c r="I112" s="64">
        <f t="shared" si="275"/>
        <v>43189.2</v>
      </c>
      <c r="J112" s="141">
        <f t="shared" si="282"/>
        <v>0</v>
      </c>
      <c r="K112" s="25">
        <f t="shared" si="282"/>
        <v>0</v>
      </c>
      <c r="L112" s="25">
        <f t="shared" si="282"/>
        <v>0</v>
      </c>
      <c r="M112" s="25">
        <f t="shared" si="282"/>
        <v>0</v>
      </c>
      <c r="N112" s="25">
        <f t="shared" si="282"/>
        <v>0</v>
      </c>
      <c r="O112" s="25">
        <f t="shared" si="282"/>
        <v>0</v>
      </c>
      <c r="P112" s="25">
        <f t="shared" si="282"/>
        <v>0</v>
      </c>
      <c r="Q112" s="25">
        <f t="shared" si="282"/>
        <v>0</v>
      </c>
      <c r="R112" s="25">
        <f t="shared" si="282"/>
        <v>0</v>
      </c>
      <c r="S112" s="25">
        <f t="shared" si="282"/>
        <v>0</v>
      </c>
      <c r="T112" s="25">
        <f t="shared" si="282"/>
        <v>0</v>
      </c>
      <c r="U112" s="25">
        <f t="shared" si="282"/>
        <v>0</v>
      </c>
      <c r="V112" s="25">
        <f t="shared" si="282"/>
        <v>0</v>
      </c>
      <c r="W112" s="25">
        <f t="shared" si="282"/>
        <v>0</v>
      </c>
      <c r="X112" s="25">
        <f t="shared" si="282"/>
        <v>0</v>
      </c>
      <c r="Y112" s="25">
        <f t="shared" si="282"/>
        <v>0</v>
      </c>
      <c r="Z112" s="25">
        <f t="shared" si="283"/>
        <v>0</v>
      </c>
      <c r="AA112" s="25">
        <f t="shared" si="283"/>
        <v>0</v>
      </c>
      <c r="AB112" s="25">
        <f t="shared" si="283"/>
        <v>0</v>
      </c>
      <c r="AC112" s="25">
        <f t="shared" si="283"/>
        <v>0</v>
      </c>
      <c r="AD112" s="25">
        <f t="shared" si="283"/>
        <v>0</v>
      </c>
      <c r="AE112" s="25">
        <f t="shared" si="283"/>
        <v>0</v>
      </c>
      <c r="AF112" s="25">
        <f t="shared" si="283"/>
        <v>0</v>
      </c>
      <c r="AG112" s="25">
        <f t="shared" si="283"/>
        <v>0</v>
      </c>
      <c r="AH112" s="25">
        <f t="shared" si="283"/>
        <v>0</v>
      </c>
      <c r="AI112" s="25">
        <f t="shared" si="283"/>
        <v>0</v>
      </c>
      <c r="AJ112" s="25">
        <f t="shared" si="283"/>
        <v>0</v>
      </c>
      <c r="AK112" s="25">
        <f t="shared" si="283"/>
        <v>0</v>
      </c>
      <c r="AL112" s="25">
        <f t="shared" si="283"/>
        <v>0</v>
      </c>
      <c r="AM112" s="25">
        <f t="shared" si="283"/>
        <v>0</v>
      </c>
      <c r="AN112" s="25">
        <f t="shared" si="283"/>
        <v>0</v>
      </c>
      <c r="AO112" s="25">
        <f t="shared" si="283"/>
        <v>0</v>
      </c>
      <c r="AP112" s="25">
        <f t="shared" si="284"/>
        <v>0</v>
      </c>
      <c r="AQ112" s="25">
        <f t="shared" si="284"/>
        <v>0</v>
      </c>
      <c r="AR112" s="25">
        <f t="shared" si="284"/>
        <v>0</v>
      </c>
      <c r="AS112" s="25">
        <f t="shared" si="284"/>
        <v>0</v>
      </c>
      <c r="AT112" s="25">
        <f t="shared" si="284"/>
        <v>0</v>
      </c>
      <c r="AU112" s="25">
        <f t="shared" si="284"/>
        <v>0</v>
      </c>
      <c r="AV112" s="25">
        <f t="shared" si="284"/>
        <v>0</v>
      </c>
      <c r="AW112" s="25">
        <f t="shared" si="284"/>
        <v>0</v>
      </c>
      <c r="AX112" s="25">
        <f t="shared" si="284"/>
        <v>0</v>
      </c>
      <c r="AY112" s="25">
        <f t="shared" si="284"/>
        <v>0</v>
      </c>
      <c r="AZ112" s="25">
        <f t="shared" si="284"/>
        <v>0</v>
      </c>
      <c r="BA112" s="25">
        <f t="shared" si="284"/>
        <v>0</v>
      </c>
      <c r="BB112" s="25">
        <f t="shared" si="284"/>
        <v>0</v>
      </c>
      <c r="BC112" s="25">
        <f t="shared" si="284"/>
        <v>0</v>
      </c>
      <c r="BD112" s="25">
        <f t="shared" si="284"/>
        <v>0</v>
      </c>
      <c r="BE112" s="25">
        <f t="shared" si="284"/>
        <v>0</v>
      </c>
      <c r="BF112" s="25">
        <f t="shared" si="285"/>
        <v>0</v>
      </c>
      <c r="BG112" s="25">
        <f t="shared" si="285"/>
        <v>0</v>
      </c>
      <c r="BH112" s="25">
        <f t="shared" si="285"/>
        <v>0</v>
      </c>
      <c r="BI112" s="25">
        <f t="shared" si="285"/>
        <v>0</v>
      </c>
      <c r="BJ112" s="25">
        <f t="shared" si="285"/>
        <v>0</v>
      </c>
      <c r="BK112" s="25">
        <f t="shared" si="285"/>
        <v>0</v>
      </c>
      <c r="BL112" s="25">
        <f t="shared" si="285"/>
        <v>0</v>
      </c>
      <c r="BM112" s="25">
        <f t="shared" si="285"/>
        <v>0</v>
      </c>
      <c r="BN112" s="25">
        <f t="shared" si="285"/>
        <v>0</v>
      </c>
      <c r="BO112" s="25">
        <f t="shared" si="285"/>
        <v>0</v>
      </c>
      <c r="BP112" s="25">
        <f t="shared" si="285"/>
        <v>0</v>
      </c>
      <c r="BQ112" s="25">
        <f t="shared" si="285"/>
        <v>0</v>
      </c>
      <c r="BR112" s="25">
        <f t="shared" si="285"/>
        <v>0</v>
      </c>
      <c r="BS112" s="25">
        <f t="shared" si="285"/>
        <v>0</v>
      </c>
      <c r="BT112" s="25">
        <f t="shared" si="285"/>
        <v>0</v>
      </c>
      <c r="BU112" s="25">
        <f t="shared" si="285"/>
        <v>0</v>
      </c>
      <c r="BV112" s="25">
        <f t="shared" si="286"/>
        <v>0</v>
      </c>
      <c r="BW112" s="25">
        <f t="shared" si="286"/>
        <v>0</v>
      </c>
      <c r="BX112" s="25">
        <f t="shared" si="286"/>
        <v>0</v>
      </c>
      <c r="BY112" s="25">
        <f t="shared" si="286"/>
        <v>0</v>
      </c>
      <c r="BZ112" s="25">
        <f t="shared" si="286"/>
        <v>0</v>
      </c>
      <c r="CA112" s="25">
        <f t="shared" si="286"/>
        <v>0</v>
      </c>
      <c r="CB112" s="25">
        <f t="shared" si="286"/>
        <v>0</v>
      </c>
      <c r="CC112" s="25">
        <f t="shared" si="286"/>
        <v>0</v>
      </c>
      <c r="CD112" s="25">
        <f t="shared" si="286"/>
        <v>0</v>
      </c>
      <c r="CE112" s="25">
        <f t="shared" si="286"/>
        <v>0</v>
      </c>
      <c r="CF112" s="25">
        <f t="shared" si="286"/>
        <v>0</v>
      </c>
      <c r="CG112" s="25">
        <f t="shared" si="286"/>
        <v>0</v>
      </c>
      <c r="CH112" s="25">
        <f t="shared" si="286"/>
        <v>0</v>
      </c>
      <c r="CI112" s="25">
        <f t="shared" si="286"/>
        <v>0</v>
      </c>
      <c r="CJ112" s="25">
        <f t="shared" si="286"/>
        <v>0</v>
      </c>
      <c r="CK112" s="25">
        <f t="shared" si="286"/>
        <v>0</v>
      </c>
      <c r="CL112" s="25">
        <f t="shared" si="287"/>
        <v>0</v>
      </c>
      <c r="CM112" s="25">
        <f t="shared" si="287"/>
        <v>0</v>
      </c>
      <c r="CN112" s="25">
        <f t="shared" si="287"/>
        <v>0</v>
      </c>
      <c r="CO112" s="25">
        <f t="shared" si="287"/>
        <v>0</v>
      </c>
      <c r="CP112" s="25">
        <f t="shared" si="287"/>
        <v>0</v>
      </c>
      <c r="CQ112" s="25">
        <f t="shared" si="287"/>
        <v>0</v>
      </c>
      <c r="CR112" s="25">
        <f t="shared" si="287"/>
        <v>0</v>
      </c>
      <c r="CS112" s="25">
        <f t="shared" si="287"/>
        <v>0</v>
      </c>
      <c r="CT112" s="25">
        <f t="shared" si="287"/>
        <v>0</v>
      </c>
      <c r="CU112" s="25">
        <f t="shared" si="287"/>
        <v>0</v>
      </c>
      <c r="CV112" s="25">
        <f t="shared" si="287"/>
        <v>0</v>
      </c>
      <c r="CW112" s="25">
        <f t="shared" si="287"/>
        <v>0</v>
      </c>
      <c r="CX112" s="25">
        <f t="shared" si="287"/>
        <v>0</v>
      </c>
      <c r="CY112" s="25">
        <f t="shared" si="287"/>
        <v>0</v>
      </c>
      <c r="CZ112" s="25">
        <f t="shared" si="287"/>
        <v>0</v>
      </c>
      <c r="DA112" s="25">
        <f t="shared" si="287"/>
        <v>0</v>
      </c>
      <c r="DB112" s="25">
        <f t="shared" si="288"/>
        <v>0</v>
      </c>
      <c r="DC112" s="25">
        <f t="shared" si="288"/>
        <v>0</v>
      </c>
      <c r="DD112" s="25">
        <f t="shared" si="288"/>
        <v>0</v>
      </c>
      <c r="DE112" s="25">
        <f t="shared" si="288"/>
        <v>0</v>
      </c>
      <c r="DF112" s="25">
        <f t="shared" si="288"/>
        <v>0</v>
      </c>
      <c r="DG112" s="25">
        <f t="shared" si="288"/>
        <v>0</v>
      </c>
      <c r="DH112" s="25">
        <f t="shared" si="288"/>
        <v>0</v>
      </c>
      <c r="DI112" s="25">
        <f t="shared" si="288"/>
        <v>0</v>
      </c>
      <c r="DJ112" s="25">
        <f t="shared" si="288"/>
        <v>0</v>
      </c>
      <c r="DK112" s="25">
        <f t="shared" si="288"/>
        <v>0</v>
      </c>
      <c r="DL112" s="25">
        <f t="shared" si="288"/>
        <v>0</v>
      </c>
      <c r="DM112" s="25">
        <f t="shared" si="288"/>
        <v>0</v>
      </c>
      <c r="DN112" s="25">
        <f t="shared" si="288"/>
        <v>0</v>
      </c>
      <c r="DO112" s="25">
        <f t="shared" si="288"/>
        <v>0</v>
      </c>
      <c r="DP112" s="25">
        <f t="shared" si="288"/>
        <v>0</v>
      </c>
      <c r="DQ112" s="25">
        <f t="shared" si="288"/>
        <v>0</v>
      </c>
      <c r="DR112" s="25">
        <f t="shared" si="289"/>
        <v>0</v>
      </c>
      <c r="DS112" s="25">
        <f t="shared" si="289"/>
        <v>0</v>
      </c>
      <c r="DT112" s="25">
        <f t="shared" si="289"/>
        <v>0</v>
      </c>
      <c r="DU112" s="25">
        <f t="shared" si="289"/>
        <v>0</v>
      </c>
      <c r="DV112" s="25">
        <f t="shared" si="289"/>
        <v>0</v>
      </c>
      <c r="DW112" s="25">
        <f t="shared" si="289"/>
        <v>0</v>
      </c>
      <c r="DX112" s="25">
        <f t="shared" si="289"/>
        <v>0</v>
      </c>
      <c r="DY112" s="25">
        <f t="shared" si="289"/>
        <v>0</v>
      </c>
      <c r="DZ112" s="25">
        <f t="shared" si="293"/>
        <v>0</v>
      </c>
      <c r="EA112" s="25">
        <f t="shared" si="293"/>
        <v>0</v>
      </c>
      <c r="EB112" s="25">
        <f t="shared" si="293"/>
        <v>0</v>
      </c>
      <c r="EC112" s="25">
        <f t="shared" si="293"/>
        <v>0</v>
      </c>
      <c r="ED112" s="25">
        <f t="shared" si="293"/>
        <v>0</v>
      </c>
      <c r="EE112" s="25">
        <f t="shared" si="293"/>
        <v>0</v>
      </c>
      <c r="EF112" s="25">
        <f t="shared" si="293"/>
        <v>0</v>
      </c>
      <c r="EG112" s="25">
        <f t="shared" si="293"/>
        <v>0</v>
      </c>
      <c r="EH112" s="25">
        <f t="shared" si="293"/>
        <v>0</v>
      </c>
      <c r="EI112" s="25">
        <f t="shared" si="293"/>
        <v>0</v>
      </c>
      <c r="EJ112" s="25">
        <f t="shared" si="293"/>
        <v>0</v>
      </c>
      <c r="EK112" s="25">
        <f t="shared" si="293"/>
        <v>0</v>
      </c>
      <c r="EL112" s="25">
        <f t="shared" si="293"/>
        <v>0</v>
      </c>
      <c r="EM112" s="25">
        <f t="shared" si="293"/>
        <v>0</v>
      </c>
      <c r="EN112" s="25">
        <f t="shared" si="293"/>
        <v>0</v>
      </c>
      <c r="EO112" s="25">
        <f t="shared" si="293"/>
        <v>0</v>
      </c>
      <c r="EP112" s="25">
        <f t="shared" si="293"/>
        <v>0</v>
      </c>
      <c r="EQ112" s="25">
        <f t="shared" si="293"/>
        <v>0</v>
      </c>
      <c r="ER112" s="25">
        <f t="shared" si="293"/>
        <v>0</v>
      </c>
      <c r="ES112" s="25">
        <f t="shared" si="293"/>
        <v>0</v>
      </c>
      <c r="ET112" s="25">
        <f t="shared" si="293"/>
        <v>0</v>
      </c>
      <c r="EU112" s="25">
        <f t="shared" si="293"/>
        <v>0</v>
      </c>
      <c r="EV112" s="25">
        <f t="shared" si="293"/>
        <v>0</v>
      </c>
      <c r="EW112" s="25">
        <f t="shared" si="293"/>
        <v>0</v>
      </c>
      <c r="EX112" s="25">
        <f t="shared" si="293"/>
        <v>0</v>
      </c>
      <c r="EY112" s="25">
        <f t="shared" si="293"/>
        <v>0</v>
      </c>
      <c r="EZ112" s="25">
        <f t="shared" si="293"/>
        <v>0</v>
      </c>
      <c r="FA112" s="25">
        <f t="shared" si="293"/>
        <v>0</v>
      </c>
      <c r="FB112" s="25">
        <f t="shared" si="293"/>
        <v>0</v>
      </c>
      <c r="FC112" s="25">
        <f t="shared" si="293"/>
        <v>0</v>
      </c>
      <c r="FD112" s="25">
        <f t="shared" si="293"/>
        <v>0</v>
      </c>
      <c r="FE112" s="25">
        <f t="shared" si="293"/>
        <v>0</v>
      </c>
      <c r="FF112" s="25">
        <f t="shared" si="293"/>
        <v>0</v>
      </c>
      <c r="FG112" s="25">
        <f t="shared" si="293"/>
        <v>0</v>
      </c>
      <c r="FH112" s="25">
        <f t="shared" si="293"/>
        <v>0</v>
      </c>
      <c r="FI112" s="25">
        <f t="shared" si="293"/>
        <v>0</v>
      </c>
      <c r="FJ112" s="25">
        <f t="shared" si="293"/>
        <v>0</v>
      </c>
      <c r="FK112" s="25">
        <f t="shared" si="293"/>
        <v>0</v>
      </c>
      <c r="FL112" s="25">
        <f t="shared" si="293"/>
        <v>0</v>
      </c>
      <c r="FM112" s="25">
        <f t="shared" si="293"/>
        <v>0</v>
      </c>
      <c r="FN112" s="25">
        <f t="shared" si="293"/>
        <v>0</v>
      </c>
      <c r="FO112" s="25">
        <f t="shared" si="293"/>
        <v>0</v>
      </c>
      <c r="FP112" s="25">
        <f t="shared" si="293"/>
        <v>0</v>
      </c>
      <c r="FQ112" s="25">
        <f t="shared" si="293"/>
        <v>0</v>
      </c>
      <c r="FR112" s="25">
        <f t="shared" si="293"/>
        <v>0</v>
      </c>
      <c r="FS112" s="25">
        <f t="shared" si="293"/>
        <v>0</v>
      </c>
      <c r="FT112" s="25">
        <f t="shared" si="293"/>
        <v>0</v>
      </c>
      <c r="FU112" s="25">
        <f t="shared" si="293"/>
        <v>0</v>
      </c>
      <c r="FV112" s="25">
        <f t="shared" si="293"/>
        <v>0</v>
      </c>
      <c r="FW112" s="25">
        <f t="shared" si="293"/>
        <v>0</v>
      </c>
      <c r="FX112" s="25">
        <f t="shared" si="293"/>
        <v>0</v>
      </c>
      <c r="FY112" s="25">
        <f t="shared" si="293"/>
        <v>0</v>
      </c>
      <c r="FZ112" s="25">
        <f t="shared" si="293"/>
        <v>0</v>
      </c>
      <c r="GA112" s="25">
        <f t="shared" si="293"/>
        <v>0</v>
      </c>
      <c r="GB112" s="25">
        <f t="shared" si="293"/>
        <v>0</v>
      </c>
      <c r="GC112" s="25">
        <f t="shared" si="293"/>
        <v>0</v>
      </c>
      <c r="GD112" s="25">
        <f t="shared" si="293"/>
        <v>0</v>
      </c>
      <c r="GE112" s="25">
        <f t="shared" si="293"/>
        <v>0</v>
      </c>
      <c r="GF112" s="25">
        <f t="shared" si="293"/>
        <v>0</v>
      </c>
      <c r="GG112" s="25">
        <f t="shared" si="293"/>
        <v>0</v>
      </c>
      <c r="GH112" s="25">
        <f t="shared" si="293"/>
        <v>0</v>
      </c>
      <c r="GI112" s="25">
        <f t="shared" si="293"/>
        <v>0</v>
      </c>
      <c r="GJ112" s="25">
        <f t="shared" si="293"/>
        <v>0</v>
      </c>
      <c r="GK112" s="25">
        <f t="shared" ref="GK112:GL115" si="294">IF(GK$12&gt;$I112,0,IF($D112&lt;=GK$12,$H112,0))</f>
        <v>0</v>
      </c>
      <c r="GL112" s="25">
        <f t="shared" si="294"/>
        <v>0</v>
      </c>
      <c r="GM112" s="246">
        <f t="shared" si="242"/>
        <v>0</v>
      </c>
    </row>
    <row r="113" spans="1:195" ht="19.5" customHeight="1">
      <c r="A113" s="130">
        <f t="shared" si="279"/>
        <v>0</v>
      </c>
      <c r="B113" s="25" t="s">
        <v>100</v>
      </c>
      <c r="C113" s="25" t="s">
        <v>6</v>
      </c>
      <c r="D113" s="64">
        <v>41760</v>
      </c>
      <c r="E113" s="25">
        <f>SUMIF(RRHH!$CN$18:$FG$18,D113,RRHH!$CN$26:$FG$26)*$E$163</f>
        <v>0</v>
      </c>
      <c r="F113" s="65">
        <f t="shared" si="272"/>
        <v>2014</v>
      </c>
      <c r="G113" s="25">
        <v>48</v>
      </c>
      <c r="H113" s="25">
        <f t="shared" si="273"/>
        <v>0</v>
      </c>
      <c r="I113" s="64">
        <f t="shared" si="275"/>
        <v>43219.199999999997</v>
      </c>
      <c r="J113" s="141">
        <f t="shared" si="282"/>
        <v>0</v>
      </c>
      <c r="K113" s="25">
        <f t="shared" si="282"/>
        <v>0</v>
      </c>
      <c r="L113" s="25">
        <f t="shared" si="282"/>
        <v>0</v>
      </c>
      <c r="M113" s="25">
        <f t="shared" si="282"/>
        <v>0</v>
      </c>
      <c r="N113" s="25">
        <f t="shared" si="282"/>
        <v>0</v>
      </c>
      <c r="O113" s="25">
        <f t="shared" si="282"/>
        <v>0</v>
      </c>
      <c r="P113" s="25">
        <f t="shared" si="282"/>
        <v>0</v>
      </c>
      <c r="Q113" s="25">
        <f t="shared" si="282"/>
        <v>0</v>
      </c>
      <c r="R113" s="25">
        <f t="shared" si="282"/>
        <v>0</v>
      </c>
      <c r="S113" s="25">
        <f t="shared" si="282"/>
        <v>0</v>
      </c>
      <c r="T113" s="25">
        <f t="shared" si="282"/>
        <v>0</v>
      </c>
      <c r="U113" s="25">
        <f t="shared" si="282"/>
        <v>0</v>
      </c>
      <c r="V113" s="25">
        <f t="shared" si="282"/>
        <v>0</v>
      </c>
      <c r="W113" s="25">
        <f t="shared" si="282"/>
        <v>0</v>
      </c>
      <c r="X113" s="25">
        <f t="shared" si="282"/>
        <v>0</v>
      </c>
      <c r="Y113" s="25">
        <f t="shared" si="282"/>
        <v>0</v>
      </c>
      <c r="Z113" s="25">
        <f t="shared" si="283"/>
        <v>0</v>
      </c>
      <c r="AA113" s="25">
        <f t="shared" si="283"/>
        <v>0</v>
      </c>
      <c r="AB113" s="25">
        <f t="shared" si="283"/>
        <v>0</v>
      </c>
      <c r="AC113" s="25">
        <f t="shared" si="283"/>
        <v>0</v>
      </c>
      <c r="AD113" s="25">
        <f t="shared" si="283"/>
        <v>0</v>
      </c>
      <c r="AE113" s="25">
        <f t="shared" si="283"/>
        <v>0</v>
      </c>
      <c r="AF113" s="25">
        <f t="shared" si="283"/>
        <v>0</v>
      </c>
      <c r="AG113" s="25">
        <f t="shared" si="283"/>
        <v>0</v>
      </c>
      <c r="AH113" s="25">
        <f t="shared" si="283"/>
        <v>0</v>
      </c>
      <c r="AI113" s="25">
        <f t="shared" si="283"/>
        <v>0</v>
      </c>
      <c r="AJ113" s="25">
        <f t="shared" si="283"/>
        <v>0</v>
      </c>
      <c r="AK113" s="25">
        <f t="shared" si="283"/>
        <v>0</v>
      </c>
      <c r="AL113" s="25">
        <f t="shared" si="283"/>
        <v>0</v>
      </c>
      <c r="AM113" s="25">
        <f t="shared" si="283"/>
        <v>0</v>
      </c>
      <c r="AN113" s="25">
        <f t="shared" si="283"/>
        <v>0</v>
      </c>
      <c r="AO113" s="25">
        <f t="shared" si="283"/>
        <v>0</v>
      </c>
      <c r="AP113" s="25">
        <f t="shared" si="284"/>
        <v>0</v>
      </c>
      <c r="AQ113" s="25">
        <f t="shared" si="284"/>
        <v>0</v>
      </c>
      <c r="AR113" s="25">
        <f t="shared" si="284"/>
        <v>0</v>
      </c>
      <c r="AS113" s="25">
        <f t="shared" si="284"/>
        <v>0</v>
      </c>
      <c r="AT113" s="25">
        <f t="shared" si="284"/>
        <v>0</v>
      </c>
      <c r="AU113" s="25">
        <f t="shared" si="284"/>
        <v>0</v>
      </c>
      <c r="AV113" s="25">
        <f t="shared" si="284"/>
        <v>0</v>
      </c>
      <c r="AW113" s="25">
        <f t="shared" si="284"/>
        <v>0</v>
      </c>
      <c r="AX113" s="25">
        <f t="shared" si="284"/>
        <v>0</v>
      </c>
      <c r="AY113" s="25">
        <f t="shared" si="284"/>
        <v>0</v>
      </c>
      <c r="AZ113" s="25">
        <f t="shared" si="284"/>
        <v>0</v>
      </c>
      <c r="BA113" s="25">
        <f t="shared" si="284"/>
        <v>0</v>
      </c>
      <c r="BB113" s="25">
        <f t="shared" si="284"/>
        <v>0</v>
      </c>
      <c r="BC113" s="25">
        <f t="shared" si="284"/>
        <v>0</v>
      </c>
      <c r="BD113" s="25">
        <f t="shared" si="284"/>
        <v>0</v>
      </c>
      <c r="BE113" s="25">
        <f t="shared" si="284"/>
        <v>0</v>
      </c>
      <c r="BF113" s="25">
        <f t="shared" si="285"/>
        <v>0</v>
      </c>
      <c r="BG113" s="25">
        <f t="shared" si="285"/>
        <v>0</v>
      </c>
      <c r="BH113" s="25">
        <f t="shared" si="285"/>
        <v>0</v>
      </c>
      <c r="BI113" s="25">
        <f t="shared" si="285"/>
        <v>0</v>
      </c>
      <c r="BJ113" s="25">
        <f t="shared" si="285"/>
        <v>0</v>
      </c>
      <c r="BK113" s="25">
        <f t="shared" si="285"/>
        <v>0</v>
      </c>
      <c r="BL113" s="25">
        <f t="shared" si="285"/>
        <v>0</v>
      </c>
      <c r="BM113" s="25">
        <f t="shared" si="285"/>
        <v>0</v>
      </c>
      <c r="BN113" s="25">
        <f t="shared" si="285"/>
        <v>0</v>
      </c>
      <c r="BO113" s="25">
        <f t="shared" si="285"/>
        <v>0</v>
      </c>
      <c r="BP113" s="25">
        <f t="shared" si="285"/>
        <v>0</v>
      </c>
      <c r="BQ113" s="25">
        <f t="shared" si="285"/>
        <v>0</v>
      </c>
      <c r="BR113" s="25">
        <f t="shared" si="285"/>
        <v>0</v>
      </c>
      <c r="BS113" s="25">
        <f t="shared" si="285"/>
        <v>0</v>
      </c>
      <c r="BT113" s="25">
        <f t="shared" si="285"/>
        <v>0</v>
      </c>
      <c r="BU113" s="25">
        <f t="shared" si="285"/>
        <v>0</v>
      </c>
      <c r="BV113" s="25">
        <f t="shared" si="286"/>
        <v>0</v>
      </c>
      <c r="BW113" s="25">
        <f t="shared" si="286"/>
        <v>0</v>
      </c>
      <c r="BX113" s="25">
        <f t="shared" si="286"/>
        <v>0</v>
      </c>
      <c r="BY113" s="25">
        <f t="shared" si="286"/>
        <v>0</v>
      </c>
      <c r="BZ113" s="25">
        <f t="shared" si="286"/>
        <v>0</v>
      </c>
      <c r="CA113" s="25">
        <f t="shared" si="286"/>
        <v>0</v>
      </c>
      <c r="CB113" s="25">
        <f t="shared" si="286"/>
        <v>0</v>
      </c>
      <c r="CC113" s="25">
        <f t="shared" si="286"/>
        <v>0</v>
      </c>
      <c r="CD113" s="25">
        <f t="shared" si="286"/>
        <v>0</v>
      </c>
      <c r="CE113" s="25">
        <f t="shared" si="286"/>
        <v>0</v>
      </c>
      <c r="CF113" s="25">
        <f t="shared" si="286"/>
        <v>0</v>
      </c>
      <c r="CG113" s="25">
        <f t="shared" si="286"/>
        <v>0</v>
      </c>
      <c r="CH113" s="25">
        <f t="shared" si="286"/>
        <v>0</v>
      </c>
      <c r="CI113" s="25">
        <f t="shared" si="286"/>
        <v>0</v>
      </c>
      <c r="CJ113" s="25">
        <f t="shared" si="286"/>
        <v>0</v>
      </c>
      <c r="CK113" s="25">
        <f t="shared" si="286"/>
        <v>0</v>
      </c>
      <c r="CL113" s="25">
        <f t="shared" si="287"/>
        <v>0</v>
      </c>
      <c r="CM113" s="25">
        <f t="shared" si="287"/>
        <v>0</v>
      </c>
      <c r="CN113" s="25">
        <f t="shared" si="287"/>
        <v>0</v>
      </c>
      <c r="CO113" s="25">
        <f t="shared" si="287"/>
        <v>0</v>
      </c>
      <c r="CP113" s="25">
        <f t="shared" si="287"/>
        <v>0</v>
      </c>
      <c r="CQ113" s="25">
        <f t="shared" si="287"/>
        <v>0</v>
      </c>
      <c r="CR113" s="25">
        <f t="shared" si="287"/>
        <v>0</v>
      </c>
      <c r="CS113" s="25">
        <f t="shared" si="287"/>
        <v>0</v>
      </c>
      <c r="CT113" s="25">
        <f t="shared" si="287"/>
        <v>0</v>
      </c>
      <c r="CU113" s="25">
        <f t="shared" si="287"/>
        <v>0</v>
      </c>
      <c r="CV113" s="25">
        <f t="shared" si="287"/>
        <v>0</v>
      </c>
      <c r="CW113" s="25">
        <f t="shared" si="287"/>
        <v>0</v>
      </c>
      <c r="CX113" s="25">
        <f t="shared" si="287"/>
        <v>0</v>
      </c>
      <c r="CY113" s="25">
        <f t="shared" si="287"/>
        <v>0</v>
      </c>
      <c r="CZ113" s="25">
        <f t="shared" si="287"/>
        <v>0</v>
      </c>
      <c r="DA113" s="25">
        <f t="shared" si="287"/>
        <v>0</v>
      </c>
      <c r="DB113" s="25">
        <f t="shared" si="288"/>
        <v>0</v>
      </c>
      <c r="DC113" s="25">
        <f t="shared" si="288"/>
        <v>0</v>
      </c>
      <c r="DD113" s="25">
        <f t="shared" si="288"/>
        <v>0</v>
      </c>
      <c r="DE113" s="25">
        <f t="shared" si="288"/>
        <v>0</v>
      </c>
      <c r="DF113" s="25">
        <f t="shared" si="288"/>
        <v>0</v>
      </c>
      <c r="DG113" s="25">
        <f t="shared" si="288"/>
        <v>0</v>
      </c>
      <c r="DH113" s="25">
        <f t="shared" si="288"/>
        <v>0</v>
      </c>
      <c r="DI113" s="25">
        <f t="shared" si="288"/>
        <v>0</v>
      </c>
      <c r="DJ113" s="25">
        <f t="shared" si="288"/>
        <v>0</v>
      </c>
      <c r="DK113" s="25">
        <f t="shared" si="288"/>
        <v>0</v>
      </c>
      <c r="DL113" s="25">
        <f t="shared" si="288"/>
        <v>0</v>
      </c>
      <c r="DM113" s="25">
        <f t="shared" si="288"/>
        <v>0</v>
      </c>
      <c r="DN113" s="25">
        <f t="shared" si="288"/>
        <v>0</v>
      </c>
      <c r="DO113" s="25">
        <f t="shared" si="288"/>
        <v>0</v>
      </c>
      <c r="DP113" s="25">
        <f t="shared" si="288"/>
        <v>0</v>
      </c>
      <c r="DQ113" s="25">
        <f t="shared" si="288"/>
        <v>0</v>
      </c>
      <c r="DR113" s="25">
        <f t="shared" si="289"/>
        <v>0</v>
      </c>
      <c r="DS113" s="25">
        <f t="shared" si="289"/>
        <v>0</v>
      </c>
      <c r="DT113" s="25">
        <f t="shared" si="289"/>
        <v>0</v>
      </c>
      <c r="DU113" s="25">
        <f t="shared" si="289"/>
        <v>0</v>
      </c>
      <c r="DV113" s="25">
        <f t="shared" si="289"/>
        <v>0</v>
      </c>
      <c r="DW113" s="25">
        <f t="shared" si="289"/>
        <v>0</v>
      </c>
      <c r="DX113" s="25">
        <f t="shared" si="289"/>
        <v>0</v>
      </c>
      <c r="DY113" s="25">
        <f t="shared" si="289"/>
        <v>0</v>
      </c>
      <c r="DZ113" s="25">
        <f t="shared" ref="DZ113:GK116" si="295">IF(DZ$12&gt;$I113,0,IF($D113&lt;=DZ$12,$H113,0))</f>
        <v>0</v>
      </c>
      <c r="EA113" s="25">
        <f t="shared" si="295"/>
        <v>0</v>
      </c>
      <c r="EB113" s="25">
        <f t="shared" si="295"/>
        <v>0</v>
      </c>
      <c r="EC113" s="25">
        <f t="shared" si="295"/>
        <v>0</v>
      </c>
      <c r="ED113" s="25">
        <f t="shared" si="295"/>
        <v>0</v>
      </c>
      <c r="EE113" s="25">
        <f t="shared" si="295"/>
        <v>0</v>
      </c>
      <c r="EF113" s="25">
        <f t="shared" si="295"/>
        <v>0</v>
      </c>
      <c r="EG113" s="25">
        <f t="shared" si="295"/>
        <v>0</v>
      </c>
      <c r="EH113" s="25">
        <f t="shared" si="295"/>
        <v>0</v>
      </c>
      <c r="EI113" s="25">
        <f t="shared" si="295"/>
        <v>0</v>
      </c>
      <c r="EJ113" s="25">
        <f t="shared" si="295"/>
        <v>0</v>
      </c>
      <c r="EK113" s="25">
        <f t="shared" si="295"/>
        <v>0</v>
      </c>
      <c r="EL113" s="25">
        <f t="shared" si="295"/>
        <v>0</v>
      </c>
      <c r="EM113" s="25">
        <f t="shared" si="295"/>
        <v>0</v>
      </c>
      <c r="EN113" s="25">
        <f t="shared" si="295"/>
        <v>0</v>
      </c>
      <c r="EO113" s="25">
        <f t="shared" si="295"/>
        <v>0</v>
      </c>
      <c r="EP113" s="25">
        <f t="shared" si="295"/>
        <v>0</v>
      </c>
      <c r="EQ113" s="25">
        <f t="shared" si="295"/>
        <v>0</v>
      </c>
      <c r="ER113" s="25">
        <f t="shared" si="295"/>
        <v>0</v>
      </c>
      <c r="ES113" s="25">
        <f t="shared" si="295"/>
        <v>0</v>
      </c>
      <c r="ET113" s="25">
        <f t="shared" si="295"/>
        <v>0</v>
      </c>
      <c r="EU113" s="25">
        <f t="shared" si="295"/>
        <v>0</v>
      </c>
      <c r="EV113" s="25">
        <f t="shared" si="295"/>
        <v>0</v>
      </c>
      <c r="EW113" s="25">
        <f t="shared" si="295"/>
        <v>0</v>
      </c>
      <c r="EX113" s="25">
        <f t="shared" si="295"/>
        <v>0</v>
      </c>
      <c r="EY113" s="25">
        <f t="shared" si="295"/>
        <v>0</v>
      </c>
      <c r="EZ113" s="25">
        <f t="shared" si="295"/>
        <v>0</v>
      </c>
      <c r="FA113" s="25">
        <f t="shared" si="295"/>
        <v>0</v>
      </c>
      <c r="FB113" s="25">
        <f t="shared" si="295"/>
        <v>0</v>
      </c>
      <c r="FC113" s="25">
        <f t="shared" si="295"/>
        <v>0</v>
      </c>
      <c r="FD113" s="25">
        <f t="shared" si="295"/>
        <v>0</v>
      </c>
      <c r="FE113" s="25">
        <f t="shared" si="295"/>
        <v>0</v>
      </c>
      <c r="FF113" s="25">
        <f t="shared" si="295"/>
        <v>0</v>
      </c>
      <c r="FG113" s="25">
        <f t="shared" si="295"/>
        <v>0</v>
      </c>
      <c r="FH113" s="25">
        <f t="shared" si="295"/>
        <v>0</v>
      </c>
      <c r="FI113" s="25">
        <f t="shared" si="295"/>
        <v>0</v>
      </c>
      <c r="FJ113" s="25">
        <f t="shared" si="295"/>
        <v>0</v>
      </c>
      <c r="FK113" s="25">
        <f t="shared" si="295"/>
        <v>0</v>
      </c>
      <c r="FL113" s="25">
        <f t="shared" si="295"/>
        <v>0</v>
      </c>
      <c r="FM113" s="25">
        <f t="shared" si="295"/>
        <v>0</v>
      </c>
      <c r="FN113" s="25">
        <f t="shared" si="295"/>
        <v>0</v>
      </c>
      <c r="FO113" s="25">
        <f t="shared" si="295"/>
        <v>0</v>
      </c>
      <c r="FP113" s="25">
        <f t="shared" si="295"/>
        <v>0</v>
      </c>
      <c r="FQ113" s="25">
        <f t="shared" si="295"/>
        <v>0</v>
      </c>
      <c r="FR113" s="25">
        <f t="shared" si="295"/>
        <v>0</v>
      </c>
      <c r="FS113" s="25">
        <f t="shared" si="295"/>
        <v>0</v>
      </c>
      <c r="FT113" s="25">
        <f t="shared" si="295"/>
        <v>0</v>
      </c>
      <c r="FU113" s="25">
        <f t="shared" si="295"/>
        <v>0</v>
      </c>
      <c r="FV113" s="25">
        <f t="shared" si="295"/>
        <v>0</v>
      </c>
      <c r="FW113" s="25">
        <f t="shared" si="295"/>
        <v>0</v>
      </c>
      <c r="FX113" s="25">
        <f t="shared" si="295"/>
        <v>0</v>
      </c>
      <c r="FY113" s="25">
        <f t="shared" si="295"/>
        <v>0</v>
      </c>
      <c r="FZ113" s="25">
        <f t="shared" si="295"/>
        <v>0</v>
      </c>
      <c r="GA113" s="25">
        <f t="shared" si="295"/>
        <v>0</v>
      </c>
      <c r="GB113" s="25">
        <f t="shared" si="295"/>
        <v>0</v>
      </c>
      <c r="GC113" s="25">
        <f t="shared" si="295"/>
        <v>0</v>
      </c>
      <c r="GD113" s="25">
        <f t="shared" si="295"/>
        <v>0</v>
      </c>
      <c r="GE113" s="25">
        <f t="shared" si="295"/>
        <v>0</v>
      </c>
      <c r="GF113" s="25">
        <f t="shared" si="295"/>
        <v>0</v>
      </c>
      <c r="GG113" s="25">
        <f t="shared" si="295"/>
        <v>0</v>
      </c>
      <c r="GH113" s="25">
        <f t="shared" si="295"/>
        <v>0</v>
      </c>
      <c r="GI113" s="25">
        <f t="shared" si="295"/>
        <v>0</v>
      </c>
      <c r="GJ113" s="25">
        <f t="shared" si="295"/>
        <v>0</v>
      </c>
      <c r="GK113" s="25">
        <f t="shared" si="295"/>
        <v>0</v>
      </c>
      <c r="GL113" s="25">
        <f t="shared" si="294"/>
        <v>0</v>
      </c>
      <c r="GM113" s="246">
        <f t="shared" si="242"/>
        <v>0</v>
      </c>
    </row>
    <row r="114" spans="1:195" ht="19.5" customHeight="1">
      <c r="A114" s="130">
        <f t="shared" si="279"/>
        <v>0</v>
      </c>
      <c r="B114" s="25" t="s">
        <v>100</v>
      </c>
      <c r="C114" s="25" t="s">
        <v>6</v>
      </c>
      <c r="D114" s="64">
        <v>41791</v>
      </c>
      <c r="E114" s="25">
        <f>SUMIF(RRHH!$CN$18:$FG$18,D114,RRHH!$CN$26:$FG$26)*$E$163</f>
        <v>0</v>
      </c>
      <c r="F114" s="65">
        <f t="shared" si="272"/>
        <v>2014</v>
      </c>
      <c r="G114" s="25">
        <v>48</v>
      </c>
      <c r="H114" s="25">
        <f t="shared" si="273"/>
        <v>0</v>
      </c>
      <c r="I114" s="64">
        <f t="shared" si="275"/>
        <v>43250.2</v>
      </c>
      <c r="J114" s="141">
        <f t="shared" si="282"/>
        <v>0</v>
      </c>
      <c r="K114" s="25">
        <f t="shared" si="282"/>
        <v>0</v>
      </c>
      <c r="L114" s="25">
        <f t="shared" si="282"/>
        <v>0</v>
      </c>
      <c r="M114" s="25">
        <f t="shared" si="282"/>
        <v>0</v>
      </c>
      <c r="N114" s="25">
        <f t="shared" si="282"/>
        <v>0</v>
      </c>
      <c r="O114" s="25">
        <f t="shared" si="282"/>
        <v>0</v>
      </c>
      <c r="P114" s="25">
        <f t="shared" si="282"/>
        <v>0</v>
      </c>
      <c r="Q114" s="25">
        <f t="shared" si="282"/>
        <v>0</v>
      </c>
      <c r="R114" s="25">
        <f t="shared" si="282"/>
        <v>0</v>
      </c>
      <c r="S114" s="25">
        <f t="shared" si="282"/>
        <v>0</v>
      </c>
      <c r="T114" s="25">
        <f t="shared" si="282"/>
        <v>0</v>
      </c>
      <c r="U114" s="25">
        <f t="shared" si="282"/>
        <v>0</v>
      </c>
      <c r="V114" s="25">
        <f t="shared" si="282"/>
        <v>0</v>
      </c>
      <c r="W114" s="25">
        <f t="shared" si="282"/>
        <v>0</v>
      </c>
      <c r="X114" s="25">
        <f t="shared" si="282"/>
        <v>0</v>
      </c>
      <c r="Y114" s="25">
        <f t="shared" si="282"/>
        <v>0</v>
      </c>
      <c r="Z114" s="25">
        <f t="shared" si="283"/>
        <v>0</v>
      </c>
      <c r="AA114" s="25">
        <f t="shared" si="283"/>
        <v>0</v>
      </c>
      <c r="AB114" s="25">
        <f t="shared" si="283"/>
        <v>0</v>
      </c>
      <c r="AC114" s="25">
        <f t="shared" si="283"/>
        <v>0</v>
      </c>
      <c r="AD114" s="25">
        <f t="shared" si="283"/>
        <v>0</v>
      </c>
      <c r="AE114" s="25">
        <f t="shared" si="283"/>
        <v>0</v>
      </c>
      <c r="AF114" s="25">
        <f t="shared" si="283"/>
        <v>0</v>
      </c>
      <c r="AG114" s="25">
        <f t="shared" si="283"/>
        <v>0</v>
      </c>
      <c r="AH114" s="25">
        <f t="shared" si="283"/>
        <v>0</v>
      </c>
      <c r="AI114" s="25">
        <f t="shared" si="283"/>
        <v>0</v>
      </c>
      <c r="AJ114" s="25">
        <f t="shared" si="283"/>
        <v>0</v>
      </c>
      <c r="AK114" s="25">
        <f t="shared" si="283"/>
        <v>0</v>
      </c>
      <c r="AL114" s="25">
        <f t="shared" si="283"/>
        <v>0</v>
      </c>
      <c r="AM114" s="25">
        <f t="shared" si="283"/>
        <v>0</v>
      </c>
      <c r="AN114" s="25">
        <f t="shared" si="283"/>
        <v>0</v>
      </c>
      <c r="AO114" s="25">
        <f t="shared" si="283"/>
        <v>0</v>
      </c>
      <c r="AP114" s="25">
        <f t="shared" si="284"/>
        <v>0</v>
      </c>
      <c r="AQ114" s="25">
        <f t="shared" si="284"/>
        <v>0</v>
      </c>
      <c r="AR114" s="25">
        <f t="shared" si="284"/>
        <v>0</v>
      </c>
      <c r="AS114" s="25">
        <f t="shared" si="284"/>
        <v>0</v>
      </c>
      <c r="AT114" s="25">
        <f t="shared" si="284"/>
        <v>0</v>
      </c>
      <c r="AU114" s="25">
        <f t="shared" si="284"/>
        <v>0</v>
      </c>
      <c r="AV114" s="25">
        <f t="shared" si="284"/>
        <v>0</v>
      </c>
      <c r="AW114" s="25">
        <f t="shared" si="284"/>
        <v>0</v>
      </c>
      <c r="AX114" s="25">
        <f t="shared" si="284"/>
        <v>0</v>
      </c>
      <c r="AY114" s="25">
        <f t="shared" si="284"/>
        <v>0</v>
      </c>
      <c r="AZ114" s="25">
        <f t="shared" si="284"/>
        <v>0</v>
      </c>
      <c r="BA114" s="25">
        <f t="shared" si="284"/>
        <v>0</v>
      </c>
      <c r="BB114" s="25">
        <f t="shared" si="284"/>
        <v>0</v>
      </c>
      <c r="BC114" s="25">
        <f t="shared" si="284"/>
        <v>0</v>
      </c>
      <c r="BD114" s="25">
        <f t="shared" si="284"/>
        <v>0</v>
      </c>
      <c r="BE114" s="25">
        <f t="shared" si="284"/>
        <v>0</v>
      </c>
      <c r="BF114" s="25">
        <f t="shared" si="285"/>
        <v>0</v>
      </c>
      <c r="BG114" s="25">
        <f t="shared" si="285"/>
        <v>0</v>
      </c>
      <c r="BH114" s="25">
        <f t="shared" si="285"/>
        <v>0</v>
      </c>
      <c r="BI114" s="25">
        <f t="shared" si="285"/>
        <v>0</v>
      </c>
      <c r="BJ114" s="25">
        <f t="shared" si="285"/>
        <v>0</v>
      </c>
      <c r="BK114" s="25">
        <f t="shared" si="285"/>
        <v>0</v>
      </c>
      <c r="BL114" s="25">
        <f t="shared" si="285"/>
        <v>0</v>
      </c>
      <c r="BM114" s="25">
        <f t="shared" si="285"/>
        <v>0</v>
      </c>
      <c r="BN114" s="25">
        <f t="shared" si="285"/>
        <v>0</v>
      </c>
      <c r="BO114" s="25">
        <f t="shared" si="285"/>
        <v>0</v>
      </c>
      <c r="BP114" s="25">
        <f t="shared" si="285"/>
        <v>0</v>
      </c>
      <c r="BQ114" s="25">
        <f t="shared" si="285"/>
        <v>0</v>
      </c>
      <c r="BR114" s="25">
        <f t="shared" si="285"/>
        <v>0</v>
      </c>
      <c r="BS114" s="25">
        <f t="shared" si="285"/>
        <v>0</v>
      </c>
      <c r="BT114" s="25">
        <f t="shared" si="285"/>
        <v>0</v>
      </c>
      <c r="BU114" s="25">
        <f t="shared" si="285"/>
        <v>0</v>
      </c>
      <c r="BV114" s="25">
        <f t="shared" si="286"/>
        <v>0</v>
      </c>
      <c r="BW114" s="25">
        <f t="shared" si="286"/>
        <v>0</v>
      </c>
      <c r="BX114" s="25">
        <f t="shared" si="286"/>
        <v>0</v>
      </c>
      <c r="BY114" s="25">
        <f t="shared" si="286"/>
        <v>0</v>
      </c>
      <c r="BZ114" s="25">
        <f t="shared" si="286"/>
        <v>0</v>
      </c>
      <c r="CA114" s="25">
        <f t="shared" si="286"/>
        <v>0</v>
      </c>
      <c r="CB114" s="25">
        <f t="shared" si="286"/>
        <v>0</v>
      </c>
      <c r="CC114" s="25">
        <f t="shared" si="286"/>
        <v>0</v>
      </c>
      <c r="CD114" s="25">
        <f t="shared" si="286"/>
        <v>0</v>
      </c>
      <c r="CE114" s="25">
        <f t="shared" si="286"/>
        <v>0</v>
      </c>
      <c r="CF114" s="25">
        <f t="shared" si="286"/>
        <v>0</v>
      </c>
      <c r="CG114" s="25">
        <f t="shared" si="286"/>
        <v>0</v>
      </c>
      <c r="CH114" s="25">
        <f t="shared" si="286"/>
        <v>0</v>
      </c>
      <c r="CI114" s="25">
        <f t="shared" si="286"/>
        <v>0</v>
      </c>
      <c r="CJ114" s="25">
        <f t="shared" si="286"/>
        <v>0</v>
      </c>
      <c r="CK114" s="25">
        <f t="shared" si="286"/>
        <v>0</v>
      </c>
      <c r="CL114" s="25">
        <f t="shared" si="287"/>
        <v>0</v>
      </c>
      <c r="CM114" s="25">
        <f t="shared" si="287"/>
        <v>0</v>
      </c>
      <c r="CN114" s="25">
        <f t="shared" si="287"/>
        <v>0</v>
      </c>
      <c r="CO114" s="25">
        <f t="shared" si="287"/>
        <v>0</v>
      </c>
      <c r="CP114" s="25">
        <f t="shared" si="287"/>
        <v>0</v>
      </c>
      <c r="CQ114" s="25">
        <f t="shared" si="287"/>
        <v>0</v>
      </c>
      <c r="CR114" s="25">
        <f t="shared" si="287"/>
        <v>0</v>
      </c>
      <c r="CS114" s="25">
        <f t="shared" si="287"/>
        <v>0</v>
      </c>
      <c r="CT114" s="25">
        <f t="shared" si="287"/>
        <v>0</v>
      </c>
      <c r="CU114" s="25">
        <f t="shared" si="287"/>
        <v>0</v>
      </c>
      <c r="CV114" s="25">
        <f t="shared" si="287"/>
        <v>0</v>
      </c>
      <c r="CW114" s="25">
        <f t="shared" si="287"/>
        <v>0</v>
      </c>
      <c r="CX114" s="25">
        <f t="shared" si="287"/>
        <v>0</v>
      </c>
      <c r="CY114" s="25">
        <f t="shared" si="287"/>
        <v>0</v>
      </c>
      <c r="CZ114" s="25">
        <f t="shared" si="287"/>
        <v>0</v>
      </c>
      <c r="DA114" s="25">
        <f t="shared" si="287"/>
        <v>0</v>
      </c>
      <c r="DB114" s="25">
        <f t="shared" si="288"/>
        <v>0</v>
      </c>
      <c r="DC114" s="25">
        <f t="shared" si="288"/>
        <v>0</v>
      </c>
      <c r="DD114" s="25">
        <f t="shared" si="288"/>
        <v>0</v>
      </c>
      <c r="DE114" s="25">
        <f t="shared" si="288"/>
        <v>0</v>
      </c>
      <c r="DF114" s="25">
        <f t="shared" si="288"/>
        <v>0</v>
      </c>
      <c r="DG114" s="25">
        <f t="shared" si="288"/>
        <v>0</v>
      </c>
      <c r="DH114" s="25">
        <f t="shared" si="288"/>
        <v>0</v>
      </c>
      <c r="DI114" s="25">
        <f t="shared" si="288"/>
        <v>0</v>
      </c>
      <c r="DJ114" s="25">
        <f t="shared" si="288"/>
        <v>0</v>
      </c>
      <c r="DK114" s="25">
        <f t="shared" si="288"/>
        <v>0</v>
      </c>
      <c r="DL114" s="25">
        <f t="shared" si="288"/>
        <v>0</v>
      </c>
      <c r="DM114" s="25">
        <f t="shared" si="288"/>
        <v>0</v>
      </c>
      <c r="DN114" s="25">
        <f t="shared" si="288"/>
        <v>0</v>
      </c>
      <c r="DO114" s="25">
        <f t="shared" si="288"/>
        <v>0</v>
      </c>
      <c r="DP114" s="25">
        <f t="shared" si="288"/>
        <v>0</v>
      </c>
      <c r="DQ114" s="25">
        <f t="shared" si="288"/>
        <v>0</v>
      </c>
      <c r="DR114" s="25">
        <f t="shared" si="289"/>
        <v>0</v>
      </c>
      <c r="DS114" s="25">
        <f t="shared" si="289"/>
        <v>0</v>
      </c>
      <c r="DT114" s="25">
        <f t="shared" si="289"/>
        <v>0</v>
      </c>
      <c r="DU114" s="25">
        <f t="shared" si="289"/>
        <v>0</v>
      </c>
      <c r="DV114" s="25">
        <f t="shared" si="289"/>
        <v>0</v>
      </c>
      <c r="DW114" s="25">
        <f t="shared" si="289"/>
        <v>0</v>
      </c>
      <c r="DX114" s="25">
        <f t="shared" si="289"/>
        <v>0</v>
      </c>
      <c r="DY114" s="25">
        <f t="shared" si="289"/>
        <v>0</v>
      </c>
      <c r="DZ114" s="25">
        <f t="shared" si="295"/>
        <v>0</v>
      </c>
      <c r="EA114" s="25">
        <f t="shared" si="295"/>
        <v>0</v>
      </c>
      <c r="EB114" s="25">
        <f t="shared" si="295"/>
        <v>0</v>
      </c>
      <c r="EC114" s="25">
        <f t="shared" si="295"/>
        <v>0</v>
      </c>
      <c r="ED114" s="25">
        <f t="shared" si="295"/>
        <v>0</v>
      </c>
      <c r="EE114" s="25">
        <f t="shared" si="295"/>
        <v>0</v>
      </c>
      <c r="EF114" s="25">
        <f t="shared" si="295"/>
        <v>0</v>
      </c>
      <c r="EG114" s="25">
        <f t="shared" si="295"/>
        <v>0</v>
      </c>
      <c r="EH114" s="25">
        <f t="shared" si="295"/>
        <v>0</v>
      </c>
      <c r="EI114" s="25">
        <f t="shared" si="295"/>
        <v>0</v>
      </c>
      <c r="EJ114" s="25">
        <f t="shared" si="295"/>
        <v>0</v>
      </c>
      <c r="EK114" s="25">
        <f t="shared" si="295"/>
        <v>0</v>
      </c>
      <c r="EL114" s="25">
        <f t="shared" si="295"/>
        <v>0</v>
      </c>
      <c r="EM114" s="25">
        <f t="shared" si="295"/>
        <v>0</v>
      </c>
      <c r="EN114" s="25">
        <f t="shared" si="295"/>
        <v>0</v>
      </c>
      <c r="EO114" s="25">
        <f t="shared" si="295"/>
        <v>0</v>
      </c>
      <c r="EP114" s="25">
        <f t="shared" si="295"/>
        <v>0</v>
      </c>
      <c r="EQ114" s="25">
        <f t="shared" si="295"/>
        <v>0</v>
      </c>
      <c r="ER114" s="25">
        <f t="shared" si="295"/>
        <v>0</v>
      </c>
      <c r="ES114" s="25">
        <f t="shared" si="295"/>
        <v>0</v>
      </c>
      <c r="ET114" s="25">
        <f t="shared" si="295"/>
        <v>0</v>
      </c>
      <c r="EU114" s="25">
        <f t="shared" si="295"/>
        <v>0</v>
      </c>
      <c r="EV114" s="25">
        <f t="shared" si="295"/>
        <v>0</v>
      </c>
      <c r="EW114" s="25">
        <f t="shared" si="295"/>
        <v>0</v>
      </c>
      <c r="EX114" s="25">
        <f t="shared" si="295"/>
        <v>0</v>
      </c>
      <c r="EY114" s="25">
        <f t="shared" si="295"/>
        <v>0</v>
      </c>
      <c r="EZ114" s="25">
        <f t="shared" si="295"/>
        <v>0</v>
      </c>
      <c r="FA114" s="25">
        <f t="shared" si="295"/>
        <v>0</v>
      </c>
      <c r="FB114" s="25">
        <f t="shared" si="295"/>
        <v>0</v>
      </c>
      <c r="FC114" s="25">
        <f t="shared" si="295"/>
        <v>0</v>
      </c>
      <c r="FD114" s="25">
        <f t="shared" si="295"/>
        <v>0</v>
      </c>
      <c r="FE114" s="25">
        <f t="shared" si="295"/>
        <v>0</v>
      </c>
      <c r="FF114" s="25">
        <f t="shared" si="295"/>
        <v>0</v>
      </c>
      <c r="FG114" s="25">
        <f t="shared" si="295"/>
        <v>0</v>
      </c>
      <c r="FH114" s="25">
        <f t="shared" si="295"/>
        <v>0</v>
      </c>
      <c r="FI114" s="25">
        <f t="shared" si="295"/>
        <v>0</v>
      </c>
      <c r="FJ114" s="25">
        <f t="shared" si="295"/>
        <v>0</v>
      </c>
      <c r="FK114" s="25">
        <f t="shared" si="295"/>
        <v>0</v>
      </c>
      <c r="FL114" s="25">
        <f t="shared" si="295"/>
        <v>0</v>
      </c>
      <c r="FM114" s="25">
        <f t="shared" si="295"/>
        <v>0</v>
      </c>
      <c r="FN114" s="25">
        <f t="shared" si="295"/>
        <v>0</v>
      </c>
      <c r="FO114" s="25">
        <f t="shared" si="295"/>
        <v>0</v>
      </c>
      <c r="FP114" s="25">
        <f t="shared" si="295"/>
        <v>0</v>
      </c>
      <c r="FQ114" s="25">
        <f t="shared" si="295"/>
        <v>0</v>
      </c>
      <c r="FR114" s="25">
        <f t="shared" si="295"/>
        <v>0</v>
      </c>
      <c r="FS114" s="25">
        <f t="shared" si="295"/>
        <v>0</v>
      </c>
      <c r="FT114" s="25">
        <f t="shared" si="295"/>
        <v>0</v>
      </c>
      <c r="FU114" s="25">
        <f t="shared" si="295"/>
        <v>0</v>
      </c>
      <c r="FV114" s="25">
        <f t="shared" si="295"/>
        <v>0</v>
      </c>
      <c r="FW114" s="25">
        <f t="shared" si="295"/>
        <v>0</v>
      </c>
      <c r="FX114" s="25">
        <f t="shared" si="295"/>
        <v>0</v>
      </c>
      <c r="FY114" s="25">
        <f t="shared" si="295"/>
        <v>0</v>
      </c>
      <c r="FZ114" s="25">
        <f t="shared" si="295"/>
        <v>0</v>
      </c>
      <c r="GA114" s="25">
        <f t="shared" si="295"/>
        <v>0</v>
      </c>
      <c r="GB114" s="25">
        <f t="shared" si="295"/>
        <v>0</v>
      </c>
      <c r="GC114" s="25">
        <f t="shared" si="295"/>
        <v>0</v>
      </c>
      <c r="GD114" s="25">
        <f t="shared" si="295"/>
        <v>0</v>
      </c>
      <c r="GE114" s="25">
        <f t="shared" si="295"/>
        <v>0</v>
      </c>
      <c r="GF114" s="25">
        <f t="shared" si="295"/>
        <v>0</v>
      </c>
      <c r="GG114" s="25">
        <f t="shared" si="295"/>
        <v>0</v>
      </c>
      <c r="GH114" s="25">
        <f t="shared" si="295"/>
        <v>0</v>
      </c>
      <c r="GI114" s="25">
        <f t="shared" si="295"/>
        <v>0</v>
      </c>
      <c r="GJ114" s="25">
        <f t="shared" si="295"/>
        <v>0</v>
      </c>
      <c r="GK114" s="25">
        <f t="shared" si="295"/>
        <v>0</v>
      </c>
      <c r="GL114" s="25">
        <f t="shared" si="294"/>
        <v>0</v>
      </c>
      <c r="GM114" s="246">
        <f t="shared" si="242"/>
        <v>0</v>
      </c>
    </row>
    <row r="115" spans="1:195" ht="19.5" customHeight="1">
      <c r="A115" s="130">
        <f t="shared" si="279"/>
        <v>0</v>
      </c>
      <c r="B115" s="25" t="s">
        <v>100</v>
      </c>
      <c r="C115" s="25" t="s">
        <v>6</v>
      </c>
      <c r="D115" s="64">
        <v>41821</v>
      </c>
      <c r="E115" s="25">
        <f>SUMIF(RRHH!$CN$18:$FG$18,D115,RRHH!$CN$26:$FG$26)*$E$163</f>
        <v>0</v>
      </c>
      <c r="F115" s="65">
        <f t="shared" si="272"/>
        <v>2014</v>
      </c>
      <c r="G115" s="25">
        <v>48</v>
      </c>
      <c r="H115" s="25">
        <f t="shared" si="273"/>
        <v>0</v>
      </c>
      <c r="I115" s="64">
        <f t="shared" si="275"/>
        <v>43280.2</v>
      </c>
      <c r="J115" s="141">
        <f t="shared" si="282"/>
        <v>0</v>
      </c>
      <c r="K115" s="25">
        <f t="shared" si="282"/>
        <v>0</v>
      </c>
      <c r="L115" s="25">
        <f t="shared" si="282"/>
        <v>0</v>
      </c>
      <c r="M115" s="25">
        <f t="shared" si="282"/>
        <v>0</v>
      </c>
      <c r="N115" s="25">
        <f t="shared" si="282"/>
        <v>0</v>
      </c>
      <c r="O115" s="25">
        <f t="shared" si="282"/>
        <v>0</v>
      </c>
      <c r="P115" s="25">
        <f t="shared" si="282"/>
        <v>0</v>
      </c>
      <c r="Q115" s="25">
        <f t="shared" si="282"/>
        <v>0</v>
      </c>
      <c r="R115" s="25">
        <f t="shared" si="282"/>
        <v>0</v>
      </c>
      <c r="S115" s="25">
        <f t="shared" si="282"/>
        <v>0</v>
      </c>
      <c r="T115" s="25">
        <f t="shared" si="282"/>
        <v>0</v>
      </c>
      <c r="U115" s="25">
        <f t="shared" si="282"/>
        <v>0</v>
      </c>
      <c r="V115" s="25">
        <f t="shared" si="282"/>
        <v>0</v>
      </c>
      <c r="W115" s="25">
        <f t="shared" si="282"/>
        <v>0</v>
      </c>
      <c r="X115" s="25">
        <f t="shared" si="282"/>
        <v>0</v>
      </c>
      <c r="Y115" s="25">
        <f t="shared" si="282"/>
        <v>0</v>
      </c>
      <c r="Z115" s="25">
        <f t="shared" si="283"/>
        <v>0</v>
      </c>
      <c r="AA115" s="25">
        <f t="shared" si="283"/>
        <v>0</v>
      </c>
      <c r="AB115" s="25">
        <f t="shared" si="283"/>
        <v>0</v>
      </c>
      <c r="AC115" s="25">
        <f t="shared" si="283"/>
        <v>0</v>
      </c>
      <c r="AD115" s="25">
        <f t="shared" si="283"/>
        <v>0</v>
      </c>
      <c r="AE115" s="25">
        <f t="shared" si="283"/>
        <v>0</v>
      </c>
      <c r="AF115" s="25">
        <f t="shared" si="283"/>
        <v>0</v>
      </c>
      <c r="AG115" s="25">
        <f t="shared" si="283"/>
        <v>0</v>
      </c>
      <c r="AH115" s="25">
        <f t="shared" si="283"/>
        <v>0</v>
      </c>
      <c r="AI115" s="25">
        <f t="shared" si="283"/>
        <v>0</v>
      </c>
      <c r="AJ115" s="25">
        <f t="shared" si="283"/>
        <v>0</v>
      </c>
      <c r="AK115" s="25">
        <f t="shared" si="283"/>
        <v>0</v>
      </c>
      <c r="AL115" s="25">
        <f t="shared" si="283"/>
        <v>0</v>
      </c>
      <c r="AM115" s="25">
        <f t="shared" si="283"/>
        <v>0</v>
      </c>
      <c r="AN115" s="25">
        <f t="shared" si="283"/>
        <v>0</v>
      </c>
      <c r="AO115" s="25">
        <f t="shared" si="283"/>
        <v>0</v>
      </c>
      <c r="AP115" s="25">
        <f t="shared" si="284"/>
        <v>0</v>
      </c>
      <c r="AQ115" s="25">
        <f t="shared" si="284"/>
        <v>0</v>
      </c>
      <c r="AR115" s="25">
        <f t="shared" si="284"/>
        <v>0</v>
      </c>
      <c r="AS115" s="25">
        <f t="shared" si="284"/>
        <v>0</v>
      </c>
      <c r="AT115" s="25">
        <f t="shared" si="284"/>
        <v>0</v>
      </c>
      <c r="AU115" s="25">
        <f t="shared" si="284"/>
        <v>0</v>
      </c>
      <c r="AV115" s="25">
        <f t="shared" si="284"/>
        <v>0</v>
      </c>
      <c r="AW115" s="25">
        <f t="shared" si="284"/>
        <v>0</v>
      </c>
      <c r="AX115" s="25">
        <f t="shared" si="284"/>
        <v>0</v>
      </c>
      <c r="AY115" s="25">
        <f t="shared" si="284"/>
        <v>0</v>
      </c>
      <c r="AZ115" s="25">
        <f t="shared" si="284"/>
        <v>0</v>
      </c>
      <c r="BA115" s="25">
        <f t="shared" si="284"/>
        <v>0</v>
      </c>
      <c r="BB115" s="25">
        <f t="shared" si="284"/>
        <v>0</v>
      </c>
      <c r="BC115" s="25">
        <f t="shared" si="284"/>
        <v>0</v>
      </c>
      <c r="BD115" s="25">
        <f t="shared" si="284"/>
        <v>0</v>
      </c>
      <c r="BE115" s="25">
        <f t="shared" si="284"/>
        <v>0</v>
      </c>
      <c r="BF115" s="25">
        <f t="shared" si="285"/>
        <v>0</v>
      </c>
      <c r="BG115" s="25">
        <f t="shared" si="285"/>
        <v>0</v>
      </c>
      <c r="BH115" s="25">
        <f t="shared" si="285"/>
        <v>0</v>
      </c>
      <c r="BI115" s="25">
        <f t="shared" si="285"/>
        <v>0</v>
      </c>
      <c r="BJ115" s="25">
        <f t="shared" si="285"/>
        <v>0</v>
      </c>
      <c r="BK115" s="25">
        <f t="shared" si="285"/>
        <v>0</v>
      </c>
      <c r="BL115" s="25">
        <f t="shared" si="285"/>
        <v>0</v>
      </c>
      <c r="BM115" s="25">
        <f t="shared" si="285"/>
        <v>0</v>
      </c>
      <c r="BN115" s="25">
        <f t="shared" si="285"/>
        <v>0</v>
      </c>
      <c r="BO115" s="25">
        <f t="shared" si="285"/>
        <v>0</v>
      </c>
      <c r="BP115" s="25">
        <f t="shared" si="285"/>
        <v>0</v>
      </c>
      <c r="BQ115" s="25">
        <f t="shared" si="285"/>
        <v>0</v>
      </c>
      <c r="BR115" s="25">
        <f t="shared" si="285"/>
        <v>0</v>
      </c>
      <c r="BS115" s="25">
        <f t="shared" si="285"/>
        <v>0</v>
      </c>
      <c r="BT115" s="25">
        <f t="shared" si="285"/>
        <v>0</v>
      </c>
      <c r="BU115" s="25">
        <f t="shared" si="285"/>
        <v>0</v>
      </c>
      <c r="BV115" s="25">
        <f t="shared" si="286"/>
        <v>0</v>
      </c>
      <c r="BW115" s="25">
        <f t="shared" si="286"/>
        <v>0</v>
      </c>
      <c r="BX115" s="25">
        <f t="shared" si="286"/>
        <v>0</v>
      </c>
      <c r="BY115" s="25">
        <f t="shared" si="286"/>
        <v>0</v>
      </c>
      <c r="BZ115" s="25">
        <f t="shared" si="286"/>
        <v>0</v>
      </c>
      <c r="CA115" s="25">
        <f t="shared" si="286"/>
        <v>0</v>
      </c>
      <c r="CB115" s="25">
        <f t="shared" si="286"/>
        <v>0</v>
      </c>
      <c r="CC115" s="25">
        <f t="shared" si="286"/>
        <v>0</v>
      </c>
      <c r="CD115" s="25">
        <f t="shared" si="286"/>
        <v>0</v>
      </c>
      <c r="CE115" s="25">
        <f t="shared" si="286"/>
        <v>0</v>
      </c>
      <c r="CF115" s="25">
        <f t="shared" si="286"/>
        <v>0</v>
      </c>
      <c r="CG115" s="25">
        <f t="shared" si="286"/>
        <v>0</v>
      </c>
      <c r="CH115" s="25">
        <f t="shared" si="286"/>
        <v>0</v>
      </c>
      <c r="CI115" s="25">
        <f t="shared" si="286"/>
        <v>0</v>
      </c>
      <c r="CJ115" s="25">
        <f t="shared" si="286"/>
        <v>0</v>
      </c>
      <c r="CK115" s="25">
        <f t="shared" si="286"/>
        <v>0</v>
      </c>
      <c r="CL115" s="25">
        <f t="shared" si="287"/>
        <v>0</v>
      </c>
      <c r="CM115" s="25">
        <f t="shared" si="287"/>
        <v>0</v>
      </c>
      <c r="CN115" s="25">
        <f t="shared" si="287"/>
        <v>0</v>
      </c>
      <c r="CO115" s="25">
        <f t="shared" si="287"/>
        <v>0</v>
      </c>
      <c r="CP115" s="25">
        <f t="shared" si="287"/>
        <v>0</v>
      </c>
      <c r="CQ115" s="25">
        <f t="shared" si="287"/>
        <v>0</v>
      </c>
      <c r="CR115" s="25">
        <f t="shared" si="287"/>
        <v>0</v>
      </c>
      <c r="CS115" s="25">
        <f t="shared" si="287"/>
        <v>0</v>
      </c>
      <c r="CT115" s="25">
        <f t="shared" si="287"/>
        <v>0</v>
      </c>
      <c r="CU115" s="25">
        <f t="shared" si="287"/>
        <v>0</v>
      </c>
      <c r="CV115" s="25">
        <f t="shared" si="287"/>
        <v>0</v>
      </c>
      <c r="CW115" s="25">
        <f t="shared" si="287"/>
        <v>0</v>
      </c>
      <c r="CX115" s="25">
        <f t="shared" si="287"/>
        <v>0</v>
      </c>
      <c r="CY115" s="25">
        <f t="shared" si="287"/>
        <v>0</v>
      </c>
      <c r="CZ115" s="25">
        <f t="shared" si="287"/>
        <v>0</v>
      </c>
      <c r="DA115" s="25">
        <f t="shared" si="287"/>
        <v>0</v>
      </c>
      <c r="DB115" s="25">
        <f t="shared" si="288"/>
        <v>0</v>
      </c>
      <c r="DC115" s="25">
        <f t="shared" si="288"/>
        <v>0</v>
      </c>
      <c r="DD115" s="25">
        <f t="shared" si="288"/>
        <v>0</v>
      </c>
      <c r="DE115" s="25">
        <f t="shared" si="288"/>
        <v>0</v>
      </c>
      <c r="DF115" s="25">
        <f t="shared" si="288"/>
        <v>0</v>
      </c>
      <c r="DG115" s="25">
        <f t="shared" si="288"/>
        <v>0</v>
      </c>
      <c r="DH115" s="25">
        <f t="shared" si="288"/>
        <v>0</v>
      </c>
      <c r="DI115" s="25">
        <f t="shared" si="288"/>
        <v>0</v>
      </c>
      <c r="DJ115" s="25">
        <f t="shared" si="288"/>
        <v>0</v>
      </c>
      <c r="DK115" s="25">
        <f t="shared" si="288"/>
        <v>0</v>
      </c>
      <c r="DL115" s="25">
        <f t="shared" si="288"/>
        <v>0</v>
      </c>
      <c r="DM115" s="25">
        <f t="shared" si="288"/>
        <v>0</v>
      </c>
      <c r="DN115" s="25">
        <f t="shared" si="288"/>
        <v>0</v>
      </c>
      <c r="DO115" s="25">
        <f t="shared" si="288"/>
        <v>0</v>
      </c>
      <c r="DP115" s="25">
        <f t="shared" si="288"/>
        <v>0</v>
      </c>
      <c r="DQ115" s="25">
        <f t="shared" si="288"/>
        <v>0</v>
      </c>
      <c r="DR115" s="25">
        <f t="shared" si="289"/>
        <v>0</v>
      </c>
      <c r="DS115" s="25">
        <f t="shared" si="289"/>
        <v>0</v>
      </c>
      <c r="DT115" s="25">
        <f t="shared" si="289"/>
        <v>0</v>
      </c>
      <c r="DU115" s="25">
        <f t="shared" si="289"/>
        <v>0</v>
      </c>
      <c r="DV115" s="25">
        <f t="shared" si="289"/>
        <v>0</v>
      </c>
      <c r="DW115" s="25">
        <f t="shared" si="289"/>
        <v>0</v>
      </c>
      <c r="DX115" s="25">
        <f t="shared" si="289"/>
        <v>0</v>
      </c>
      <c r="DY115" s="25">
        <f t="shared" si="289"/>
        <v>0</v>
      </c>
      <c r="DZ115" s="25">
        <f t="shared" si="295"/>
        <v>0</v>
      </c>
      <c r="EA115" s="25">
        <f t="shared" si="295"/>
        <v>0</v>
      </c>
      <c r="EB115" s="25">
        <f t="shared" si="295"/>
        <v>0</v>
      </c>
      <c r="EC115" s="25">
        <f t="shared" si="295"/>
        <v>0</v>
      </c>
      <c r="ED115" s="25">
        <f t="shared" si="295"/>
        <v>0</v>
      </c>
      <c r="EE115" s="25">
        <f t="shared" si="295"/>
        <v>0</v>
      </c>
      <c r="EF115" s="25">
        <f t="shared" si="295"/>
        <v>0</v>
      </c>
      <c r="EG115" s="25">
        <f t="shared" si="295"/>
        <v>0</v>
      </c>
      <c r="EH115" s="25">
        <f t="shared" si="295"/>
        <v>0</v>
      </c>
      <c r="EI115" s="25">
        <f t="shared" si="295"/>
        <v>0</v>
      </c>
      <c r="EJ115" s="25">
        <f t="shared" si="295"/>
        <v>0</v>
      </c>
      <c r="EK115" s="25">
        <f t="shared" si="295"/>
        <v>0</v>
      </c>
      <c r="EL115" s="25">
        <f t="shared" si="295"/>
        <v>0</v>
      </c>
      <c r="EM115" s="25">
        <f t="shared" si="295"/>
        <v>0</v>
      </c>
      <c r="EN115" s="25">
        <f t="shared" si="295"/>
        <v>0</v>
      </c>
      <c r="EO115" s="25">
        <f t="shared" si="295"/>
        <v>0</v>
      </c>
      <c r="EP115" s="25">
        <f t="shared" si="295"/>
        <v>0</v>
      </c>
      <c r="EQ115" s="25">
        <f t="shared" si="295"/>
        <v>0</v>
      </c>
      <c r="ER115" s="25">
        <f t="shared" si="295"/>
        <v>0</v>
      </c>
      <c r="ES115" s="25">
        <f t="shared" si="295"/>
        <v>0</v>
      </c>
      <c r="ET115" s="25">
        <f t="shared" si="295"/>
        <v>0</v>
      </c>
      <c r="EU115" s="25">
        <f t="shared" si="295"/>
        <v>0</v>
      </c>
      <c r="EV115" s="25">
        <f t="shared" si="295"/>
        <v>0</v>
      </c>
      <c r="EW115" s="25">
        <f t="shared" si="295"/>
        <v>0</v>
      </c>
      <c r="EX115" s="25">
        <f t="shared" si="295"/>
        <v>0</v>
      </c>
      <c r="EY115" s="25">
        <f t="shared" si="295"/>
        <v>0</v>
      </c>
      <c r="EZ115" s="25">
        <f t="shared" si="295"/>
        <v>0</v>
      </c>
      <c r="FA115" s="25">
        <f t="shared" si="295"/>
        <v>0</v>
      </c>
      <c r="FB115" s="25">
        <f t="shared" si="295"/>
        <v>0</v>
      </c>
      <c r="FC115" s="25">
        <f t="shared" si="295"/>
        <v>0</v>
      </c>
      <c r="FD115" s="25">
        <f t="shared" si="295"/>
        <v>0</v>
      </c>
      <c r="FE115" s="25">
        <f t="shared" si="295"/>
        <v>0</v>
      </c>
      <c r="FF115" s="25">
        <f t="shared" si="295"/>
        <v>0</v>
      </c>
      <c r="FG115" s="25">
        <f t="shared" si="295"/>
        <v>0</v>
      </c>
      <c r="FH115" s="25">
        <f t="shared" si="295"/>
        <v>0</v>
      </c>
      <c r="FI115" s="25">
        <f t="shared" si="295"/>
        <v>0</v>
      </c>
      <c r="FJ115" s="25">
        <f t="shared" si="295"/>
        <v>0</v>
      </c>
      <c r="FK115" s="25">
        <f t="shared" si="295"/>
        <v>0</v>
      </c>
      <c r="FL115" s="25">
        <f t="shared" si="295"/>
        <v>0</v>
      </c>
      <c r="FM115" s="25">
        <f t="shared" si="295"/>
        <v>0</v>
      </c>
      <c r="FN115" s="25">
        <f t="shared" si="295"/>
        <v>0</v>
      </c>
      <c r="FO115" s="25">
        <f t="shared" si="295"/>
        <v>0</v>
      </c>
      <c r="FP115" s="25">
        <f t="shared" si="295"/>
        <v>0</v>
      </c>
      <c r="FQ115" s="25">
        <f t="shared" si="295"/>
        <v>0</v>
      </c>
      <c r="FR115" s="25">
        <f t="shared" si="295"/>
        <v>0</v>
      </c>
      <c r="FS115" s="25">
        <f t="shared" si="295"/>
        <v>0</v>
      </c>
      <c r="FT115" s="25">
        <f t="shared" si="295"/>
        <v>0</v>
      </c>
      <c r="FU115" s="25">
        <f t="shared" si="295"/>
        <v>0</v>
      </c>
      <c r="FV115" s="25">
        <f t="shared" si="295"/>
        <v>0</v>
      </c>
      <c r="FW115" s="25">
        <f t="shared" si="295"/>
        <v>0</v>
      </c>
      <c r="FX115" s="25">
        <f t="shared" si="295"/>
        <v>0</v>
      </c>
      <c r="FY115" s="25">
        <f t="shared" si="295"/>
        <v>0</v>
      </c>
      <c r="FZ115" s="25">
        <f t="shared" si="295"/>
        <v>0</v>
      </c>
      <c r="GA115" s="25">
        <f t="shared" si="295"/>
        <v>0</v>
      </c>
      <c r="GB115" s="25">
        <f t="shared" si="295"/>
        <v>0</v>
      </c>
      <c r="GC115" s="25">
        <f t="shared" si="295"/>
        <v>0</v>
      </c>
      <c r="GD115" s="25">
        <f t="shared" si="295"/>
        <v>0</v>
      </c>
      <c r="GE115" s="25">
        <f t="shared" si="295"/>
        <v>0</v>
      </c>
      <c r="GF115" s="25">
        <f t="shared" si="295"/>
        <v>0</v>
      </c>
      <c r="GG115" s="25">
        <f t="shared" si="295"/>
        <v>0</v>
      </c>
      <c r="GH115" s="25">
        <f t="shared" si="295"/>
        <v>0</v>
      </c>
      <c r="GI115" s="25">
        <f t="shared" si="295"/>
        <v>0</v>
      </c>
      <c r="GJ115" s="25">
        <f t="shared" si="295"/>
        <v>0</v>
      </c>
      <c r="GK115" s="25">
        <f t="shared" si="295"/>
        <v>0</v>
      </c>
      <c r="GL115" s="25">
        <f t="shared" si="294"/>
        <v>0</v>
      </c>
      <c r="GM115" s="246">
        <f t="shared" si="242"/>
        <v>0</v>
      </c>
    </row>
    <row r="116" spans="1:195" ht="19.5" customHeight="1">
      <c r="A116" s="130">
        <f t="shared" si="279"/>
        <v>0</v>
      </c>
      <c r="B116" s="25" t="s">
        <v>100</v>
      </c>
      <c r="C116" s="25" t="s">
        <v>6</v>
      </c>
      <c r="D116" s="64">
        <v>41852</v>
      </c>
      <c r="E116" s="25">
        <f>SUMIF(RRHH!$CN$18:$FG$18,D116,RRHH!$CN$26:$FG$26)*$E$163</f>
        <v>1550</v>
      </c>
      <c r="F116" s="65">
        <f t="shared" si="272"/>
        <v>2014</v>
      </c>
      <c r="G116" s="25">
        <v>48</v>
      </c>
      <c r="H116" s="25">
        <f t="shared" si="273"/>
        <v>-32.291666666666664</v>
      </c>
      <c r="I116" s="64">
        <f t="shared" si="275"/>
        <v>43311.199999999997</v>
      </c>
      <c r="J116" s="141">
        <f t="shared" si="282"/>
        <v>0</v>
      </c>
      <c r="K116" s="25">
        <f t="shared" si="282"/>
        <v>0</v>
      </c>
      <c r="L116" s="25">
        <f t="shared" si="282"/>
        <v>0</v>
      </c>
      <c r="M116" s="25">
        <f t="shared" si="282"/>
        <v>0</v>
      </c>
      <c r="N116" s="25">
        <f t="shared" si="282"/>
        <v>0</v>
      </c>
      <c r="O116" s="25">
        <f t="shared" si="282"/>
        <v>0</v>
      </c>
      <c r="P116" s="25">
        <f t="shared" si="282"/>
        <v>0</v>
      </c>
      <c r="Q116" s="25">
        <f t="shared" si="282"/>
        <v>0</v>
      </c>
      <c r="R116" s="25">
        <f t="shared" si="282"/>
        <v>0</v>
      </c>
      <c r="S116" s="25">
        <f t="shared" si="282"/>
        <v>0</v>
      </c>
      <c r="T116" s="25">
        <f t="shared" si="282"/>
        <v>0</v>
      </c>
      <c r="U116" s="25">
        <f t="shared" si="282"/>
        <v>0</v>
      </c>
      <c r="V116" s="25">
        <f t="shared" si="282"/>
        <v>0</v>
      </c>
      <c r="W116" s="25">
        <f t="shared" si="282"/>
        <v>0</v>
      </c>
      <c r="X116" s="25">
        <f t="shared" si="282"/>
        <v>0</v>
      </c>
      <c r="Y116" s="25">
        <f t="shared" si="282"/>
        <v>0</v>
      </c>
      <c r="Z116" s="25">
        <f t="shared" si="283"/>
        <v>0</v>
      </c>
      <c r="AA116" s="25">
        <f t="shared" si="283"/>
        <v>0</v>
      </c>
      <c r="AB116" s="25">
        <f t="shared" si="283"/>
        <v>0</v>
      </c>
      <c r="AC116" s="25">
        <f t="shared" si="283"/>
        <v>0</v>
      </c>
      <c r="AD116" s="25">
        <f t="shared" si="283"/>
        <v>0</v>
      </c>
      <c r="AE116" s="25">
        <f t="shared" si="283"/>
        <v>0</v>
      </c>
      <c r="AF116" s="25">
        <f t="shared" si="283"/>
        <v>0</v>
      </c>
      <c r="AG116" s="25">
        <f t="shared" si="283"/>
        <v>0</v>
      </c>
      <c r="AH116" s="25">
        <f t="shared" si="283"/>
        <v>0</v>
      </c>
      <c r="AI116" s="25">
        <f t="shared" si="283"/>
        <v>0</v>
      </c>
      <c r="AJ116" s="25">
        <f t="shared" si="283"/>
        <v>0</v>
      </c>
      <c r="AK116" s="25">
        <f t="shared" si="283"/>
        <v>0</v>
      </c>
      <c r="AL116" s="25">
        <f t="shared" si="283"/>
        <v>0</v>
      </c>
      <c r="AM116" s="25">
        <f t="shared" si="283"/>
        <v>0</v>
      </c>
      <c r="AN116" s="25">
        <f t="shared" si="283"/>
        <v>0</v>
      </c>
      <c r="AO116" s="25">
        <f t="shared" si="283"/>
        <v>0</v>
      </c>
      <c r="AP116" s="25">
        <f t="shared" si="284"/>
        <v>-32.291666666666664</v>
      </c>
      <c r="AQ116" s="25">
        <f t="shared" si="284"/>
        <v>-32.291666666666664</v>
      </c>
      <c r="AR116" s="25">
        <f t="shared" si="284"/>
        <v>-32.291666666666664</v>
      </c>
      <c r="AS116" s="25">
        <f t="shared" si="284"/>
        <v>-32.291666666666664</v>
      </c>
      <c r="AT116" s="25">
        <f t="shared" si="284"/>
        <v>-32.291666666666664</v>
      </c>
      <c r="AU116" s="25">
        <f t="shared" si="284"/>
        <v>-32.291666666666664</v>
      </c>
      <c r="AV116" s="25">
        <f t="shared" si="284"/>
        <v>-32.291666666666664</v>
      </c>
      <c r="AW116" s="25">
        <f t="shared" si="284"/>
        <v>-32.291666666666664</v>
      </c>
      <c r="AX116" s="25">
        <f t="shared" si="284"/>
        <v>-32.291666666666664</v>
      </c>
      <c r="AY116" s="25">
        <f t="shared" si="284"/>
        <v>-32.291666666666664</v>
      </c>
      <c r="AZ116" s="25">
        <f t="shared" si="284"/>
        <v>-32.291666666666664</v>
      </c>
      <c r="BA116" s="25">
        <f t="shared" si="284"/>
        <v>-32.291666666666664</v>
      </c>
      <c r="BB116" s="25">
        <f t="shared" si="284"/>
        <v>-32.291666666666664</v>
      </c>
      <c r="BC116" s="25">
        <f t="shared" si="284"/>
        <v>-32.291666666666664</v>
      </c>
      <c r="BD116" s="25">
        <f t="shared" si="284"/>
        <v>-32.291666666666664</v>
      </c>
      <c r="BE116" s="25">
        <f t="shared" si="284"/>
        <v>-32.291666666666664</v>
      </c>
      <c r="BF116" s="25">
        <f t="shared" si="285"/>
        <v>-32.291666666666664</v>
      </c>
      <c r="BG116" s="25">
        <f t="shared" si="285"/>
        <v>-32.291666666666664</v>
      </c>
      <c r="BH116" s="25">
        <f t="shared" si="285"/>
        <v>-32.291666666666664</v>
      </c>
      <c r="BI116" s="25">
        <f t="shared" si="285"/>
        <v>-32.291666666666664</v>
      </c>
      <c r="BJ116" s="25">
        <f t="shared" si="285"/>
        <v>-32.291666666666664</v>
      </c>
      <c r="BK116" s="25">
        <f t="shared" si="285"/>
        <v>-32.291666666666664</v>
      </c>
      <c r="BL116" s="25">
        <f t="shared" si="285"/>
        <v>-32.291666666666664</v>
      </c>
      <c r="BM116" s="25">
        <f t="shared" si="285"/>
        <v>-32.291666666666664</v>
      </c>
      <c r="BN116" s="25">
        <f t="shared" si="285"/>
        <v>-32.291666666666664</v>
      </c>
      <c r="BO116" s="25">
        <f t="shared" si="285"/>
        <v>-32.291666666666664</v>
      </c>
      <c r="BP116" s="25">
        <f t="shared" si="285"/>
        <v>-32.291666666666664</v>
      </c>
      <c r="BQ116" s="25">
        <f t="shared" si="285"/>
        <v>-32.291666666666664</v>
      </c>
      <c r="BR116" s="25">
        <f t="shared" si="285"/>
        <v>-32.291666666666664</v>
      </c>
      <c r="BS116" s="25">
        <f t="shared" si="285"/>
        <v>-32.291666666666664</v>
      </c>
      <c r="BT116" s="25">
        <f t="shared" si="285"/>
        <v>-32.291666666666664</v>
      </c>
      <c r="BU116" s="25">
        <f t="shared" si="285"/>
        <v>-32.291666666666664</v>
      </c>
      <c r="BV116" s="25">
        <f t="shared" si="286"/>
        <v>-32.291666666666664</v>
      </c>
      <c r="BW116" s="25">
        <f t="shared" si="286"/>
        <v>-32.291666666666664</v>
      </c>
      <c r="BX116" s="25">
        <f t="shared" si="286"/>
        <v>-32.291666666666664</v>
      </c>
      <c r="BY116" s="25">
        <f t="shared" si="286"/>
        <v>-32.291666666666664</v>
      </c>
      <c r="BZ116" s="25">
        <f t="shared" si="286"/>
        <v>-32.291666666666664</v>
      </c>
      <c r="CA116" s="25">
        <f t="shared" si="286"/>
        <v>-32.291666666666664</v>
      </c>
      <c r="CB116" s="25">
        <f t="shared" si="286"/>
        <v>-32.291666666666664</v>
      </c>
      <c r="CC116" s="25">
        <f t="shared" si="286"/>
        <v>-32.291666666666664</v>
      </c>
      <c r="CD116" s="25">
        <f t="shared" si="286"/>
        <v>-32.291666666666664</v>
      </c>
      <c r="CE116" s="25">
        <f t="shared" si="286"/>
        <v>-32.291666666666664</v>
      </c>
      <c r="CF116" s="25">
        <f t="shared" si="286"/>
        <v>-32.291666666666664</v>
      </c>
      <c r="CG116" s="25">
        <f t="shared" si="286"/>
        <v>-32.291666666666664</v>
      </c>
      <c r="CH116" s="25">
        <f t="shared" si="286"/>
        <v>-32.291666666666664</v>
      </c>
      <c r="CI116" s="25">
        <f t="shared" si="286"/>
        <v>-32.291666666666664</v>
      </c>
      <c r="CJ116" s="25">
        <f t="shared" si="286"/>
        <v>-32.291666666666664</v>
      </c>
      <c r="CK116" s="25">
        <f t="shared" si="286"/>
        <v>-32.291666666666664</v>
      </c>
      <c r="CL116" s="25">
        <f t="shared" si="287"/>
        <v>0</v>
      </c>
      <c r="CM116" s="25">
        <f t="shared" si="287"/>
        <v>0</v>
      </c>
      <c r="CN116" s="25">
        <f t="shared" si="287"/>
        <v>0</v>
      </c>
      <c r="CO116" s="25">
        <f t="shared" si="287"/>
        <v>0</v>
      </c>
      <c r="CP116" s="25">
        <f t="shared" si="287"/>
        <v>0</v>
      </c>
      <c r="CQ116" s="25">
        <f t="shared" si="287"/>
        <v>0</v>
      </c>
      <c r="CR116" s="25">
        <f t="shared" si="287"/>
        <v>0</v>
      </c>
      <c r="CS116" s="25">
        <f t="shared" si="287"/>
        <v>0</v>
      </c>
      <c r="CT116" s="25">
        <f t="shared" si="287"/>
        <v>0</v>
      </c>
      <c r="CU116" s="25">
        <f t="shared" si="287"/>
        <v>0</v>
      </c>
      <c r="CV116" s="25">
        <f t="shared" si="287"/>
        <v>0</v>
      </c>
      <c r="CW116" s="25">
        <f t="shared" si="287"/>
        <v>0</v>
      </c>
      <c r="CX116" s="25">
        <f t="shared" si="287"/>
        <v>0</v>
      </c>
      <c r="CY116" s="25">
        <f t="shared" si="287"/>
        <v>0</v>
      </c>
      <c r="CZ116" s="25">
        <f t="shared" si="287"/>
        <v>0</v>
      </c>
      <c r="DA116" s="25">
        <f t="shared" si="287"/>
        <v>0</v>
      </c>
      <c r="DB116" s="25">
        <f t="shared" si="288"/>
        <v>0</v>
      </c>
      <c r="DC116" s="25">
        <f t="shared" si="288"/>
        <v>0</v>
      </c>
      <c r="DD116" s="25">
        <f t="shared" si="288"/>
        <v>0</v>
      </c>
      <c r="DE116" s="25">
        <f t="shared" si="288"/>
        <v>0</v>
      </c>
      <c r="DF116" s="25">
        <f t="shared" si="288"/>
        <v>0</v>
      </c>
      <c r="DG116" s="25">
        <f t="shared" si="288"/>
        <v>0</v>
      </c>
      <c r="DH116" s="25">
        <f t="shared" si="288"/>
        <v>0</v>
      </c>
      <c r="DI116" s="25">
        <f t="shared" si="288"/>
        <v>0</v>
      </c>
      <c r="DJ116" s="25">
        <f t="shared" si="288"/>
        <v>0</v>
      </c>
      <c r="DK116" s="25">
        <f t="shared" si="288"/>
        <v>0</v>
      </c>
      <c r="DL116" s="25">
        <f t="shared" si="288"/>
        <v>0</v>
      </c>
      <c r="DM116" s="25">
        <f t="shared" si="288"/>
        <v>0</v>
      </c>
      <c r="DN116" s="25">
        <f t="shared" si="288"/>
        <v>0</v>
      </c>
      <c r="DO116" s="25">
        <f t="shared" si="288"/>
        <v>0</v>
      </c>
      <c r="DP116" s="25">
        <f t="shared" si="288"/>
        <v>0</v>
      </c>
      <c r="DQ116" s="25">
        <f t="shared" si="288"/>
        <v>0</v>
      </c>
      <c r="DR116" s="25">
        <f t="shared" si="289"/>
        <v>0</v>
      </c>
      <c r="DS116" s="25">
        <f t="shared" si="289"/>
        <v>0</v>
      </c>
      <c r="DT116" s="25">
        <f t="shared" si="289"/>
        <v>0</v>
      </c>
      <c r="DU116" s="25">
        <f t="shared" si="289"/>
        <v>0</v>
      </c>
      <c r="DV116" s="25">
        <f t="shared" si="289"/>
        <v>0</v>
      </c>
      <c r="DW116" s="25">
        <f t="shared" si="289"/>
        <v>0</v>
      </c>
      <c r="DX116" s="25">
        <f t="shared" si="289"/>
        <v>0</v>
      </c>
      <c r="DY116" s="25">
        <f t="shared" si="289"/>
        <v>0</v>
      </c>
      <c r="DZ116" s="25">
        <f t="shared" si="295"/>
        <v>0</v>
      </c>
      <c r="EA116" s="25">
        <f t="shared" si="295"/>
        <v>0</v>
      </c>
      <c r="EB116" s="25">
        <f t="shared" si="295"/>
        <v>0</v>
      </c>
      <c r="EC116" s="25">
        <f t="shared" si="295"/>
        <v>0</v>
      </c>
      <c r="ED116" s="25">
        <f t="shared" si="295"/>
        <v>0</v>
      </c>
      <c r="EE116" s="25">
        <f t="shared" si="295"/>
        <v>0</v>
      </c>
      <c r="EF116" s="25">
        <f t="shared" si="295"/>
        <v>0</v>
      </c>
      <c r="EG116" s="25">
        <f t="shared" si="295"/>
        <v>0</v>
      </c>
      <c r="EH116" s="25">
        <f t="shared" si="295"/>
        <v>0</v>
      </c>
      <c r="EI116" s="25">
        <f t="shared" si="295"/>
        <v>0</v>
      </c>
      <c r="EJ116" s="25">
        <f t="shared" si="295"/>
        <v>0</v>
      </c>
      <c r="EK116" s="25">
        <f t="shared" si="295"/>
        <v>0</v>
      </c>
      <c r="EL116" s="25">
        <f t="shared" si="295"/>
        <v>0</v>
      </c>
      <c r="EM116" s="25">
        <f t="shared" si="295"/>
        <v>0</v>
      </c>
      <c r="EN116" s="25">
        <f t="shared" si="295"/>
        <v>0</v>
      </c>
      <c r="EO116" s="25">
        <f t="shared" si="295"/>
        <v>0</v>
      </c>
      <c r="EP116" s="25">
        <f t="shared" si="295"/>
        <v>0</v>
      </c>
      <c r="EQ116" s="25">
        <f t="shared" si="295"/>
        <v>0</v>
      </c>
      <c r="ER116" s="25">
        <f t="shared" si="295"/>
        <v>0</v>
      </c>
      <c r="ES116" s="25">
        <f t="shared" si="295"/>
        <v>0</v>
      </c>
      <c r="ET116" s="25">
        <f t="shared" si="295"/>
        <v>0</v>
      </c>
      <c r="EU116" s="25">
        <f t="shared" si="295"/>
        <v>0</v>
      </c>
      <c r="EV116" s="25">
        <f t="shared" si="295"/>
        <v>0</v>
      </c>
      <c r="EW116" s="25">
        <f t="shared" si="295"/>
        <v>0</v>
      </c>
      <c r="EX116" s="25">
        <f t="shared" si="295"/>
        <v>0</v>
      </c>
      <c r="EY116" s="25">
        <f t="shared" si="295"/>
        <v>0</v>
      </c>
      <c r="EZ116" s="25">
        <f t="shared" si="295"/>
        <v>0</v>
      </c>
      <c r="FA116" s="25">
        <f t="shared" si="295"/>
        <v>0</v>
      </c>
      <c r="FB116" s="25">
        <f t="shared" si="295"/>
        <v>0</v>
      </c>
      <c r="FC116" s="25">
        <f t="shared" si="295"/>
        <v>0</v>
      </c>
      <c r="FD116" s="25">
        <f t="shared" si="295"/>
        <v>0</v>
      </c>
      <c r="FE116" s="25">
        <f t="shared" si="295"/>
        <v>0</v>
      </c>
      <c r="FF116" s="25">
        <f t="shared" si="295"/>
        <v>0</v>
      </c>
      <c r="FG116" s="25">
        <f t="shared" si="295"/>
        <v>0</v>
      </c>
      <c r="FH116" s="25">
        <f t="shared" si="295"/>
        <v>0</v>
      </c>
      <c r="FI116" s="25">
        <f t="shared" si="295"/>
        <v>0</v>
      </c>
      <c r="FJ116" s="25">
        <f t="shared" si="295"/>
        <v>0</v>
      </c>
      <c r="FK116" s="25">
        <f t="shared" si="295"/>
        <v>0</v>
      </c>
      <c r="FL116" s="25">
        <f t="shared" si="295"/>
        <v>0</v>
      </c>
      <c r="FM116" s="25">
        <f t="shared" si="295"/>
        <v>0</v>
      </c>
      <c r="FN116" s="25">
        <f t="shared" si="295"/>
        <v>0</v>
      </c>
      <c r="FO116" s="25">
        <f t="shared" si="295"/>
        <v>0</v>
      </c>
      <c r="FP116" s="25">
        <f t="shared" si="295"/>
        <v>0</v>
      </c>
      <c r="FQ116" s="25">
        <f t="shared" si="295"/>
        <v>0</v>
      </c>
      <c r="FR116" s="25">
        <f t="shared" si="295"/>
        <v>0</v>
      </c>
      <c r="FS116" s="25">
        <f t="shared" si="295"/>
        <v>0</v>
      </c>
      <c r="FT116" s="25">
        <f t="shared" si="295"/>
        <v>0</v>
      </c>
      <c r="FU116" s="25">
        <f t="shared" si="295"/>
        <v>0</v>
      </c>
      <c r="FV116" s="25">
        <f t="shared" si="295"/>
        <v>0</v>
      </c>
      <c r="FW116" s="25">
        <f t="shared" si="295"/>
        <v>0</v>
      </c>
      <c r="FX116" s="25">
        <f t="shared" si="295"/>
        <v>0</v>
      </c>
      <c r="FY116" s="25">
        <f t="shared" si="295"/>
        <v>0</v>
      </c>
      <c r="FZ116" s="25">
        <f t="shared" si="295"/>
        <v>0</v>
      </c>
      <c r="GA116" s="25">
        <f t="shared" si="295"/>
        <v>0</v>
      </c>
      <c r="GB116" s="25">
        <f t="shared" si="295"/>
        <v>0</v>
      </c>
      <c r="GC116" s="25">
        <f t="shared" si="295"/>
        <v>0</v>
      </c>
      <c r="GD116" s="25">
        <f t="shared" si="295"/>
        <v>0</v>
      </c>
      <c r="GE116" s="25">
        <f t="shared" si="295"/>
        <v>0</v>
      </c>
      <c r="GF116" s="25">
        <f t="shared" si="295"/>
        <v>0</v>
      </c>
      <c r="GG116" s="25">
        <f t="shared" si="295"/>
        <v>0</v>
      </c>
      <c r="GH116" s="25">
        <f t="shared" si="295"/>
        <v>0</v>
      </c>
      <c r="GI116" s="25">
        <f t="shared" si="295"/>
        <v>0</v>
      </c>
      <c r="GJ116" s="25">
        <f t="shared" si="295"/>
        <v>0</v>
      </c>
      <c r="GK116" s="25">
        <f t="shared" ref="GK116:GL119" si="296">IF(GK$12&gt;$I116,0,IF($D116&lt;=GK$12,$H116,0))</f>
        <v>0</v>
      </c>
      <c r="GL116" s="25">
        <f t="shared" si="296"/>
        <v>0</v>
      </c>
      <c r="GM116" s="246">
        <f t="shared" si="242"/>
        <v>0</v>
      </c>
    </row>
    <row r="117" spans="1:195" ht="19.5" customHeight="1">
      <c r="A117" s="130">
        <f t="shared" si="279"/>
        <v>0</v>
      </c>
      <c r="B117" s="25" t="s">
        <v>100</v>
      </c>
      <c r="C117" s="25" t="s">
        <v>6</v>
      </c>
      <c r="D117" s="64">
        <v>41883</v>
      </c>
      <c r="E117" s="25">
        <f>SUMIF(RRHH!$CN$18:$FG$18,D117,RRHH!$CN$26:$FG$26)*$E$163</f>
        <v>0</v>
      </c>
      <c r="F117" s="65">
        <f t="shared" si="272"/>
        <v>2014</v>
      </c>
      <c r="G117" s="25">
        <v>48</v>
      </c>
      <c r="H117" s="25">
        <f t="shared" si="273"/>
        <v>0</v>
      </c>
      <c r="I117" s="64">
        <f t="shared" si="275"/>
        <v>43342.2</v>
      </c>
      <c r="J117" s="141">
        <f t="shared" si="282"/>
        <v>0</v>
      </c>
      <c r="K117" s="25">
        <f t="shared" si="282"/>
        <v>0</v>
      </c>
      <c r="L117" s="25">
        <f t="shared" si="282"/>
        <v>0</v>
      </c>
      <c r="M117" s="25">
        <f t="shared" si="282"/>
        <v>0</v>
      </c>
      <c r="N117" s="25">
        <f t="shared" si="282"/>
        <v>0</v>
      </c>
      <c r="O117" s="25">
        <f t="shared" si="282"/>
        <v>0</v>
      </c>
      <c r="P117" s="25">
        <f t="shared" si="282"/>
        <v>0</v>
      </c>
      <c r="Q117" s="25">
        <f t="shared" si="282"/>
        <v>0</v>
      </c>
      <c r="R117" s="25">
        <f t="shared" si="282"/>
        <v>0</v>
      </c>
      <c r="S117" s="25">
        <f t="shared" si="282"/>
        <v>0</v>
      </c>
      <c r="T117" s="25">
        <f t="shared" si="282"/>
        <v>0</v>
      </c>
      <c r="U117" s="25">
        <f t="shared" si="282"/>
        <v>0</v>
      </c>
      <c r="V117" s="25">
        <f t="shared" si="282"/>
        <v>0</v>
      </c>
      <c r="W117" s="25">
        <f t="shared" si="282"/>
        <v>0</v>
      </c>
      <c r="X117" s="25">
        <f t="shared" si="282"/>
        <v>0</v>
      </c>
      <c r="Y117" s="25">
        <f t="shared" si="282"/>
        <v>0</v>
      </c>
      <c r="Z117" s="25">
        <f t="shared" si="283"/>
        <v>0</v>
      </c>
      <c r="AA117" s="25">
        <f t="shared" si="283"/>
        <v>0</v>
      </c>
      <c r="AB117" s="25">
        <f t="shared" si="283"/>
        <v>0</v>
      </c>
      <c r="AC117" s="25">
        <f t="shared" si="283"/>
        <v>0</v>
      </c>
      <c r="AD117" s="25">
        <f t="shared" si="283"/>
        <v>0</v>
      </c>
      <c r="AE117" s="25">
        <f t="shared" si="283"/>
        <v>0</v>
      </c>
      <c r="AF117" s="25">
        <f t="shared" si="283"/>
        <v>0</v>
      </c>
      <c r="AG117" s="25">
        <f t="shared" si="283"/>
        <v>0</v>
      </c>
      <c r="AH117" s="25">
        <f t="shared" si="283"/>
        <v>0</v>
      </c>
      <c r="AI117" s="25">
        <f t="shared" si="283"/>
        <v>0</v>
      </c>
      <c r="AJ117" s="25">
        <f t="shared" si="283"/>
        <v>0</v>
      </c>
      <c r="AK117" s="25">
        <f t="shared" si="283"/>
        <v>0</v>
      </c>
      <c r="AL117" s="25">
        <f t="shared" si="283"/>
        <v>0</v>
      </c>
      <c r="AM117" s="25">
        <f t="shared" si="283"/>
        <v>0</v>
      </c>
      <c r="AN117" s="25">
        <f t="shared" si="283"/>
        <v>0</v>
      </c>
      <c r="AO117" s="25">
        <f t="shared" si="283"/>
        <v>0</v>
      </c>
      <c r="AP117" s="25">
        <f t="shared" si="284"/>
        <v>0</v>
      </c>
      <c r="AQ117" s="25">
        <f t="shared" si="284"/>
        <v>0</v>
      </c>
      <c r="AR117" s="25">
        <f t="shared" si="284"/>
        <v>0</v>
      </c>
      <c r="AS117" s="25">
        <f t="shared" si="284"/>
        <v>0</v>
      </c>
      <c r="AT117" s="25">
        <f t="shared" si="284"/>
        <v>0</v>
      </c>
      <c r="AU117" s="25">
        <f t="shared" si="284"/>
        <v>0</v>
      </c>
      <c r="AV117" s="25">
        <f t="shared" si="284"/>
        <v>0</v>
      </c>
      <c r="AW117" s="25">
        <f t="shared" si="284"/>
        <v>0</v>
      </c>
      <c r="AX117" s="25">
        <f t="shared" si="284"/>
        <v>0</v>
      </c>
      <c r="AY117" s="25">
        <f t="shared" si="284"/>
        <v>0</v>
      </c>
      <c r="AZ117" s="25">
        <f t="shared" si="284"/>
        <v>0</v>
      </c>
      <c r="BA117" s="25">
        <f t="shared" si="284"/>
        <v>0</v>
      </c>
      <c r="BB117" s="25">
        <f t="shared" si="284"/>
        <v>0</v>
      </c>
      <c r="BC117" s="25">
        <f t="shared" si="284"/>
        <v>0</v>
      </c>
      <c r="BD117" s="25">
        <f t="shared" si="284"/>
        <v>0</v>
      </c>
      <c r="BE117" s="25">
        <f t="shared" si="284"/>
        <v>0</v>
      </c>
      <c r="BF117" s="25">
        <f t="shared" si="285"/>
        <v>0</v>
      </c>
      <c r="BG117" s="25">
        <f t="shared" si="285"/>
        <v>0</v>
      </c>
      <c r="BH117" s="25">
        <f t="shared" si="285"/>
        <v>0</v>
      </c>
      <c r="BI117" s="25">
        <f t="shared" si="285"/>
        <v>0</v>
      </c>
      <c r="BJ117" s="25">
        <f t="shared" si="285"/>
        <v>0</v>
      </c>
      <c r="BK117" s="25">
        <f t="shared" si="285"/>
        <v>0</v>
      </c>
      <c r="BL117" s="25">
        <f t="shared" si="285"/>
        <v>0</v>
      </c>
      <c r="BM117" s="25">
        <f t="shared" si="285"/>
        <v>0</v>
      </c>
      <c r="BN117" s="25">
        <f t="shared" si="285"/>
        <v>0</v>
      </c>
      <c r="BO117" s="25">
        <f t="shared" si="285"/>
        <v>0</v>
      </c>
      <c r="BP117" s="25">
        <f t="shared" si="285"/>
        <v>0</v>
      </c>
      <c r="BQ117" s="25">
        <f t="shared" si="285"/>
        <v>0</v>
      </c>
      <c r="BR117" s="25">
        <f t="shared" si="285"/>
        <v>0</v>
      </c>
      <c r="BS117" s="25">
        <f t="shared" si="285"/>
        <v>0</v>
      </c>
      <c r="BT117" s="25">
        <f t="shared" si="285"/>
        <v>0</v>
      </c>
      <c r="BU117" s="25">
        <f t="shared" si="285"/>
        <v>0</v>
      </c>
      <c r="BV117" s="25">
        <f t="shared" si="286"/>
        <v>0</v>
      </c>
      <c r="BW117" s="25">
        <f t="shared" si="286"/>
        <v>0</v>
      </c>
      <c r="BX117" s="25">
        <f t="shared" si="286"/>
        <v>0</v>
      </c>
      <c r="BY117" s="25">
        <f t="shared" si="286"/>
        <v>0</v>
      </c>
      <c r="BZ117" s="25">
        <f t="shared" si="286"/>
        <v>0</v>
      </c>
      <c r="CA117" s="25">
        <f t="shared" si="286"/>
        <v>0</v>
      </c>
      <c r="CB117" s="25">
        <f t="shared" si="286"/>
        <v>0</v>
      </c>
      <c r="CC117" s="25">
        <f t="shared" si="286"/>
        <v>0</v>
      </c>
      <c r="CD117" s="25">
        <f t="shared" si="286"/>
        <v>0</v>
      </c>
      <c r="CE117" s="25">
        <f t="shared" si="286"/>
        <v>0</v>
      </c>
      <c r="CF117" s="25">
        <f t="shared" si="286"/>
        <v>0</v>
      </c>
      <c r="CG117" s="25">
        <f t="shared" si="286"/>
        <v>0</v>
      </c>
      <c r="CH117" s="25">
        <f t="shared" si="286"/>
        <v>0</v>
      </c>
      <c r="CI117" s="25">
        <f t="shared" si="286"/>
        <v>0</v>
      </c>
      <c r="CJ117" s="25">
        <f t="shared" si="286"/>
        <v>0</v>
      </c>
      <c r="CK117" s="25">
        <f t="shared" si="286"/>
        <v>0</v>
      </c>
      <c r="CL117" s="25">
        <f t="shared" si="287"/>
        <v>0</v>
      </c>
      <c r="CM117" s="25">
        <f t="shared" si="287"/>
        <v>0</v>
      </c>
      <c r="CN117" s="25">
        <f t="shared" si="287"/>
        <v>0</v>
      </c>
      <c r="CO117" s="25">
        <f t="shared" si="287"/>
        <v>0</v>
      </c>
      <c r="CP117" s="25">
        <f t="shared" si="287"/>
        <v>0</v>
      </c>
      <c r="CQ117" s="25">
        <f t="shared" si="287"/>
        <v>0</v>
      </c>
      <c r="CR117" s="25">
        <f t="shared" si="287"/>
        <v>0</v>
      </c>
      <c r="CS117" s="25">
        <f t="shared" si="287"/>
        <v>0</v>
      </c>
      <c r="CT117" s="25">
        <f t="shared" si="287"/>
        <v>0</v>
      </c>
      <c r="CU117" s="25">
        <f t="shared" si="287"/>
        <v>0</v>
      </c>
      <c r="CV117" s="25">
        <f t="shared" si="287"/>
        <v>0</v>
      </c>
      <c r="CW117" s="25">
        <f t="shared" si="287"/>
        <v>0</v>
      </c>
      <c r="CX117" s="25">
        <f t="shared" si="287"/>
        <v>0</v>
      </c>
      <c r="CY117" s="25">
        <f t="shared" si="287"/>
        <v>0</v>
      </c>
      <c r="CZ117" s="25">
        <f t="shared" si="287"/>
        <v>0</v>
      </c>
      <c r="DA117" s="25">
        <f t="shared" si="287"/>
        <v>0</v>
      </c>
      <c r="DB117" s="25">
        <f t="shared" si="288"/>
        <v>0</v>
      </c>
      <c r="DC117" s="25">
        <f t="shared" si="288"/>
        <v>0</v>
      </c>
      <c r="DD117" s="25">
        <f t="shared" si="288"/>
        <v>0</v>
      </c>
      <c r="DE117" s="25">
        <f t="shared" si="288"/>
        <v>0</v>
      </c>
      <c r="DF117" s="25">
        <f t="shared" si="288"/>
        <v>0</v>
      </c>
      <c r="DG117" s="25">
        <f t="shared" si="288"/>
        <v>0</v>
      </c>
      <c r="DH117" s="25">
        <f t="shared" si="288"/>
        <v>0</v>
      </c>
      <c r="DI117" s="25">
        <f t="shared" si="288"/>
        <v>0</v>
      </c>
      <c r="DJ117" s="25">
        <f t="shared" si="288"/>
        <v>0</v>
      </c>
      <c r="DK117" s="25">
        <f t="shared" si="288"/>
        <v>0</v>
      </c>
      <c r="DL117" s="25">
        <f t="shared" si="288"/>
        <v>0</v>
      </c>
      <c r="DM117" s="25">
        <f t="shared" si="288"/>
        <v>0</v>
      </c>
      <c r="DN117" s="25">
        <f t="shared" si="288"/>
        <v>0</v>
      </c>
      <c r="DO117" s="25">
        <f t="shared" si="288"/>
        <v>0</v>
      </c>
      <c r="DP117" s="25">
        <f t="shared" si="288"/>
        <v>0</v>
      </c>
      <c r="DQ117" s="25">
        <f t="shared" si="288"/>
        <v>0</v>
      </c>
      <c r="DR117" s="25">
        <f t="shared" si="289"/>
        <v>0</v>
      </c>
      <c r="DS117" s="25">
        <f t="shared" si="289"/>
        <v>0</v>
      </c>
      <c r="DT117" s="25">
        <f t="shared" si="289"/>
        <v>0</v>
      </c>
      <c r="DU117" s="25">
        <f t="shared" si="289"/>
        <v>0</v>
      </c>
      <c r="DV117" s="25">
        <f t="shared" si="289"/>
        <v>0</v>
      </c>
      <c r="DW117" s="25">
        <f t="shared" si="289"/>
        <v>0</v>
      </c>
      <c r="DX117" s="25">
        <f t="shared" si="289"/>
        <v>0</v>
      </c>
      <c r="DY117" s="25">
        <f t="shared" si="289"/>
        <v>0</v>
      </c>
      <c r="DZ117" s="25">
        <f t="shared" ref="DZ117:GK120" si="297">IF(DZ$12&gt;$I117,0,IF($D117&lt;=DZ$12,$H117,0))</f>
        <v>0</v>
      </c>
      <c r="EA117" s="25">
        <f t="shared" si="297"/>
        <v>0</v>
      </c>
      <c r="EB117" s="25">
        <f t="shared" si="297"/>
        <v>0</v>
      </c>
      <c r="EC117" s="25">
        <f t="shared" si="297"/>
        <v>0</v>
      </c>
      <c r="ED117" s="25">
        <f t="shared" si="297"/>
        <v>0</v>
      </c>
      <c r="EE117" s="25">
        <f t="shared" si="297"/>
        <v>0</v>
      </c>
      <c r="EF117" s="25">
        <f t="shared" si="297"/>
        <v>0</v>
      </c>
      <c r="EG117" s="25">
        <f t="shared" si="297"/>
        <v>0</v>
      </c>
      <c r="EH117" s="25">
        <f t="shared" si="297"/>
        <v>0</v>
      </c>
      <c r="EI117" s="25">
        <f t="shared" si="297"/>
        <v>0</v>
      </c>
      <c r="EJ117" s="25">
        <f t="shared" si="297"/>
        <v>0</v>
      </c>
      <c r="EK117" s="25">
        <f t="shared" si="297"/>
        <v>0</v>
      </c>
      <c r="EL117" s="25">
        <f t="shared" si="297"/>
        <v>0</v>
      </c>
      <c r="EM117" s="25">
        <f t="shared" si="297"/>
        <v>0</v>
      </c>
      <c r="EN117" s="25">
        <f t="shared" si="297"/>
        <v>0</v>
      </c>
      <c r="EO117" s="25">
        <f t="shared" si="297"/>
        <v>0</v>
      </c>
      <c r="EP117" s="25">
        <f t="shared" si="297"/>
        <v>0</v>
      </c>
      <c r="EQ117" s="25">
        <f t="shared" si="297"/>
        <v>0</v>
      </c>
      <c r="ER117" s="25">
        <f t="shared" si="297"/>
        <v>0</v>
      </c>
      <c r="ES117" s="25">
        <f t="shared" si="297"/>
        <v>0</v>
      </c>
      <c r="ET117" s="25">
        <f t="shared" si="297"/>
        <v>0</v>
      </c>
      <c r="EU117" s="25">
        <f t="shared" si="297"/>
        <v>0</v>
      </c>
      <c r="EV117" s="25">
        <f t="shared" si="297"/>
        <v>0</v>
      </c>
      <c r="EW117" s="25">
        <f t="shared" si="297"/>
        <v>0</v>
      </c>
      <c r="EX117" s="25">
        <f t="shared" si="297"/>
        <v>0</v>
      </c>
      <c r="EY117" s="25">
        <f t="shared" si="297"/>
        <v>0</v>
      </c>
      <c r="EZ117" s="25">
        <f t="shared" si="297"/>
        <v>0</v>
      </c>
      <c r="FA117" s="25">
        <f t="shared" si="297"/>
        <v>0</v>
      </c>
      <c r="FB117" s="25">
        <f t="shared" si="297"/>
        <v>0</v>
      </c>
      <c r="FC117" s="25">
        <f t="shared" si="297"/>
        <v>0</v>
      </c>
      <c r="FD117" s="25">
        <f t="shared" si="297"/>
        <v>0</v>
      </c>
      <c r="FE117" s="25">
        <f t="shared" si="297"/>
        <v>0</v>
      </c>
      <c r="FF117" s="25">
        <f t="shared" si="297"/>
        <v>0</v>
      </c>
      <c r="FG117" s="25">
        <f t="shared" si="297"/>
        <v>0</v>
      </c>
      <c r="FH117" s="25">
        <f t="shared" si="297"/>
        <v>0</v>
      </c>
      <c r="FI117" s="25">
        <f t="shared" si="297"/>
        <v>0</v>
      </c>
      <c r="FJ117" s="25">
        <f t="shared" si="297"/>
        <v>0</v>
      </c>
      <c r="FK117" s="25">
        <f t="shared" si="297"/>
        <v>0</v>
      </c>
      <c r="FL117" s="25">
        <f t="shared" si="297"/>
        <v>0</v>
      </c>
      <c r="FM117" s="25">
        <f t="shared" si="297"/>
        <v>0</v>
      </c>
      <c r="FN117" s="25">
        <f t="shared" si="297"/>
        <v>0</v>
      </c>
      <c r="FO117" s="25">
        <f t="shared" si="297"/>
        <v>0</v>
      </c>
      <c r="FP117" s="25">
        <f t="shared" si="297"/>
        <v>0</v>
      </c>
      <c r="FQ117" s="25">
        <f t="shared" si="297"/>
        <v>0</v>
      </c>
      <c r="FR117" s="25">
        <f t="shared" si="297"/>
        <v>0</v>
      </c>
      <c r="FS117" s="25">
        <f t="shared" si="297"/>
        <v>0</v>
      </c>
      <c r="FT117" s="25">
        <f t="shared" si="297"/>
        <v>0</v>
      </c>
      <c r="FU117" s="25">
        <f t="shared" si="297"/>
        <v>0</v>
      </c>
      <c r="FV117" s="25">
        <f t="shared" si="297"/>
        <v>0</v>
      </c>
      <c r="FW117" s="25">
        <f t="shared" si="297"/>
        <v>0</v>
      </c>
      <c r="FX117" s="25">
        <f t="shared" si="297"/>
        <v>0</v>
      </c>
      <c r="FY117" s="25">
        <f t="shared" si="297"/>
        <v>0</v>
      </c>
      <c r="FZ117" s="25">
        <f t="shared" si="297"/>
        <v>0</v>
      </c>
      <c r="GA117" s="25">
        <f t="shared" si="297"/>
        <v>0</v>
      </c>
      <c r="GB117" s="25">
        <f t="shared" si="297"/>
        <v>0</v>
      </c>
      <c r="GC117" s="25">
        <f t="shared" si="297"/>
        <v>0</v>
      </c>
      <c r="GD117" s="25">
        <f t="shared" si="297"/>
        <v>0</v>
      </c>
      <c r="GE117" s="25">
        <f t="shared" si="297"/>
        <v>0</v>
      </c>
      <c r="GF117" s="25">
        <f t="shared" si="297"/>
        <v>0</v>
      </c>
      <c r="GG117" s="25">
        <f t="shared" si="297"/>
        <v>0</v>
      </c>
      <c r="GH117" s="25">
        <f t="shared" si="297"/>
        <v>0</v>
      </c>
      <c r="GI117" s="25">
        <f t="shared" si="297"/>
        <v>0</v>
      </c>
      <c r="GJ117" s="25">
        <f t="shared" si="297"/>
        <v>0</v>
      </c>
      <c r="GK117" s="25">
        <f t="shared" si="297"/>
        <v>0</v>
      </c>
      <c r="GL117" s="25">
        <f t="shared" si="296"/>
        <v>0</v>
      </c>
      <c r="GM117" s="246">
        <f t="shared" si="242"/>
        <v>0</v>
      </c>
    </row>
    <row r="118" spans="1:195" ht="19.5" customHeight="1">
      <c r="A118" s="130">
        <f t="shared" si="279"/>
        <v>0</v>
      </c>
      <c r="B118" s="25" t="s">
        <v>100</v>
      </c>
      <c r="C118" s="25" t="s">
        <v>6</v>
      </c>
      <c r="D118" s="64">
        <v>41913</v>
      </c>
      <c r="E118" s="25">
        <f>SUMIF(RRHH!$CN$18:$FG$18,D118,RRHH!$CN$26:$FG$26)*$E$163</f>
        <v>0</v>
      </c>
      <c r="F118" s="65">
        <f t="shared" si="272"/>
        <v>2014</v>
      </c>
      <c r="G118" s="25">
        <v>48</v>
      </c>
      <c r="H118" s="25">
        <f t="shared" si="273"/>
        <v>0</v>
      </c>
      <c r="I118" s="64">
        <f t="shared" si="275"/>
        <v>43372.2</v>
      </c>
      <c r="J118" s="141">
        <f t="shared" si="282"/>
        <v>0</v>
      </c>
      <c r="K118" s="25">
        <f t="shared" si="282"/>
        <v>0</v>
      </c>
      <c r="L118" s="25">
        <f t="shared" si="282"/>
        <v>0</v>
      </c>
      <c r="M118" s="25">
        <f t="shared" si="282"/>
        <v>0</v>
      </c>
      <c r="N118" s="25">
        <f t="shared" si="282"/>
        <v>0</v>
      </c>
      <c r="O118" s="25">
        <f t="shared" si="282"/>
        <v>0</v>
      </c>
      <c r="P118" s="25">
        <f t="shared" si="282"/>
        <v>0</v>
      </c>
      <c r="Q118" s="25">
        <f t="shared" si="282"/>
        <v>0</v>
      </c>
      <c r="R118" s="25">
        <f t="shared" si="282"/>
        <v>0</v>
      </c>
      <c r="S118" s="25">
        <f t="shared" si="282"/>
        <v>0</v>
      </c>
      <c r="T118" s="25">
        <f t="shared" si="282"/>
        <v>0</v>
      </c>
      <c r="U118" s="25">
        <f t="shared" si="282"/>
        <v>0</v>
      </c>
      <c r="V118" s="25">
        <f t="shared" si="282"/>
        <v>0</v>
      </c>
      <c r="W118" s="25">
        <f t="shared" si="282"/>
        <v>0</v>
      </c>
      <c r="X118" s="25">
        <f t="shared" ref="J118:Y134" si="298">IF(X$12&gt;$I118,0,IF($D118&lt;=X$12,$H118,0))</f>
        <v>0</v>
      </c>
      <c r="Y118" s="25">
        <f t="shared" si="298"/>
        <v>0</v>
      </c>
      <c r="Z118" s="25">
        <f t="shared" si="283"/>
        <v>0</v>
      </c>
      <c r="AA118" s="25">
        <f t="shared" si="283"/>
        <v>0</v>
      </c>
      <c r="AB118" s="25">
        <f t="shared" si="283"/>
        <v>0</v>
      </c>
      <c r="AC118" s="25">
        <f t="shared" si="283"/>
        <v>0</v>
      </c>
      <c r="AD118" s="25">
        <f t="shared" si="283"/>
        <v>0</v>
      </c>
      <c r="AE118" s="25">
        <f t="shared" si="283"/>
        <v>0</v>
      </c>
      <c r="AF118" s="25">
        <f t="shared" si="283"/>
        <v>0</v>
      </c>
      <c r="AG118" s="25">
        <f t="shared" si="283"/>
        <v>0</v>
      </c>
      <c r="AH118" s="25">
        <f t="shared" si="283"/>
        <v>0</v>
      </c>
      <c r="AI118" s="25">
        <f t="shared" si="283"/>
        <v>0</v>
      </c>
      <c r="AJ118" s="25">
        <f t="shared" si="283"/>
        <v>0</v>
      </c>
      <c r="AK118" s="25">
        <f t="shared" si="283"/>
        <v>0</v>
      </c>
      <c r="AL118" s="25">
        <f t="shared" si="283"/>
        <v>0</v>
      </c>
      <c r="AM118" s="25">
        <f t="shared" si="283"/>
        <v>0</v>
      </c>
      <c r="AN118" s="25">
        <f t="shared" ref="Z118:AO134" si="299">IF(AN$12&gt;$I118,0,IF($D118&lt;=AN$12,$H118,0))</f>
        <v>0</v>
      </c>
      <c r="AO118" s="25">
        <f t="shared" si="299"/>
        <v>0</v>
      </c>
      <c r="AP118" s="25">
        <f t="shared" si="284"/>
        <v>0</v>
      </c>
      <c r="AQ118" s="25">
        <f t="shared" si="284"/>
        <v>0</v>
      </c>
      <c r="AR118" s="25">
        <f t="shared" si="284"/>
        <v>0</v>
      </c>
      <c r="AS118" s="25">
        <f t="shared" si="284"/>
        <v>0</v>
      </c>
      <c r="AT118" s="25">
        <f t="shared" si="284"/>
        <v>0</v>
      </c>
      <c r="AU118" s="25">
        <f t="shared" si="284"/>
        <v>0</v>
      </c>
      <c r="AV118" s="25">
        <f t="shared" si="284"/>
        <v>0</v>
      </c>
      <c r="AW118" s="25">
        <f t="shared" si="284"/>
        <v>0</v>
      </c>
      <c r="AX118" s="25">
        <f t="shared" si="284"/>
        <v>0</v>
      </c>
      <c r="AY118" s="25">
        <f t="shared" si="284"/>
        <v>0</v>
      </c>
      <c r="AZ118" s="25">
        <f t="shared" si="284"/>
        <v>0</v>
      </c>
      <c r="BA118" s="25">
        <f t="shared" si="284"/>
        <v>0</v>
      </c>
      <c r="BB118" s="25">
        <f t="shared" si="284"/>
        <v>0</v>
      </c>
      <c r="BC118" s="25">
        <f t="shared" si="284"/>
        <v>0</v>
      </c>
      <c r="BD118" s="25">
        <f t="shared" ref="AP118:BE134" si="300">IF(BD$12&gt;$I118,0,IF($D118&lt;=BD$12,$H118,0))</f>
        <v>0</v>
      </c>
      <c r="BE118" s="25">
        <f t="shared" si="300"/>
        <v>0</v>
      </c>
      <c r="BF118" s="25">
        <f t="shared" si="285"/>
        <v>0</v>
      </c>
      <c r="BG118" s="25">
        <f t="shared" si="285"/>
        <v>0</v>
      </c>
      <c r="BH118" s="25">
        <f t="shared" si="285"/>
        <v>0</v>
      </c>
      <c r="BI118" s="25">
        <f t="shared" si="285"/>
        <v>0</v>
      </c>
      <c r="BJ118" s="25">
        <f t="shared" si="285"/>
        <v>0</v>
      </c>
      <c r="BK118" s="25">
        <f t="shared" si="285"/>
        <v>0</v>
      </c>
      <c r="BL118" s="25">
        <f t="shared" si="285"/>
        <v>0</v>
      </c>
      <c r="BM118" s="25">
        <f t="shared" si="285"/>
        <v>0</v>
      </c>
      <c r="BN118" s="25">
        <f t="shared" si="285"/>
        <v>0</v>
      </c>
      <c r="BO118" s="25">
        <f t="shared" si="285"/>
        <v>0</v>
      </c>
      <c r="BP118" s="25">
        <f t="shared" si="285"/>
        <v>0</v>
      </c>
      <c r="BQ118" s="25">
        <f t="shared" si="285"/>
        <v>0</v>
      </c>
      <c r="BR118" s="25">
        <f t="shared" si="285"/>
        <v>0</v>
      </c>
      <c r="BS118" s="25">
        <f t="shared" si="285"/>
        <v>0</v>
      </c>
      <c r="BT118" s="25">
        <f t="shared" ref="BF118:BU134" si="301">IF(BT$12&gt;$I118,0,IF($D118&lt;=BT$12,$H118,0))</f>
        <v>0</v>
      </c>
      <c r="BU118" s="25">
        <f t="shared" si="301"/>
        <v>0</v>
      </c>
      <c r="BV118" s="25">
        <f t="shared" si="286"/>
        <v>0</v>
      </c>
      <c r="BW118" s="25">
        <f t="shared" si="286"/>
        <v>0</v>
      </c>
      <c r="BX118" s="25">
        <f t="shared" si="286"/>
        <v>0</v>
      </c>
      <c r="BY118" s="25">
        <f t="shared" si="286"/>
        <v>0</v>
      </c>
      <c r="BZ118" s="25">
        <f t="shared" si="286"/>
        <v>0</v>
      </c>
      <c r="CA118" s="25">
        <f t="shared" si="286"/>
        <v>0</v>
      </c>
      <c r="CB118" s="25">
        <f t="shared" si="286"/>
        <v>0</v>
      </c>
      <c r="CC118" s="25">
        <f t="shared" si="286"/>
        <v>0</v>
      </c>
      <c r="CD118" s="25">
        <f t="shared" si="286"/>
        <v>0</v>
      </c>
      <c r="CE118" s="25">
        <f t="shared" si="286"/>
        <v>0</v>
      </c>
      <c r="CF118" s="25">
        <f t="shared" si="286"/>
        <v>0</v>
      </c>
      <c r="CG118" s="25">
        <f t="shared" si="286"/>
        <v>0</v>
      </c>
      <c r="CH118" s="25">
        <f t="shared" si="286"/>
        <v>0</v>
      </c>
      <c r="CI118" s="25">
        <f t="shared" si="286"/>
        <v>0</v>
      </c>
      <c r="CJ118" s="25">
        <f t="shared" ref="BV118:CK134" si="302">IF(CJ$12&gt;$I118,0,IF($D118&lt;=CJ$12,$H118,0))</f>
        <v>0</v>
      </c>
      <c r="CK118" s="25">
        <f t="shared" si="302"/>
        <v>0</v>
      </c>
      <c r="CL118" s="25">
        <f t="shared" si="287"/>
        <v>0</v>
      </c>
      <c r="CM118" s="25">
        <f t="shared" si="287"/>
        <v>0</v>
      </c>
      <c r="CN118" s="25">
        <f t="shared" si="287"/>
        <v>0</v>
      </c>
      <c r="CO118" s="25">
        <f t="shared" si="287"/>
        <v>0</v>
      </c>
      <c r="CP118" s="25">
        <f t="shared" si="287"/>
        <v>0</v>
      </c>
      <c r="CQ118" s="25">
        <f t="shared" si="287"/>
        <v>0</v>
      </c>
      <c r="CR118" s="25">
        <f t="shared" si="287"/>
        <v>0</v>
      </c>
      <c r="CS118" s="25">
        <f t="shared" si="287"/>
        <v>0</v>
      </c>
      <c r="CT118" s="25">
        <f t="shared" si="287"/>
        <v>0</v>
      </c>
      <c r="CU118" s="25">
        <f t="shared" si="287"/>
        <v>0</v>
      </c>
      <c r="CV118" s="25">
        <f t="shared" si="287"/>
        <v>0</v>
      </c>
      <c r="CW118" s="25">
        <f t="shared" si="287"/>
        <v>0</v>
      </c>
      <c r="CX118" s="25">
        <f t="shared" si="287"/>
        <v>0</v>
      </c>
      <c r="CY118" s="25">
        <f t="shared" si="287"/>
        <v>0</v>
      </c>
      <c r="CZ118" s="25">
        <f t="shared" ref="CL118:DA134" si="303">IF(CZ$12&gt;$I118,0,IF($D118&lt;=CZ$12,$H118,0))</f>
        <v>0</v>
      </c>
      <c r="DA118" s="25">
        <f t="shared" si="303"/>
        <v>0</v>
      </c>
      <c r="DB118" s="25">
        <f t="shared" si="288"/>
        <v>0</v>
      </c>
      <c r="DC118" s="25">
        <f t="shared" si="288"/>
        <v>0</v>
      </c>
      <c r="DD118" s="25">
        <f t="shared" si="288"/>
        <v>0</v>
      </c>
      <c r="DE118" s="25">
        <f t="shared" si="288"/>
        <v>0</v>
      </c>
      <c r="DF118" s="25">
        <f t="shared" si="288"/>
        <v>0</v>
      </c>
      <c r="DG118" s="25">
        <f t="shared" si="288"/>
        <v>0</v>
      </c>
      <c r="DH118" s="25">
        <f t="shared" si="288"/>
        <v>0</v>
      </c>
      <c r="DI118" s="25">
        <f t="shared" si="288"/>
        <v>0</v>
      </c>
      <c r="DJ118" s="25">
        <f t="shared" si="288"/>
        <v>0</v>
      </c>
      <c r="DK118" s="25">
        <f t="shared" si="288"/>
        <v>0</v>
      </c>
      <c r="DL118" s="25">
        <f t="shared" si="288"/>
        <v>0</v>
      </c>
      <c r="DM118" s="25">
        <f t="shared" si="288"/>
        <v>0</v>
      </c>
      <c r="DN118" s="25">
        <f t="shared" si="288"/>
        <v>0</v>
      </c>
      <c r="DO118" s="25">
        <f t="shared" si="288"/>
        <v>0</v>
      </c>
      <c r="DP118" s="25">
        <f t="shared" ref="DB118:DQ134" si="304">IF(DP$12&gt;$I118,0,IF($D118&lt;=DP$12,$H118,0))</f>
        <v>0</v>
      </c>
      <c r="DQ118" s="25">
        <f t="shared" si="304"/>
        <v>0</v>
      </c>
      <c r="DR118" s="25">
        <f t="shared" si="289"/>
        <v>0</v>
      </c>
      <c r="DS118" s="25">
        <f t="shared" si="289"/>
        <v>0</v>
      </c>
      <c r="DT118" s="25">
        <f t="shared" si="289"/>
        <v>0</v>
      </c>
      <c r="DU118" s="25">
        <f t="shared" si="289"/>
        <v>0</v>
      </c>
      <c r="DV118" s="25">
        <f t="shared" si="289"/>
        <v>0</v>
      </c>
      <c r="DW118" s="25">
        <f t="shared" si="289"/>
        <v>0</v>
      </c>
      <c r="DX118" s="25">
        <f t="shared" si="289"/>
        <v>0</v>
      </c>
      <c r="DY118" s="25">
        <f t="shared" si="289"/>
        <v>0</v>
      </c>
      <c r="DZ118" s="25">
        <f t="shared" si="297"/>
        <v>0</v>
      </c>
      <c r="EA118" s="25">
        <f t="shared" si="297"/>
        <v>0</v>
      </c>
      <c r="EB118" s="25">
        <f t="shared" si="297"/>
        <v>0</v>
      </c>
      <c r="EC118" s="25">
        <f t="shared" si="297"/>
        <v>0</v>
      </c>
      <c r="ED118" s="25">
        <f t="shared" si="297"/>
        <v>0</v>
      </c>
      <c r="EE118" s="25">
        <f t="shared" si="297"/>
        <v>0</v>
      </c>
      <c r="EF118" s="25">
        <f t="shared" si="297"/>
        <v>0</v>
      </c>
      <c r="EG118" s="25">
        <f t="shared" si="297"/>
        <v>0</v>
      </c>
      <c r="EH118" s="25">
        <f t="shared" si="297"/>
        <v>0</v>
      </c>
      <c r="EI118" s="25">
        <f t="shared" si="297"/>
        <v>0</v>
      </c>
      <c r="EJ118" s="25">
        <f t="shared" si="297"/>
        <v>0</v>
      </c>
      <c r="EK118" s="25">
        <f t="shared" si="297"/>
        <v>0</v>
      </c>
      <c r="EL118" s="25">
        <f t="shared" si="297"/>
        <v>0</v>
      </c>
      <c r="EM118" s="25">
        <f t="shared" si="297"/>
        <v>0</v>
      </c>
      <c r="EN118" s="25">
        <f t="shared" si="297"/>
        <v>0</v>
      </c>
      <c r="EO118" s="25">
        <f t="shared" si="297"/>
        <v>0</v>
      </c>
      <c r="EP118" s="25">
        <f t="shared" si="297"/>
        <v>0</v>
      </c>
      <c r="EQ118" s="25">
        <f t="shared" si="297"/>
        <v>0</v>
      </c>
      <c r="ER118" s="25">
        <f t="shared" si="297"/>
        <v>0</v>
      </c>
      <c r="ES118" s="25">
        <f t="shared" si="297"/>
        <v>0</v>
      </c>
      <c r="ET118" s="25">
        <f t="shared" si="297"/>
        <v>0</v>
      </c>
      <c r="EU118" s="25">
        <f t="shared" si="297"/>
        <v>0</v>
      </c>
      <c r="EV118" s="25">
        <f t="shared" si="297"/>
        <v>0</v>
      </c>
      <c r="EW118" s="25">
        <f t="shared" si="297"/>
        <v>0</v>
      </c>
      <c r="EX118" s="25">
        <f t="shared" si="297"/>
        <v>0</v>
      </c>
      <c r="EY118" s="25">
        <f t="shared" si="297"/>
        <v>0</v>
      </c>
      <c r="EZ118" s="25">
        <f t="shared" si="297"/>
        <v>0</v>
      </c>
      <c r="FA118" s="25">
        <f t="shared" si="297"/>
        <v>0</v>
      </c>
      <c r="FB118" s="25">
        <f t="shared" si="297"/>
        <v>0</v>
      </c>
      <c r="FC118" s="25">
        <f t="shared" si="297"/>
        <v>0</v>
      </c>
      <c r="FD118" s="25">
        <f t="shared" si="297"/>
        <v>0</v>
      </c>
      <c r="FE118" s="25">
        <f t="shared" si="297"/>
        <v>0</v>
      </c>
      <c r="FF118" s="25">
        <f t="shared" si="297"/>
        <v>0</v>
      </c>
      <c r="FG118" s="25">
        <f t="shared" si="297"/>
        <v>0</v>
      </c>
      <c r="FH118" s="25">
        <f t="shared" si="297"/>
        <v>0</v>
      </c>
      <c r="FI118" s="25">
        <f t="shared" si="297"/>
        <v>0</v>
      </c>
      <c r="FJ118" s="25">
        <f t="shared" si="297"/>
        <v>0</v>
      </c>
      <c r="FK118" s="25">
        <f t="shared" si="297"/>
        <v>0</v>
      </c>
      <c r="FL118" s="25">
        <f t="shared" si="297"/>
        <v>0</v>
      </c>
      <c r="FM118" s="25">
        <f t="shared" si="297"/>
        <v>0</v>
      </c>
      <c r="FN118" s="25">
        <f t="shared" si="297"/>
        <v>0</v>
      </c>
      <c r="FO118" s="25">
        <f t="shared" si="297"/>
        <v>0</v>
      </c>
      <c r="FP118" s="25">
        <f t="shared" si="297"/>
        <v>0</v>
      </c>
      <c r="FQ118" s="25">
        <f t="shared" si="297"/>
        <v>0</v>
      </c>
      <c r="FR118" s="25">
        <f t="shared" si="297"/>
        <v>0</v>
      </c>
      <c r="FS118" s="25">
        <f t="shared" si="297"/>
        <v>0</v>
      </c>
      <c r="FT118" s="25">
        <f t="shared" si="297"/>
        <v>0</v>
      </c>
      <c r="FU118" s="25">
        <f t="shared" si="297"/>
        <v>0</v>
      </c>
      <c r="FV118" s="25">
        <f t="shared" si="297"/>
        <v>0</v>
      </c>
      <c r="FW118" s="25">
        <f t="shared" si="297"/>
        <v>0</v>
      </c>
      <c r="FX118" s="25">
        <f t="shared" si="297"/>
        <v>0</v>
      </c>
      <c r="FY118" s="25">
        <f t="shared" si="297"/>
        <v>0</v>
      </c>
      <c r="FZ118" s="25">
        <f t="shared" si="297"/>
        <v>0</v>
      </c>
      <c r="GA118" s="25">
        <f t="shared" si="297"/>
        <v>0</v>
      </c>
      <c r="GB118" s="25">
        <f t="shared" si="297"/>
        <v>0</v>
      </c>
      <c r="GC118" s="25">
        <f t="shared" si="297"/>
        <v>0</v>
      </c>
      <c r="GD118" s="25">
        <f t="shared" si="297"/>
        <v>0</v>
      </c>
      <c r="GE118" s="25">
        <f t="shared" si="297"/>
        <v>0</v>
      </c>
      <c r="GF118" s="25">
        <f t="shared" si="297"/>
        <v>0</v>
      </c>
      <c r="GG118" s="25">
        <f t="shared" si="297"/>
        <v>0</v>
      </c>
      <c r="GH118" s="25">
        <f t="shared" si="297"/>
        <v>0</v>
      </c>
      <c r="GI118" s="25">
        <f t="shared" si="297"/>
        <v>0</v>
      </c>
      <c r="GJ118" s="25">
        <f t="shared" si="297"/>
        <v>0</v>
      </c>
      <c r="GK118" s="25">
        <f t="shared" si="297"/>
        <v>0</v>
      </c>
      <c r="GL118" s="25">
        <f t="shared" si="296"/>
        <v>0</v>
      </c>
      <c r="GM118" s="246">
        <f t="shared" si="242"/>
        <v>0</v>
      </c>
    </row>
    <row r="119" spans="1:195" ht="19.5" customHeight="1">
      <c r="A119" s="130">
        <f t="shared" si="279"/>
        <v>0</v>
      </c>
      <c r="B119" s="25" t="s">
        <v>100</v>
      </c>
      <c r="C119" s="25" t="s">
        <v>6</v>
      </c>
      <c r="D119" s="64">
        <v>41944</v>
      </c>
      <c r="E119" s="25">
        <f>SUMIF(RRHH!$CN$18:$FG$18,D119,RRHH!$CN$26:$FG$26)*$E$163</f>
        <v>0</v>
      </c>
      <c r="F119" s="65">
        <f t="shared" si="272"/>
        <v>2014</v>
      </c>
      <c r="G119" s="25">
        <v>48</v>
      </c>
      <c r="H119" s="25">
        <f t="shared" si="273"/>
        <v>0</v>
      </c>
      <c r="I119" s="64">
        <f t="shared" si="275"/>
        <v>43403.199999999997</v>
      </c>
      <c r="J119" s="141">
        <f t="shared" si="298"/>
        <v>0</v>
      </c>
      <c r="K119" s="25">
        <f t="shared" si="298"/>
        <v>0</v>
      </c>
      <c r="L119" s="25">
        <f t="shared" si="298"/>
        <v>0</v>
      </c>
      <c r="M119" s="25">
        <f t="shared" si="298"/>
        <v>0</v>
      </c>
      <c r="N119" s="25">
        <f t="shared" si="298"/>
        <v>0</v>
      </c>
      <c r="O119" s="25">
        <f t="shared" si="298"/>
        <v>0</v>
      </c>
      <c r="P119" s="25">
        <f t="shared" si="298"/>
        <v>0</v>
      </c>
      <c r="Q119" s="25">
        <f t="shared" si="298"/>
        <v>0</v>
      </c>
      <c r="R119" s="25">
        <f t="shared" si="298"/>
        <v>0</v>
      </c>
      <c r="S119" s="25">
        <f t="shared" si="298"/>
        <v>0</v>
      </c>
      <c r="T119" s="25">
        <f t="shared" si="298"/>
        <v>0</v>
      </c>
      <c r="U119" s="25">
        <f t="shared" si="298"/>
        <v>0</v>
      </c>
      <c r="V119" s="25">
        <f t="shared" si="298"/>
        <v>0</v>
      </c>
      <c r="W119" s="25">
        <f t="shared" si="298"/>
        <v>0</v>
      </c>
      <c r="X119" s="25">
        <f t="shared" si="298"/>
        <v>0</v>
      </c>
      <c r="Y119" s="25">
        <f t="shared" si="298"/>
        <v>0</v>
      </c>
      <c r="Z119" s="25">
        <f t="shared" si="299"/>
        <v>0</v>
      </c>
      <c r="AA119" s="25">
        <f t="shared" si="299"/>
        <v>0</v>
      </c>
      <c r="AB119" s="25">
        <f t="shared" si="299"/>
        <v>0</v>
      </c>
      <c r="AC119" s="25">
        <f t="shared" si="299"/>
        <v>0</v>
      </c>
      <c r="AD119" s="25">
        <f t="shared" si="299"/>
        <v>0</v>
      </c>
      <c r="AE119" s="25">
        <f t="shared" si="299"/>
        <v>0</v>
      </c>
      <c r="AF119" s="25">
        <f t="shared" si="299"/>
        <v>0</v>
      </c>
      <c r="AG119" s="25">
        <f t="shared" si="299"/>
        <v>0</v>
      </c>
      <c r="AH119" s="25">
        <f t="shared" si="299"/>
        <v>0</v>
      </c>
      <c r="AI119" s="25">
        <f t="shared" si="299"/>
        <v>0</v>
      </c>
      <c r="AJ119" s="25">
        <f t="shared" si="299"/>
        <v>0</v>
      </c>
      <c r="AK119" s="25">
        <f t="shared" si="299"/>
        <v>0</v>
      </c>
      <c r="AL119" s="25">
        <f t="shared" si="299"/>
        <v>0</v>
      </c>
      <c r="AM119" s="25">
        <f t="shared" si="299"/>
        <v>0</v>
      </c>
      <c r="AN119" s="25">
        <f t="shared" si="299"/>
        <v>0</v>
      </c>
      <c r="AO119" s="25">
        <f t="shared" si="299"/>
        <v>0</v>
      </c>
      <c r="AP119" s="25">
        <f t="shared" si="300"/>
        <v>0</v>
      </c>
      <c r="AQ119" s="25">
        <f t="shared" si="300"/>
        <v>0</v>
      </c>
      <c r="AR119" s="25">
        <f t="shared" si="300"/>
        <v>0</v>
      </c>
      <c r="AS119" s="25">
        <f t="shared" si="300"/>
        <v>0</v>
      </c>
      <c r="AT119" s="25">
        <f t="shared" si="300"/>
        <v>0</v>
      </c>
      <c r="AU119" s="25">
        <f t="shared" si="300"/>
        <v>0</v>
      </c>
      <c r="AV119" s="25">
        <f t="shared" si="300"/>
        <v>0</v>
      </c>
      <c r="AW119" s="25">
        <f t="shared" si="300"/>
        <v>0</v>
      </c>
      <c r="AX119" s="25">
        <f t="shared" si="300"/>
        <v>0</v>
      </c>
      <c r="AY119" s="25">
        <f t="shared" si="300"/>
        <v>0</v>
      </c>
      <c r="AZ119" s="25">
        <f t="shared" si="300"/>
        <v>0</v>
      </c>
      <c r="BA119" s="25">
        <f t="shared" si="300"/>
        <v>0</v>
      </c>
      <c r="BB119" s="25">
        <f t="shared" si="300"/>
        <v>0</v>
      </c>
      <c r="BC119" s="25">
        <f t="shared" si="300"/>
        <v>0</v>
      </c>
      <c r="BD119" s="25">
        <f t="shared" si="300"/>
        <v>0</v>
      </c>
      <c r="BE119" s="25">
        <f t="shared" si="300"/>
        <v>0</v>
      </c>
      <c r="BF119" s="25">
        <f t="shared" si="301"/>
        <v>0</v>
      </c>
      <c r="BG119" s="25">
        <f t="shared" si="301"/>
        <v>0</v>
      </c>
      <c r="BH119" s="25">
        <f t="shared" si="301"/>
        <v>0</v>
      </c>
      <c r="BI119" s="25">
        <f t="shared" si="301"/>
        <v>0</v>
      </c>
      <c r="BJ119" s="25">
        <f t="shared" si="301"/>
        <v>0</v>
      </c>
      <c r="BK119" s="25">
        <f t="shared" si="301"/>
        <v>0</v>
      </c>
      <c r="BL119" s="25">
        <f t="shared" si="301"/>
        <v>0</v>
      </c>
      <c r="BM119" s="25">
        <f t="shared" si="301"/>
        <v>0</v>
      </c>
      <c r="BN119" s="25">
        <f t="shared" si="301"/>
        <v>0</v>
      </c>
      <c r="BO119" s="25">
        <f t="shared" si="301"/>
        <v>0</v>
      </c>
      <c r="BP119" s="25">
        <f t="shared" si="301"/>
        <v>0</v>
      </c>
      <c r="BQ119" s="25">
        <f t="shared" si="301"/>
        <v>0</v>
      </c>
      <c r="BR119" s="25">
        <f t="shared" si="301"/>
        <v>0</v>
      </c>
      <c r="BS119" s="25">
        <f t="shared" si="301"/>
        <v>0</v>
      </c>
      <c r="BT119" s="25">
        <f t="shared" si="301"/>
        <v>0</v>
      </c>
      <c r="BU119" s="25">
        <f t="shared" si="301"/>
        <v>0</v>
      </c>
      <c r="BV119" s="25">
        <f t="shared" si="302"/>
        <v>0</v>
      </c>
      <c r="BW119" s="25">
        <f t="shared" si="302"/>
        <v>0</v>
      </c>
      <c r="BX119" s="25">
        <f t="shared" si="302"/>
        <v>0</v>
      </c>
      <c r="BY119" s="25">
        <f t="shared" si="302"/>
        <v>0</v>
      </c>
      <c r="BZ119" s="25">
        <f t="shared" si="302"/>
        <v>0</v>
      </c>
      <c r="CA119" s="25">
        <f t="shared" si="302"/>
        <v>0</v>
      </c>
      <c r="CB119" s="25">
        <f t="shared" si="302"/>
        <v>0</v>
      </c>
      <c r="CC119" s="25">
        <f t="shared" si="302"/>
        <v>0</v>
      </c>
      <c r="CD119" s="25">
        <f t="shared" si="302"/>
        <v>0</v>
      </c>
      <c r="CE119" s="25">
        <f t="shared" si="302"/>
        <v>0</v>
      </c>
      <c r="CF119" s="25">
        <f t="shared" si="302"/>
        <v>0</v>
      </c>
      <c r="CG119" s="25">
        <f t="shared" si="302"/>
        <v>0</v>
      </c>
      <c r="CH119" s="25">
        <f t="shared" si="302"/>
        <v>0</v>
      </c>
      <c r="CI119" s="25">
        <f t="shared" si="302"/>
        <v>0</v>
      </c>
      <c r="CJ119" s="25">
        <f t="shared" si="302"/>
        <v>0</v>
      </c>
      <c r="CK119" s="25">
        <f t="shared" si="302"/>
        <v>0</v>
      </c>
      <c r="CL119" s="25">
        <f t="shared" si="303"/>
        <v>0</v>
      </c>
      <c r="CM119" s="25">
        <f t="shared" si="303"/>
        <v>0</v>
      </c>
      <c r="CN119" s="25">
        <f t="shared" si="303"/>
        <v>0</v>
      </c>
      <c r="CO119" s="25">
        <f t="shared" si="303"/>
        <v>0</v>
      </c>
      <c r="CP119" s="25">
        <f t="shared" si="303"/>
        <v>0</v>
      </c>
      <c r="CQ119" s="25">
        <f t="shared" si="303"/>
        <v>0</v>
      </c>
      <c r="CR119" s="25">
        <f t="shared" si="303"/>
        <v>0</v>
      </c>
      <c r="CS119" s="25">
        <f t="shared" si="303"/>
        <v>0</v>
      </c>
      <c r="CT119" s="25">
        <f t="shared" si="303"/>
        <v>0</v>
      </c>
      <c r="CU119" s="25">
        <f t="shared" si="303"/>
        <v>0</v>
      </c>
      <c r="CV119" s="25">
        <f t="shared" si="303"/>
        <v>0</v>
      </c>
      <c r="CW119" s="25">
        <f t="shared" si="303"/>
        <v>0</v>
      </c>
      <c r="CX119" s="25">
        <f t="shared" si="303"/>
        <v>0</v>
      </c>
      <c r="CY119" s="25">
        <f t="shared" si="303"/>
        <v>0</v>
      </c>
      <c r="CZ119" s="25">
        <f t="shared" si="303"/>
        <v>0</v>
      </c>
      <c r="DA119" s="25">
        <f t="shared" si="303"/>
        <v>0</v>
      </c>
      <c r="DB119" s="25">
        <f t="shared" si="304"/>
        <v>0</v>
      </c>
      <c r="DC119" s="25">
        <f t="shared" si="304"/>
        <v>0</v>
      </c>
      <c r="DD119" s="25">
        <f t="shared" si="304"/>
        <v>0</v>
      </c>
      <c r="DE119" s="25">
        <f t="shared" si="304"/>
        <v>0</v>
      </c>
      <c r="DF119" s="25">
        <f t="shared" si="304"/>
        <v>0</v>
      </c>
      <c r="DG119" s="25">
        <f t="shared" si="304"/>
        <v>0</v>
      </c>
      <c r="DH119" s="25">
        <f t="shared" si="304"/>
        <v>0</v>
      </c>
      <c r="DI119" s="25">
        <f t="shared" si="304"/>
        <v>0</v>
      </c>
      <c r="DJ119" s="25">
        <f t="shared" si="304"/>
        <v>0</v>
      </c>
      <c r="DK119" s="25">
        <f t="shared" si="304"/>
        <v>0</v>
      </c>
      <c r="DL119" s="25">
        <f t="shared" si="304"/>
        <v>0</v>
      </c>
      <c r="DM119" s="25">
        <f t="shared" si="304"/>
        <v>0</v>
      </c>
      <c r="DN119" s="25">
        <f t="shared" si="304"/>
        <v>0</v>
      </c>
      <c r="DO119" s="25">
        <f t="shared" si="304"/>
        <v>0</v>
      </c>
      <c r="DP119" s="25">
        <f t="shared" si="304"/>
        <v>0</v>
      </c>
      <c r="DQ119" s="25">
        <f t="shared" si="304"/>
        <v>0</v>
      </c>
      <c r="DR119" s="25">
        <f t="shared" si="289"/>
        <v>0</v>
      </c>
      <c r="DS119" s="25">
        <f t="shared" si="289"/>
        <v>0</v>
      </c>
      <c r="DT119" s="25">
        <f t="shared" si="289"/>
        <v>0</v>
      </c>
      <c r="DU119" s="25">
        <f t="shared" si="289"/>
        <v>0</v>
      </c>
      <c r="DV119" s="25">
        <f t="shared" si="289"/>
        <v>0</v>
      </c>
      <c r="DW119" s="25">
        <f t="shared" si="289"/>
        <v>0</v>
      </c>
      <c r="DX119" s="25">
        <f t="shared" si="289"/>
        <v>0</v>
      </c>
      <c r="DY119" s="25">
        <f t="shared" si="289"/>
        <v>0</v>
      </c>
      <c r="DZ119" s="25">
        <f t="shared" si="297"/>
        <v>0</v>
      </c>
      <c r="EA119" s="25">
        <f t="shared" si="297"/>
        <v>0</v>
      </c>
      <c r="EB119" s="25">
        <f t="shared" si="297"/>
        <v>0</v>
      </c>
      <c r="EC119" s="25">
        <f t="shared" si="297"/>
        <v>0</v>
      </c>
      <c r="ED119" s="25">
        <f t="shared" si="297"/>
        <v>0</v>
      </c>
      <c r="EE119" s="25">
        <f t="shared" si="297"/>
        <v>0</v>
      </c>
      <c r="EF119" s="25">
        <f t="shared" si="297"/>
        <v>0</v>
      </c>
      <c r="EG119" s="25">
        <f t="shared" si="297"/>
        <v>0</v>
      </c>
      <c r="EH119" s="25">
        <f t="shared" si="297"/>
        <v>0</v>
      </c>
      <c r="EI119" s="25">
        <f t="shared" si="297"/>
        <v>0</v>
      </c>
      <c r="EJ119" s="25">
        <f t="shared" si="297"/>
        <v>0</v>
      </c>
      <c r="EK119" s="25">
        <f t="shared" si="297"/>
        <v>0</v>
      </c>
      <c r="EL119" s="25">
        <f t="shared" si="297"/>
        <v>0</v>
      </c>
      <c r="EM119" s="25">
        <f t="shared" si="297"/>
        <v>0</v>
      </c>
      <c r="EN119" s="25">
        <f t="shared" si="297"/>
        <v>0</v>
      </c>
      <c r="EO119" s="25">
        <f t="shared" si="297"/>
        <v>0</v>
      </c>
      <c r="EP119" s="25">
        <f t="shared" si="297"/>
        <v>0</v>
      </c>
      <c r="EQ119" s="25">
        <f t="shared" si="297"/>
        <v>0</v>
      </c>
      <c r="ER119" s="25">
        <f t="shared" si="297"/>
        <v>0</v>
      </c>
      <c r="ES119" s="25">
        <f t="shared" si="297"/>
        <v>0</v>
      </c>
      <c r="ET119" s="25">
        <f t="shared" si="297"/>
        <v>0</v>
      </c>
      <c r="EU119" s="25">
        <f t="shared" si="297"/>
        <v>0</v>
      </c>
      <c r="EV119" s="25">
        <f t="shared" si="297"/>
        <v>0</v>
      </c>
      <c r="EW119" s="25">
        <f t="shared" si="297"/>
        <v>0</v>
      </c>
      <c r="EX119" s="25">
        <f t="shared" si="297"/>
        <v>0</v>
      </c>
      <c r="EY119" s="25">
        <f t="shared" si="297"/>
        <v>0</v>
      </c>
      <c r="EZ119" s="25">
        <f t="shared" si="297"/>
        <v>0</v>
      </c>
      <c r="FA119" s="25">
        <f t="shared" si="297"/>
        <v>0</v>
      </c>
      <c r="FB119" s="25">
        <f t="shared" si="297"/>
        <v>0</v>
      </c>
      <c r="FC119" s="25">
        <f t="shared" si="297"/>
        <v>0</v>
      </c>
      <c r="FD119" s="25">
        <f t="shared" si="297"/>
        <v>0</v>
      </c>
      <c r="FE119" s="25">
        <f t="shared" si="297"/>
        <v>0</v>
      </c>
      <c r="FF119" s="25">
        <f t="shared" si="297"/>
        <v>0</v>
      </c>
      <c r="FG119" s="25">
        <f t="shared" si="297"/>
        <v>0</v>
      </c>
      <c r="FH119" s="25">
        <f t="shared" si="297"/>
        <v>0</v>
      </c>
      <c r="FI119" s="25">
        <f t="shared" si="297"/>
        <v>0</v>
      </c>
      <c r="FJ119" s="25">
        <f t="shared" si="297"/>
        <v>0</v>
      </c>
      <c r="FK119" s="25">
        <f t="shared" si="297"/>
        <v>0</v>
      </c>
      <c r="FL119" s="25">
        <f t="shared" si="297"/>
        <v>0</v>
      </c>
      <c r="FM119" s="25">
        <f t="shared" si="297"/>
        <v>0</v>
      </c>
      <c r="FN119" s="25">
        <f t="shared" si="297"/>
        <v>0</v>
      </c>
      <c r="FO119" s="25">
        <f t="shared" si="297"/>
        <v>0</v>
      </c>
      <c r="FP119" s="25">
        <f t="shared" si="297"/>
        <v>0</v>
      </c>
      <c r="FQ119" s="25">
        <f t="shared" si="297"/>
        <v>0</v>
      </c>
      <c r="FR119" s="25">
        <f t="shared" si="297"/>
        <v>0</v>
      </c>
      <c r="FS119" s="25">
        <f t="shared" si="297"/>
        <v>0</v>
      </c>
      <c r="FT119" s="25">
        <f t="shared" si="297"/>
        <v>0</v>
      </c>
      <c r="FU119" s="25">
        <f t="shared" si="297"/>
        <v>0</v>
      </c>
      <c r="FV119" s="25">
        <f t="shared" si="297"/>
        <v>0</v>
      </c>
      <c r="FW119" s="25">
        <f t="shared" si="297"/>
        <v>0</v>
      </c>
      <c r="FX119" s="25">
        <f t="shared" si="297"/>
        <v>0</v>
      </c>
      <c r="FY119" s="25">
        <f t="shared" si="297"/>
        <v>0</v>
      </c>
      <c r="FZ119" s="25">
        <f t="shared" si="297"/>
        <v>0</v>
      </c>
      <c r="GA119" s="25">
        <f t="shared" si="297"/>
        <v>0</v>
      </c>
      <c r="GB119" s="25">
        <f t="shared" si="297"/>
        <v>0</v>
      </c>
      <c r="GC119" s="25">
        <f t="shared" si="297"/>
        <v>0</v>
      </c>
      <c r="GD119" s="25">
        <f t="shared" si="297"/>
        <v>0</v>
      </c>
      <c r="GE119" s="25">
        <f t="shared" si="297"/>
        <v>0</v>
      </c>
      <c r="GF119" s="25">
        <f t="shared" si="297"/>
        <v>0</v>
      </c>
      <c r="GG119" s="25">
        <f t="shared" si="297"/>
        <v>0</v>
      </c>
      <c r="GH119" s="25">
        <f t="shared" si="297"/>
        <v>0</v>
      </c>
      <c r="GI119" s="25">
        <f t="shared" si="297"/>
        <v>0</v>
      </c>
      <c r="GJ119" s="25">
        <f t="shared" si="297"/>
        <v>0</v>
      </c>
      <c r="GK119" s="25">
        <f t="shared" si="297"/>
        <v>0</v>
      </c>
      <c r="GL119" s="25">
        <f t="shared" si="296"/>
        <v>0</v>
      </c>
      <c r="GM119" s="246">
        <f t="shared" si="242"/>
        <v>0</v>
      </c>
    </row>
    <row r="120" spans="1:195" ht="19.5" customHeight="1">
      <c r="A120" s="130">
        <f t="shared" si="279"/>
        <v>0</v>
      </c>
      <c r="B120" s="25" t="s">
        <v>100</v>
      </c>
      <c r="C120" s="25" t="s">
        <v>6</v>
      </c>
      <c r="D120" s="64">
        <v>41974</v>
      </c>
      <c r="E120" s="25">
        <f>SUMIF(RRHH!$CN$18:$FG$18,D120,RRHH!$CN$26:$FG$26)*$E$163</f>
        <v>0</v>
      </c>
      <c r="F120" s="65">
        <f t="shared" si="272"/>
        <v>2014</v>
      </c>
      <c r="G120" s="25">
        <v>48</v>
      </c>
      <c r="H120" s="25">
        <f t="shared" si="273"/>
        <v>0</v>
      </c>
      <c r="I120" s="64">
        <f t="shared" si="275"/>
        <v>43433.2</v>
      </c>
      <c r="J120" s="141">
        <f t="shared" si="298"/>
        <v>0</v>
      </c>
      <c r="K120" s="25">
        <f t="shared" si="298"/>
        <v>0</v>
      </c>
      <c r="L120" s="25">
        <f t="shared" si="298"/>
        <v>0</v>
      </c>
      <c r="M120" s="25">
        <f t="shared" si="298"/>
        <v>0</v>
      </c>
      <c r="N120" s="25">
        <f t="shared" si="298"/>
        <v>0</v>
      </c>
      <c r="O120" s="25">
        <f t="shared" si="298"/>
        <v>0</v>
      </c>
      <c r="P120" s="25">
        <f t="shared" si="298"/>
        <v>0</v>
      </c>
      <c r="Q120" s="25">
        <f t="shared" si="298"/>
        <v>0</v>
      </c>
      <c r="R120" s="25">
        <f t="shared" si="298"/>
        <v>0</v>
      </c>
      <c r="S120" s="25">
        <f t="shared" si="298"/>
        <v>0</v>
      </c>
      <c r="T120" s="25">
        <f t="shared" si="298"/>
        <v>0</v>
      </c>
      <c r="U120" s="25">
        <f t="shared" si="298"/>
        <v>0</v>
      </c>
      <c r="V120" s="25">
        <f t="shared" si="298"/>
        <v>0</v>
      </c>
      <c r="W120" s="25">
        <f t="shared" si="298"/>
        <v>0</v>
      </c>
      <c r="X120" s="25">
        <f t="shared" si="298"/>
        <v>0</v>
      </c>
      <c r="Y120" s="25">
        <f t="shared" si="298"/>
        <v>0</v>
      </c>
      <c r="Z120" s="25">
        <f t="shared" si="299"/>
        <v>0</v>
      </c>
      <c r="AA120" s="25">
        <f t="shared" si="299"/>
        <v>0</v>
      </c>
      <c r="AB120" s="25">
        <f t="shared" si="299"/>
        <v>0</v>
      </c>
      <c r="AC120" s="25">
        <f t="shared" si="299"/>
        <v>0</v>
      </c>
      <c r="AD120" s="25">
        <f t="shared" si="299"/>
        <v>0</v>
      </c>
      <c r="AE120" s="25">
        <f t="shared" si="299"/>
        <v>0</v>
      </c>
      <c r="AF120" s="25">
        <f t="shared" si="299"/>
        <v>0</v>
      </c>
      <c r="AG120" s="25">
        <f t="shared" si="299"/>
        <v>0</v>
      </c>
      <c r="AH120" s="25">
        <f t="shared" si="299"/>
        <v>0</v>
      </c>
      <c r="AI120" s="25">
        <f t="shared" si="299"/>
        <v>0</v>
      </c>
      <c r="AJ120" s="25">
        <f t="shared" si="299"/>
        <v>0</v>
      </c>
      <c r="AK120" s="25">
        <f t="shared" si="299"/>
        <v>0</v>
      </c>
      <c r="AL120" s="25">
        <f t="shared" si="299"/>
        <v>0</v>
      </c>
      <c r="AM120" s="25">
        <f t="shared" si="299"/>
        <v>0</v>
      </c>
      <c r="AN120" s="25">
        <f t="shared" si="299"/>
        <v>0</v>
      </c>
      <c r="AO120" s="25">
        <f t="shared" si="299"/>
        <v>0</v>
      </c>
      <c r="AP120" s="25">
        <f t="shared" si="300"/>
        <v>0</v>
      </c>
      <c r="AQ120" s="25">
        <f t="shared" si="300"/>
        <v>0</v>
      </c>
      <c r="AR120" s="25">
        <f t="shared" si="300"/>
        <v>0</v>
      </c>
      <c r="AS120" s="25">
        <f t="shared" si="300"/>
        <v>0</v>
      </c>
      <c r="AT120" s="25">
        <f t="shared" si="300"/>
        <v>0</v>
      </c>
      <c r="AU120" s="25">
        <f t="shared" si="300"/>
        <v>0</v>
      </c>
      <c r="AV120" s="25">
        <f t="shared" si="300"/>
        <v>0</v>
      </c>
      <c r="AW120" s="25">
        <f t="shared" si="300"/>
        <v>0</v>
      </c>
      <c r="AX120" s="25">
        <f t="shared" si="300"/>
        <v>0</v>
      </c>
      <c r="AY120" s="25">
        <f t="shared" si="300"/>
        <v>0</v>
      </c>
      <c r="AZ120" s="25">
        <f t="shared" si="300"/>
        <v>0</v>
      </c>
      <c r="BA120" s="25">
        <f t="shared" si="300"/>
        <v>0</v>
      </c>
      <c r="BB120" s="25">
        <f t="shared" si="300"/>
        <v>0</v>
      </c>
      <c r="BC120" s="25">
        <f t="shared" si="300"/>
        <v>0</v>
      </c>
      <c r="BD120" s="25">
        <f t="shared" si="300"/>
        <v>0</v>
      </c>
      <c r="BE120" s="25">
        <f t="shared" si="300"/>
        <v>0</v>
      </c>
      <c r="BF120" s="25">
        <f t="shared" si="301"/>
        <v>0</v>
      </c>
      <c r="BG120" s="25">
        <f t="shared" si="301"/>
        <v>0</v>
      </c>
      <c r="BH120" s="25">
        <f t="shared" si="301"/>
        <v>0</v>
      </c>
      <c r="BI120" s="25">
        <f t="shared" si="301"/>
        <v>0</v>
      </c>
      <c r="BJ120" s="25">
        <f t="shared" si="301"/>
        <v>0</v>
      </c>
      <c r="BK120" s="25">
        <f t="shared" si="301"/>
        <v>0</v>
      </c>
      <c r="BL120" s="25">
        <f t="shared" si="301"/>
        <v>0</v>
      </c>
      <c r="BM120" s="25">
        <f t="shared" si="301"/>
        <v>0</v>
      </c>
      <c r="BN120" s="25">
        <f t="shared" si="301"/>
        <v>0</v>
      </c>
      <c r="BO120" s="25">
        <f t="shared" si="301"/>
        <v>0</v>
      </c>
      <c r="BP120" s="25">
        <f t="shared" si="301"/>
        <v>0</v>
      </c>
      <c r="BQ120" s="25">
        <f t="shared" si="301"/>
        <v>0</v>
      </c>
      <c r="BR120" s="25">
        <f t="shared" si="301"/>
        <v>0</v>
      </c>
      <c r="BS120" s="25">
        <f t="shared" si="301"/>
        <v>0</v>
      </c>
      <c r="BT120" s="25">
        <f t="shared" si="301"/>
        <v>0</v>
      </c>
      <c r="BU120" s="25">
        <f t="shared" si="301"/>
        <v>0</v>
      </c>
      <c r="BV120" s="25">
        <f t="shared" si="302"/>
        <v>0</v>
      </c>
      <c r="BW120" s="25">
        <f t="shared" si="302"/>
        <v>0</v>
      </c>
      <c r="BX120" s="25">
        <f t="shared" si="302"/>
        <v>0</v>
      </c>
      <c r="BY120" s="25">
        <f t="shared" si="302"/>
        <v>0</v>
      </c>
      <c r="BZ120" s="25">
        <f t="shared" si="302"/>
        <v>0</v>
      </c>
      <c r="CA120" s="25">
        <f t="shared" si="302"/>
        <v>0</v>
      </c>
      <c r="CB120" s="25">
        <f t="shared" si="302"/>
        <v>0</v>
      </c>
      <c r="CC120" s="25">
        <f t="shared" si="302"/>
        <v>0</v>
      </c>
      <c r="CD120" s="25">
        <f t="shared" si="302"/>
        <v>0</v>
      </c>
      <c r="CE120" s="25">
        <f t="shared" si="302"/>
        <v>0</v>
      </c>
      <c r="CF120" s="25">
        <f t="shared" si="302"/>
        <v>0</v>
      </c>
      <c r="CG120" s="25">
        <f t="shared" si="302"/>
        <v>0</v>
      </c>
      <c r="CH120" s="25">
        <f t="shared" si="302"/>
        <v>0</v>
      </c>
      <c r="CI120" s="25">
        <f t="shared" si="302"/>
        <v>0</v>
      </c>
      <c r="CJ120" s="25">
        <f t="shared" si="302"/>
        <v>0</v>
      </c>
      <c r="CK120" s="25">
        <f t="shared" si="302"/>
        <v>0</v>
      </c>
      <c r="CL120" s="25">
        <f t="shared" si="303"/>
        <v>0</v>
      </c>
      <c r="CM120" s="25">
        <f t="shared" si="303"/>
        <v>0</v>
      </c>
      <c r="CN120" s="25">
        <f t="shared" si="303"/>
        <v>0</v>
      </c>
      <c r="CO120" s="25">
        <f t="shared" si="303"/>
        <v>0</v>
      </c>
      <c r="CP120" s="25">
        <f t="shared" si="303"/>
        <v>0</v>
      </c>
      <c r="CQ120" s="25">
        <f t="shared" si="303"/>
        <v>0</v>
      </c>
      <c r="CR120" s="25">
        <f t="shared" si="303"/>
        <v>0</v>
      </c>
      <c r="CS120" s="25">
        <f t="shared" si="303"/>
        <v>0</v>
      </c>
      <c r="CT120" s="25">
        <f t="shared" si="303"/>
        <v>0</v>
      </c>
      <c r="CU120" s="25">
        <f t="shared" si="303"/>
        <v>0</v>
      </c>
      <c r="CV120" s="25">
        <f t="shared" si="303"/>
        <v>0</v>
      </c>
      <c r="CW120" s="25">
        <f t="shared" si="303"/>
        <v>0</v>
      </c>
      <c r="CX120" s="25">
        <f t="shared" si="303"/>
        <v>0</v>
      </c>
      <c r="CY120" s="25">
        <f t="shared" si="303"/>
        <v>0</v>
      </c>
      <c r="CZ120" s="25">
        <f t="shared" si="303"/>
        <v>0</v>
      </c>
      <c r="DA120" s="25">
        <f t="shared" si="303"/>
        <v>0</v>
      </c>
      <c r="DB120" s="25">
        <f t="shared" si="304"/>
        <v>0</v>
      </c>
      <c r="DC120" s="25">
        <f t="shared" si="304"/>
        <v>0</v>
      </c>
      <c r="DD120" s="25">
        <f t="shared" si="304"/>
        <v>0</v>
      </c>
      <c r="DE120" s="25">
        <f t="shared" si="304"/>
        <v>0</v>
      </c>
      <c r="DF120" s="25">
        <f t="shared" si="304"/>
        <v>0</v>
      </c>
      <c r="DG120" s="25">
        <f t="shared" si="304"/>
        <v>0</v>
      </c>
      <c r="DH120" s="25">
        <f t="shared" si="304"/>
        <v>0</v>
      </c>
      <c r="DI120" s="25">
        <f t="shared" si="304"/>
        <v>0</v>
      </c>
      <c r="DJ120" s="25">
        <f t="shared" si="304"/>
        <v>0</v>
      </c>
      <c r="DK120" s="25">
        <f t="shared" si="304"/>
        <v>0</v>
      </c>
      <c r="DL120" s="25">
        <f t="shared" si="304"/>
        <v>0</v>
      </c>
      <c r="DM120" s="25">
        <f t="shared" si="304"/>
        <v>0</v>
      </c>
      <c r="DN120" s="25">
        <f t="shared" si="304"/>
        <v>0</v>
      </c>
      <c r="DO120" s="25">
        <f t="shared" si="304"/>
        <v>0</v>
      </c>
      <c r="DP120" s="25">
        <f t="shared" si="304"/>
        <v>0</v>
      </c>
      <c r="DQ120" s="25">
        <f t="shared" si="304"/>
        <v>0</v>
      </c>
      <c r="DR120" s="25">
        <f t="shared" si="289"/>
        <v>0</v>
      </c>
      <c r="DS120" s="25">
        <f t="shared" si="289"/>
        <v>0</v>
      </c>
      <c r="DT120" s="25">
        <f t="shared" si="289"/>
        <v>0</v>
      </c>
      <c r="DU120" s="25">
        <f t="shared" si="289"/>
        <v>0</v>
      </c>
      <c r="DV120" s="25">
        <f t="shared" si="289"/>
        <v>0</v>
      </c>
      <c r="DW120" s="25">
        <f t="shared" si="289"/>
        <v>0</v>
      </c>
      <c r="DX120" s="25">
        <f t="shared" si="289"/>
        <v>0</v>
      </c>
      <c r="DY120" s="25">
        <f t="shared" si="289"/>
        <v>0</v>
      </c>
      <c r="DZ120" s="25">
        <f t="shared" si="297"/>
        <v>0</v>
      </c>
      <c r="EA120" s="25">
        <f t="shared" si="297"/>
        <v>0</v>
      </c>
      <c r="EB120" s="25">
        <f t="shared" si="297"/>
        <v>0</v>
      </c>
      <c r="EC120" s="25">
        <f t="shared" si="297"/>
        <v>0</v>
      </c>
      <c r="ED120" s="25">
        <f t="shared" si="297"/>
        <v>0</v>
      </c>
      <c r="EE120" s="25">
        <f t="shared" si="297"/>
        <v>0</v>
      </c>
      <c r="EF120" s="25">
        <f t="shared" si="297"/>
        <v>0</v>
      </c>
      <c r="EG120" s="25">
        <f t="shared" si="297"/>
        <v>0</v>
      </c>
      <c r="EH120" s="25">
        <f t="shared" si="297"/>
        <v>0</v>
      </c>
      <c r="EI120" s="25">
        <f t="shared" si="297"/>
        <v>0</v>
      </c>
      <c r="EJ120" s="25">
        <f t="shared" si="297"/>
        <v>0</v>
      </c>
      <c r="EK120" s="25">
        <f t="shared" si="297"/>
        <v>0</v>
      </c>
      <c r="EL120" s="25">
        <f t="shared" si="297"/>
        <v>0</v>
      </c>
      <c r="EM120" s="25">
        <f t="shared" si="297"/>
        <v>0</v>
      </c>
      <c r="EN120" s="25">
        <f t="shared" si="297"/>
        <v>0</v>
      </c>
      <c r="EO120" s="25">
        <f t="shared" si="297"/>
        <v>0</v>
      </c>
      <c r="EP120" s="25">
        <f t="shared" si="297"/>
        <v>0</v>
      </c>
      <c r="EQ120" s="25">
        <f t="shared" si="297"/>
        <v>0</v>
      </c>
      <c r="ER120" s="25">
        <f t="shared" si="297"/>
        <v>0</v>
      </c>
      <c r="ES120" s="25">
        <f t="shared" si="297"/>
        <v>0</v>
      </c>
      <c r="ET120" s="25">
        <f t="shared" si="297"/>
        <v>0</v>
      </c>
      <c r="EU120" s="25">
        <f t="shared" si="297"/>
        <v>0</v>
      </c>
      <c r="EV120" s="25">
        <f t="shared" si="297"/>
        <v>0</v>
      </c>
      <c r="EW120" s="25">
        <f t="shared" si="297"/>
        <v>0</v>
      </c>
      <c r="EX120" s="25">
        <f t="shared" si="297"/>
        <v>0</v>
      </c>
      <c r="EY120" s="25">
        <f t="shared" si="297"/>
        <v>0</v>
      </c>
      <c r="EZ120" s="25">
        <f t="shared" si="297"/>
        <v>0</v>
      </c>
      <c r="FA120" s="25">
        <f t="shared" si="297"/>
        <v>0</v>
      </c>
      <c r="FB120" s="25">
        <f t="shared" si="297"/>
        <v>0</v>
      </c>
      <c r="FC120" s="25">
        <f t="shared" si="297"/>
        <v>0</v>
      </c>
      <c r="FD120" s="25">
        <f t="shared" si="297"/>
        <v>0</v>
      </c>
      <c r="FE120" s="25">
        <f t="shared" si="297"/>
        <v>0</v>
      </c>
      <c r="FF120" s="25">
        <f t="shared" si="297"/>
        <v>0</v>
      </c>
      <c r="FG120" s="25">
        <f t="shared" si="297"/>
        <v>0</v>
      </c>
      <c r="FH120" s="25">
        <f t="shared" si="297"/>
        <v>0</v>
      </c>
      <c r="FI120" s="25">
        <f t="shared" si="297"/>
        <v>0</v>
      </c>
      <c r="FJ120" s="25">
        <f t="shared" si="297"/>
        <v>0</v>
      </c>
      <c r="FK120" s="25">
        <f t="shared" si="297"/>
        <v>0</v>
      </c>
      <c r="FL120" s="25">
        <f t="shared" si="297"/>
        <v>0</v>
      </c>
      <c r="FM120" s="25">
        <f t="shared" si="297"/>
        <v>0</v>
      </c>
      <c r="FN120" s="25">
        <f t="shared" si="297"/>
        <v>0</v>
      </c>
      <c r="FO120" s="25">
        <f t="shared" si="297"/>
        <v>0</v>
      </c>
      <c r="FP120" s="25">
        <f t="shared" si="297"/>
        <v>0</v>
      </c>
      <c r="FQ120" s="25">
        <f t="shared" si="297"/>
        <v>0</v>
      </c>
      <c r="FR120" s="25">
        <f t="shared" si="297"/>
        <v>0</v>
      </c>
      <c r="FS120" s="25">
        <f t="shared" si="297"/>
        <v>0</v>
      </c>
      <c r="FT120" s="25">
        <f t="shared" si="297"/>
        <v>0</v>
      </c>
      <c r="FU120" s="25">
        <f t="shared" si="297"/>
        <v>0</v>
      </c>
      <c r="FV120" s="25">
        <f t="shared" si="297"/>
        <v>0</v>
      </c>
      <c r="FW120" s="25">
        <f t="shared" si="297"/>
        <v>0</v>
      </c>
      <c r="FX120" s="25">
        <f t="shared" si="297"/>
        <v>0</v>
      </c>
      <c r="FY120" s="25">
        <f t="shared" si="297"/>
        <v>0</v>
      </c>
      <c r="FZ120" s="25">
        <f t="shared" si="297"/>
        <v>0</v>
      </c>
      <c r="GA120" s="25">
        <f t="shared" si="297"/>
        <v>0</v>
      </c>
      <c r="GB120" s="25">
        <f t="shared" si="297"/>
        <v>0</v>
      </c>
      <c r="GC120" s="25">
        <f t="shared" si="297"/>
        <v>0</v>
      </c>
      <c r="GD120" s="25">
        <f t="shared" si="297"/>
        <v>0</v>
      </c>
      <c r="GE120" s="25">
        <f t="shared" si="297"/>
        <v>0</v>
      </c>
      <c r="GF120" s="25">
        <f t="shared" si="297"/>
        <v>0</v>
      </c>
      <c r="GG120" s="25">
        <f t="shared" si="297"/>
        <v>0</v>
      </c>
      <c r="GH120" s="25">
        <f t="shared" si="297"/>
        <v>0</v>
      </c>
      <c r="GI120" s="25">
        <f t="shared" si="297"/>
        <v>0</v>
      </c>
      <c r="GJ120" s="25">
        <f t="shared" si="297"/>
        <v>0</v>
      </c>
      <c r="GK120" s="25">
        <f t="shared" ref="GK120:GL123" si="305">IF(GK$12&gt;$I120,0,IF($D120&lt;=GK$12,$H120,0))</f>
        <v>0</v>
      </c>
      <c r="GL120" s="25">
        <f t="shared" si="305"/>
        <v>0</v>
      </c>
      <c r="GM120" s="246">
        <f t="shared" si="242"/>
        <v>0</v>
      </c>
    </row>
    <row r="121" spans="1:195" ht="19.5" customHeight="1">
      <c r="A121" s="130">
        <f t="shared" si="279"/>
        <v>0</v>
      </c>
      <c r="B121" s="25" t="s">
        <v>100</v>
      </c>
      <c r="C121" s="25" t="s">
        <v>6</v>
      </c>
      <c r="D121" s="64">
        <v>42005</v>
      </c>
      <c r="E121" s="25">
        <f>SUMIF(RRHH!$CN$18:$FG$18,D121,RRHH!$CN$26:$FG$26)*$E$163</f>
        <v>1550</v>
      </c>
      <c r="F121" s="65">
        <f t="shared" si="272"/>
        <v>2015</v>
      </c>
      <c r="G121" s="25">
        <v>48</v>
      </c>
      <c r="H121" s="25">
        <f t="shared" si="273"/>
        <v>-32.291666666666664</v>
      </c>
      <c r="I121" s="64">
        <f t="shared" si="275"/>
        <v>43464.2</v>
      </c>
      <c r="J121" s="141">
        <f t="shared" si="298"/>
        <v>0</v>
      </c>
      <c r="K121" s="25">
        <f t="shared" si="298"/>
        <v>0</v>
      </c>
      <c r="L121" s="25">
        <f t="shared" si="298"/>
        <v>0</v>
      </c>
      <c r="M121" s="25">
        <f t="shared" si="298"/>
        <v>0</v>
      </c>
      <c r="N121" s="25">
        <f t="shared" si="298"/>
        <v>0</v>
      </c>
      <c r="O121" s="25">
        <f t="shared" si="298"/>
        <v>0</v>
      </c>
      <c r="P121" s="25">
        <f t="shared" si="298"/>
        <v>0</v>
      </c>
      <c r="Q121" s="25">
        <f t="shared" si="298"/>
        <v>0</v>
      </c>
      <c r="R121" s="25">
        <f t="shared" si="298"/>
        <v>0</v>
      </c>
      <c r="S121" s="25">
        <f t="shared" si="298"/>
        <v>0</v>
      </c>
      <c r="T121" s="25">
        <f t="shared" si="298"/>
        <v>0</v>
      </c>
      <c r="U121" s="25">
        <f t="shared" si="298"/>
        <v>0</v>
      </c>
      <c r="V121" s="25">
        <f t="shared" si="298"/>
        <v>0</v>
      </c>
      <c r="W121" s="25">
        <f t="shared" si="298"/>
        <v>0</v>
      </c>
      <c r="X121" s="25">
        <f t="shared" si="298"/>
        <v>0</v>
      </c>
      <c r="Y121" s="25">
        <f t="shared" si="298"/>
        <v>0</v>
      </c>
      <c r="Z121" s="25">
        <f t="shared" si="299"/>
        <v>0</v>
      </c>
      <c r="AA121" s="25">
        <f t="shared" si="299"/>
        <v>0</v>
      </c>
      <c r="AB121" s="25">
        <f t="shared" si="299"/>
        <v>0</v>
      </c>
      <c r="AC121" s="25">
        <f t="shared" si="299"/>
        <v>0</v>
      </c>
      <c r="AD121" s="25">
        <f t="shared" si="299"/>
        <v>0</v>
      </c>
      <c r="AE121" s="25">
        <f t="shared" si="299"/>
        <v>0</v>
      </c>
      <c r="AF121" s="25">
        <f t="shared" si="299"/>
        <v>0</v>
      </c>
      <c r="AG121" s="25">
        <f t="shared" si="299"/>
        <v>0</v>
      </c>
      <c r="AH121" s="25">
        <f t="shared" si="299"/>
        <v>0</v>
      </c>
      <c r="AI121" s="25">
        <f t="shared" si="299"/>
        <v>0</v>
      </c>
      <c r="AJ121" s="25">
        <f t="shared" si="299"/>
        <v>0</v>
      </c>
      <c r="AK121" s="25">
        <f t="shared" si="299"/>
        <v>0</v>
      </c>
      <c r="AL121" s="25">
        <f t="shared" si="299"/>
        <v>0</v>
      </c>
      <c r="AM121" s="25">
        <f t="shared" si="299"/>
        <v>0</v>
      </c>
      <c r="AN121" s="25">
        <f t="shared" si="299"/>
        <v>0</v>
      </c>
      <c r="AO121" s="25">
        <f t="shared" si="299"/>
        <v>0</v>
      </c>
      <c r="AP121" s="25">
        <f t="shared" si="300"/>
        <v>0</v>
      </c>
      <c r="AQ121" s="25">
        <f t="shared" si="300"/>
        <v>0</v>
      </c>
      <c r="AR121" s="25">
        <f t="shared" si="300"/>
        <v>0</v>
      </c>
      <c r="AS121" s="25">
        <f t="shared" si="300"/>
        <v>0</v>
      </c>
      <c r="AT121" s="25">
        <f t="shared" si="300"/>
        <v>0</v>
      </c>
      <c r="AU121" s="25">
        <f t="shared" si="300"/>
        <v>-32.291666666666664</v>
      </c>
      <c r="AV121" s="25">
        <f t="shared" si="300"/>
        <v>-32.291666666666664</v>
      </c>
      <c r="AW121" s="25">
        <f t="shared" si="300"/>
        <v>-32.291666666666664</v>
      </c>
      <c r="AX121" s="25">
        <f t="shared" si="300"/>
        <v>-32.291666666666664</v>
      </c>
      <c r="AY121" s="25">
        <f t="shared" si="300"/>
        <v>-32.291666666666664</v>
      </c>
      <c r="AZ121" s="25">
        <f t="shared" si="300"/>
        <v>-32.291666666666664</v>
      </c>
      <c r="BA121" s="25">
        <f t="shared" si="300"/>
        <v>-32.291666666666664</v>
      </c>
      <c r="BB121" s="25">
        <f t="shared" si="300"/>
        <v>-32.291666666666664</v>
      </c>
      <c r="BC121" s="25">
        <f t="shared" si="300"/>
        <v>-32.291666666666664</v>
      </c>
      <c r="BD121" s="25">
        <f t="shared" si="300"/>
        <v>-32.291666666666664</v>
      </c>
      <c r="BE121" s="25">
        <f t="shared" si="300"/>
        <v>-32.291666666666664</v>
      </c>
      <c r="BF121" s="25">
        <f t="shared" si="301"/>
        <v>-32.291666666666664</v>
      </c>
      <c r="BG121" s="25">
        <f t="shared" si="301"/>
        <v>-32.291666666666664</v>
      </c>
      <c r="BH121" s="25">
        <f t="shared" si="301"/>
        <v>-32.291666666666664</v>
      </c>
      <c r="BI121" s="25">
        <f t="shared" si="301"/>
        <v>-32.291666666666664</v>
      </c>
      <c r="BJ121" s="25">
        <f t="shared" si="301"/>
        <v>-32.291666666666664</v>
      </c>
      <c r="BK121" s="25">
        <f t="shared" si="301"/>
        <v>-32.291666666666664</v>
      </c>
      <c r="BL121" s="25">
        <f t="shared" si="301"/>
        <v>-32.291666666666664</v>
      </c>
      <c r="BM121" s="25">
        <f t="shared" si="301"/>
        <v>-32.291666666666664</v>
      </c>
      <c r="BN121" s="25">
        <f t="shared" si="301"/>
        <v>-32.291666666666664</v>
      </c>
      <c r="BO121" s="25">
        <f t="shared" si="301"/>
        <v>-32.291666666666664</v>
      </c>
      <c r="BP121" s="25">
        <f t="shared" si="301"/>
        <v>-32.291666666666664</v>
      </c>
      <c r="BQ121" s="25">
        <f t="shared" si="301"/>
        <v>-32.291666666666664</v>
      </c>
      <c r="BR121" s="25">
        <f t="shared" si="301"/>
        <v>-32.291666666666664</v>
      </c>
      <c r="BS121" s="25">
        <f t="shared" si="301"/>
        <v>-32.291666666666664</v>
      </c>
      <c r="BT121" s="25">
        <f t="shared" si="301"/>
        <v>-32.291666666666664</v>
      </c>
      <c r="BU121" s="25">
        <f t="shared" si="301"/>
        <v>-32.291666666666664</v>
      </c>
      <c r="BV121" s="25">
        <f t="shared" si="302"/>
        <v>-32.291666666666664</v>
      </c>
      <c r="BW121" s="25">
        <f t="shared" si="302"/>
        <v>-32.291666666666664</v>
      </c>
      <c r="BX121" s="25">
        <f t="shared" si="302"/>
        <v>-32.291666666666664</v>
      </c>
      <c r="BY121" s="25">
        <f t="shared" si="302"/>
        <v>-32.291666666666664</v>
      </c>
      <c r="BZ121" s="25">
        <f t="shared" si="302"/>
        <v>-32.291666666666664</v>
      </c>
      <c r="CA121" s="25">
        <f t="shared" si="302"/>
        <v>-32.291666666666664</v>
      </c>
      <c r="CB121" s="25">
        <f t="shared" si="302"/>
        <v>-32.291666666666664</v>
      </c>
      <c r="CC121" s="25">
        <f t="shared" si="302"/>
        <v>-32.291666666666664</v>
      </c>
      <c r="CD121" s="25">
        <f t="shared" si="302"/>
        <v>-32.291666666666664</v>
      </c>
      <c r="CE121" s="25">
        <f t="shared" si="302"/>
        <v>-32.291666666666664</v>
      </c>
      <c r="CF121" s="25">
        <f t="shared" si="302"/>
        <v>-32.291666666666664</v>
      </c>
      <c r="CG121" s="25">
        <f t="shared" si="302"/>
        <v>-32.291666666666664</v>
      </c>
      <c r="CH121" s="25">
        <f t="shared" si="302"/>
        <v>-32.291666666666664</v>
      </c>
      <c r="CI121" s="25">
        <f t="shared" si="302"/>
        <v>-32.291666666666664</v>
      </c>
      <c r="CJ121" s="25">
        <f t="shared" si="302"/>
        <v>-32.291666666666664</v>
      </c>
      <c r="CK121" s="25">
        <f t="shared" si="302"/>
        <v>-32.291666666666664</v>
      </c>
      <c r="CL121" s="25">
        <f t="shared" si="303"/>
        <v>-32.291666666666664</v>
      </c>
      <c r="CM121" s="25">
        <f t="shared" si="303"/>
        <v>-32.291666666666664</v>
      </c>
      <c r="CN121" s="25">
        <f t="shared" si="303"/>
        <v>-32.291666666666664</v>
      </c>
      <c r="CO121" s="25">
        <f t="shared" si="303"/>
        <v>-32.291666666666664</v>
      </c>
      <c r="CP121" s="25">
        <f t="shared" si="303"/>
        <v>-32.291666666666664</v>
      </c>
      <c r="CQ121" s="25">
        <f t="shared" si="303"/>
        <v>0</v>
      </c>
      <c r="CR121" s="25">
        <f t="shared" si="303"/>
        <v>0</v>
      </c>
      <c r="CS121" s="25">
        <f t="shared" si="303"/>
        <v>0</v>
      </c>
      <c r="CT121" s="25">
        <f t="shared" si="303"/>
        <v>0</v>
      </c>
      <c r="CU121" s="25">
        <f t="shared" si="303"/>
        <v>0</v>
      </c>
      <c r="CV121" s="25">
        <f t="shared" si="303"/>
        <v>0</v>
      </c>
      <c r="CW121" s="25">
        <f t="shared" si="303"/>
        <v>0</v>
      </c>
      <c r="CX121" s="25">
        <f t="shared" si="303"/>
        <v>0</v>
      </c>
      <c r="CY121" s="25">
        <f t="shared" si="303"/>
        <v>0</v>
      </c>
      <c r="CZ121" s="25">
        <f t="shared" si="303"/>
        <v>0</v>
      </c>
      <c r="DA121" s="25">
        <f t="shared" si="303"/>
        <v>0</v>
      </c>
      <c r="DB121" s="25">
        <f t="shared" si="304"/>
        <v>0</v>
      </c>
      <c r="DC121" s="25">
        <f t="shared" si="304"/>
        <v>0</v>
      </c>
      <c r="DD121" s="25">
        <f t="shared" si="304"/>
        <v>0</v>
      </c>
      <c r="DE121" s="25">
        <f t="shared" si="304"/>
        <v>0</v>
      </c>
      <c r="DF121" s="25">
        <f t="shared" si="304"/>
        <v>0</v>
      </c>
      <c r="DG121" s="25">
        <f t="shared" si="304"/>
        <v>0</v>
      </c>
      <c r="DH121" s="25">
        <f t="shared" si="304"/>
        <v>0</v>
      </c>
      <c r="DI121" s="25">
        <f t="shared" si="304"/>
        <v>0</v>
      </c>
      <c r="DJ121" s="25">
        <f t="shared" si="304"/>
        <v>0</v>
      </c>
      <c r="DK121" s="25">
        <f t="shared" si="304"/>
        <v>0</v>
      </c>
      <c r="DL121" s="25">
        <f t="shared" si="304"/>
        <v>0</v>
      </c>
      <c r="DM121" s="25">
        <f t="shared" si="304"/>
        <v>0</v>
      </c>
      <c r="DN121" s="25">
        <f t="shared" si="304"/>
        <v>0</v>
      </c>
      <c r="DO121" s="25">
        <f t="shared" si="304"/>
        <v>0</v>
      </c>
      <c r="DP121" s="25">
        <f t="shared" si="304"/>
        <v>0</v>
      </c>
      <c r="DQ121" s="25">
        <f t="shared" si="304"/>
        <v>0</v>
      </c>
      <c r="DR121" s="25">
        <f t="shared" si="289"/>
        <v>0</v>
      </c>
      <c r="DS121" s="25">
        <f t="shared" si="289"/>
        <v>0</v>
      </c>
      <c r="DT121" s="25">
        <f t="shared" si="289"/>
        <v>0</v>
      </c>
      <c r="DU121" s="25">
        <f t="shared" si="289"/>
        <v>0</v>
      </c>
      <c r="DV121" s="25">
        <f t="shared" si="289"/>
        <v>0</v>
      </c>
      <c r="DW121" s="25">
        <f t="shared" si="289"/>
        <v>0</v>
      </c>
      <c r="DX121" s="25">
        <f t="shared" si="289"/>
        <v>0</v>
      </c>
      <c r="DY121" s="25">
        <f t="shared" si="289"/>
        <v>0</v>
      </c>
      <c r="DZ121" s="25">
        <f t="shared" ref="DZ121:GK124" si="306">IF(DZ$12&gt;$I121,0,IF($D121&lt;=DZ$12,$H121,0))</f>
        <v>0</v>
      </c>
      <c r="EA121" s="25">
        <f t="shared" si="306"/>
        <v>0</v>
      </c>
      <c r="EB121" s="25">
        <f t="shared" si="306"/>
        <v>0</v>
      </c>
      <c r="EC121" s="25">
        <f t="shared" si="306"/>
        <v>0</v>
      </c>
      <c r="ED121" s="25">
        <f t="shared" si="306"/>
        <v>0</v>
      </c>
      <c r="EE121" s="25">
        <f t="shared" si="306"/>
        <v>0</v>
      </c>
      <c r="EF121" s="25">
        <f t="shared" si="306"/>
        <v>0</v>
      </c>
      <c r="EG121" s="25">
        <f t="shared" si="306"/>
        <v>0</v>
      </c>
      <c r="EH121" s="25">
        <f t="shared" si="306"/>
        <v>0</v>
      </c>
      <c r="EI121" s="25">
        <f t="shared" si="306"/>
        <v>0</v>
      </c>
      <c r="EJ121" s="25">
        <f t="shared" si="306"/>
        <v>0</v>
      </c>
      <c r="EK121" s="25">
        <f t="shared" si="306"/>
        <v>0</v>
      </c>
      <c r="EL121" s="25">
        <f t="shared" si="306"/>
        <v>0</v>
      </c>
      <c r="EM121" s="25">
        <f t="shared" si="306"/>
        <v>0</v>
      </c>
      <c r="EN121" s="25">
        <f t="shared" si="306"/>
        <v>0</v>
      </c>
      <c r="EO121" s="25">
        <f t="shared" si="306"/>
        <v>0</v>
      </c>
      <c r="EP121" s="25">
        <f t="shared" si="306"/>
        <v>0</v>
      </c>
      <c r="EQ121" s="25">
        <f t="shared" si="306"/>
        <v>0</v>
      </c>
      <c r="ER121" s="25">
        <f t="shared" si="306"/>
        <v>0</v>
      </c>
      <c r="ES121" s="25">
        <f t="shared" si="306"/>
        <v>0</v>
      </c>
      <c r="ET121" s="25">
        <f t="shared" si="306"/>
        <v>0</v>
      </c>
      <c r="EU121" s="25">
        <f t="shared" si="306"/>
        <v>0</v>
      </c>
      <c r="EV121" s="25">
        <f t="shared" si="306"/>
        <v>0</v>
      </c>
      <c r="EW121" s="25">
        <f t="shared" si="306"/>
        <v>0</v>
      </c>
      <c r="EX121" s="25">
        <f t="shared" si="306"/>
        <v>0</v>
      </c>
      <c r="EY121" s="25">
        <f t="shared" si="306"/>
        <v>0</v>
      </c>
      <c r="EZ121" s="25">
        <f t="shared" si="306"/>
        <v>0</v>
      </c>
      <c r="FA121" s="25">
        <f t="shared" si="306"/>
        <v>0</v>
      </c>
      <c r="FB121" s="25">
        <f t="shared" si="306"/>
        <v>0</v>
      </c>
      <c r="FC121" s="25">
        <f t="shared" si="306"/>
        <v>0</v>
      </c>
      <c r="FD121" s="25">
        <f t="shared" si="306"/>
        <v>0</v>
      </c>
      <c r="FE121" s="25">
        <f t="shared" si="306"/>
        <v>0</v>
      </c>
      <c r="FF121" s="25">
        <f t="shared" si="306"/>
        <v>0</v>
      </c>
      <c r="FG121" s="25">
        <f t="shared" si="306"/>
        <v>0</v>
      </c>
      <c r="FH121" s="25">
        <f t="shared" si="306"/>
        <v>0</v>
      </c>
      <c r="FI121" s="25">
        <f t="shared" si="306"/>
        <v>0</v>
      </c>
      <c r="FJ121" s="25">
        <f t="shared" si="306"/>
        <v>0</v>
      </c>
      <c r="FK121" s="25">
        <f t="shared" si="306"/>
        <v>0</v>
      </c>
      <c r="FL121" s="25">
        <f t="shared" si="306"/>
        <v>0</v>
      </c>
      <c r="FM121" s="25">
        <f t="shared" si="306"/>
        <v>0</v>
      </c>
      <c r="FN121" s="25">
        <f t="shared" si="306"/>
        <v>0</v>
      </c>
      <c r="FO121" s="25">
        <f t="shared" si="306"/>
        <v>0</v>
      </c>
      <c r="FP121" s="25">
        <f t="shared" si="306"/>
        <v>0</v>
      </c>
      <c r="FQ121" s="25">
        <f t="shared" si="306"/>
        <v>0</v>
      </c>
      <c r="FR121" s="25">
        <f t="shared" si="306"/>
        <v>0</v>
      </c>
      <c r="FS121" s="25">
        <f t="shared" si="306"/>
        <v>0</v>
      </c>
      <c r="FT121" s="25">
        <f t="shared" si="306"/>
        <v>0</v>
      </c>
      <c r="FU121" s="25">
        <f t="shared" si="306"/>
        <v>0</v>
      </c>
      <c r="FV121" s="25">
        <f t="shared" si="306"/>
        <v>0</v>
      </c>
      <c r="FW121" s="25">
        <f t="shared" si="306"/>
        <v>0</v>
      </c>
      <c r="FX121" s="25">
        <f t="shared" si="306"/>
        <v>0</v>
      </c>
      <c r="FY121" s="25">
        <f t="shared" si="306"/>
        <v>0</v>
      </c>
      <c r="FZ121" s="25">
        <f t="shared" si="306"/>
        <v>0</v>
      </c>
      <c r="GA121" s="25">
        <f t="shared" si="306"/>
        <v>0</v>
      </c>
      <c r="GB121" s="25">
        <f t="shared" si="306"/>
        <v>0</v>
      </c>
      <c r="GC121" s="25">
        <f t="shared" si="306"/>
        <v>0</v>
      </c>
      <c r="GD121" s="25">
        <f t="shared" si="306"/>
        <v>0</v>
      </c>
      <c r="GE121" s="25">
        <f t="shared" si="306"/>
        <v>0</v>
      </c>
      <c r="GF121" s="25">
        <f t="shared" si="306"/>
        <v>0</v>
      </c>
      <c r="GG121" s="25">
        <f t="shared" si="306"/>
        <v>0</v>
      </c>
      <c r="GH121" s="25">
        <f t="shared" si="306"/>
        <v>0</v>
      </c>
      <c r="GI121" s="25">
        <f t="shared" si="306"/>
        <v>0</v>
      </c>
      <c r="GJ121" s="25">
        <f t="shared" si="306"/>
        <v>0</v>
      </c>
      <c r="GK121" s="25">
        <f t="shared" si="306"/>
        <v>0</v>
      </c>
      <c r="GL121" s="25">
        <f t="shared" si="305"/>
        <v>0</v>
      </c>
      <c r="GM121" s="246">
        <f t="shared" si="242"/>
        <v>0</v>
      </c>
    </row>
    <row r="122" spans="1:195" ht="19.5" customHeight="1">
      <c r="A122" s="130">
        <f t="shared" si="279"/>
        <v>0</v>
      </c>
      <c r="B122" s="25" t="s">
        <v>100</v>
      </c>
      <c r="C122" s="25" t="s">
        <v>6</v>
      </c>
      <c r="D122" s="64">
        <v>42036</v>
      </c>
      <c r="E122" s="25">
        <f>SUMIF(RRHH!$CN$18:$FG$18,D122,RRHH!$CN$26:$FG$26)*$E$163</f>
        <v>0</v>
      </c>
      <c r="F122" s="65">
        <f t="shared" si="272"/>
        <v>2015</v>
      </c>
      <c r="G122" s="25">
        <v>48</v>
      </c>
      <c r="H122" s="25">
        <f t="shared" si="273"/>
        <v>0</v>
      </c>
      <c r="I122" s="64">
        <f t="shared" si="275"/>
        <v>43495.199999999997</v>
      </c>
      <c r="J122" s="141">
        <f t="shared" si="298"/>
        <v>0</v>
      </c>
      <c r="K122" s="25">
        <f t="shared" si="298"/>
        <v>0</v>
      </c>
      <c r="L122" s="25">
        <f t="shared" si="298"/>
        <v>0</v>
      </c>
      <c r="M122" s="25">
        <f t="shared" si="298"/>
        <v>0</v>
      </c>
      <c r="N122" s="25">
        <f t="shared" si="298"/>
        <v>0</v>
      </c>
      <c r="O122" s="25">
        <f t="shared" si="298"/>
        <v>0</v>
      </c>
      <c r="P122" s="25">
        <f t="shared" si="298"/>
        <v>0</v>
      </c>
      <c r="Q122" s="25">
        <f t="shared" si="298"/>
        <v>0</v>
      </c>
      <c r="R122" s="25">
        <f t="shared" si="298"/>
        <v>0</v>
      </c>
      <c r="S122" s="25">
        <f t="shared" si="298"/>
        <v>0</v>
      </c>
      <c r="T122" s="25">
        <f t="shared" si="298"/>
        <v>0</v>
      </c>
      <c r="U122" s="25">
        <f t="shared" si="298"/>
        <v>0</v>
      </c>
      <c r="V122" s="25">
        <f t="shared" si="298"/>
        <v>0</v>
      </c>
      <c r="W122" s="25">
        <f t="shared" si="298"/>
        <v>0</v>
      </c>
      <c r="X122" s="25">
        <f t="shared" si="298"/>
        <v>0</v>
      </c>
      <c r="Y122" s="25">
        <f t="shared" si="298"/>
        <v>0</v>
      </c>
      <c r="Z122" s="25">
        <f t="shared" si="299"/>
        <v>0</v>
      </c>
      <c r="AA122" s="25">
        <f t="shared" si="299"/>
        <v>0</v>
      </c>
      <c r="AB122" s="25">
        <f t="shared" si="299"/>
        <v>0</v>
      </c>
      <c r="AC122" s="25">
        <f t="shared" si="299"/>
        <v>0</v>
      </c>
      <c r="AD122" s="25">
        <f t="shared" si="299"/>
        <v>0</v>
      </c>
      <c r="AE122" s="25">
        <f t="shared" si="299"/>
        <v>0</v>
      </c>
      <c r="AF122" s="25">
        <f t="shared" si="299"/>
        <v>0</v>
      </c>
      <c r="AG122" s="25">
        <f t="shared" si="299"/>
        <v>0</v>
      </c>
      <c r="AH122" s="25">
        <f t="shared" si="299"/>
        <v>0</v>
      </c>
      <c r="AI122" s="25">
        <f t="shared" si="299"/>
        <v>0</v>
      </c>
      <c r="AJ122" s="25">
        <f t="shared" si="299"/>
        <v>0</v>
      </c>
      <c r="AK122" s="25">
        <f t="shared" si="299"/>
        <v>0</v>
      </c>
      <c r="AL122" s="25">
        <f t="shared" si="299"/>
        <v>0</v>
      </c>
      <c r="AM122" s="25">
        <f t="shared" si="299"/>
        <v>0</v>
      </c>
      <c r="AN122" s="25">
        <f t="shared" si="299"/>
        <v>0</v>
      </c>
      <c r="AO122" s="25">
        <f t="shared" si="299"/>
        <v>0</v>
      </c>
      <c r="AP122" s="25">
        <f t="shared" si="300"/>
        <v>0</v>
      </c>
      <c r="AQ122" s="25">
        <f t="shared" si="300"/>
        <v>0</v>
      </c>
      <c r="AR122" s="25">
        <f t="shared" si="300"/>
        <v>0</v>
      </c>
      <c r="AS122" s="25">
        <f t="shared" si="300"/>
        <v>0</v>
      </c>
      <c r="AT122" s="25">
        <f t="shared" si="300"/>
        <v>0</v>
      </c>
      <c r="AU122" s="25">
        <f t="shared" si="300"/>
        <v>0</v>
      </c>
      <c r="AV122" s="25">
        <f t="shared" si="300"/>
        <v>0</v>
      </c>
      <c r="AW122" s="25">
        <f t="shared" si="300"/>
        <v>0</v>
      </c>
      <c r="AX122" s="25">
        <f t="shared" si="300"/>
        <v>0</v>
      </c>
      <c r="AY122" s="25">
        <f t="shared" si="300"/>
        <v>0</v>
      </c>
      <c r="AZ122" s="25">
        <f t="shared" si="300"/>
        <v>0</v>
      </c>
      <c r="BA122" s="25">
        <f t="shared" si="300"/>
        <v>0</v>
      </c>
      <c r="BB122" s="25">
        <f t="shared" si="300"/>
        <v>0</v>
      </c>
      <c r="BC122" s="25">
        <f t="shared" si="300"/>
        <v>0</v>
      </c>
      <c r="BD122" s="25">
        <f t="shared" si="300"/>
        <v>0</v>
      </c>
      <c r="BE122" s="25">
        <f t="shared" si="300"/>
        <v>0</v>
      </c>
      <c r="BF122" s="25">
        <f t="shared" si="301"/>
        <v>0</v>
      </c>
      <c r="BG122" s="25">
        <f t="shared" si="301"/>
        <v>0</v>
      </c>
      <c r="BH122" s="25">
        <f t="shared" si="301"/>
        <v>0</v>
      </c>
      <c r="BI122" s="25">
        <f t="shared" si="301"/>
        <v>0</v>
      </c>
      <c r="BJ122" s="25">
        <f t="shared" si="301"/>
        <v>0</v>
      </c>
      <c r="BK122" s="25">
        <f t="shared" si="301"/>
        <v>0</v>
      </c>
      <c r="BL122" s="25">
        <f t="shared" si="301"/>
        <v>0</v>
      </c>
      <c r="BM122" s="25">
        <f t="shared" si="301"/>
        <v>0</v>
      </c>
      <c r="BN122" s="25">
        <f t="shared" si="301"/>
        <v>0</v>
      </c>
      <c r="BO122" s="25">
        <f t="shared" si="301"/>
        <v>0</v>
      </c>
      <c r="BP122" s="25">
        <f t="shared" si="301"/>
        <v>0</v>
      </c>
      <c r="BQ122" s="25">
        <f t="shared" si="301"/>
        <v>0</v>
      </c>
      <c r="BR122" s="25">
        <f t="shared" si="301"/>
        <v>0</v>
      </c>
      <c r="BS122" s="25">
        <f t="shared" si="301"/>
        <v>0</v>
      </c>
      <c r="BT122" s="25">
        <f t="shared" si="301"/>
        <v>0</v>
      </c>
      <c r="BU122" s="25">
        <f t="shared" si="301"/>
        <v>0</v>
      </c>
      <c r="BV122" s="25">
        <f t="shared" si="302"/>
        <v>0</v>
      </c>
      <c r="BW122" s="25">
        <f t="shared" si="302"/>
        <v>0</v>
      </c>
      <c r="BX122" s="25">
        <f t="shared" si="302"/>
        <v>0</v>
      </c>
      <c r="BY122" s="25">
        <f t="shared" si="302"/>
        <v>0</v>
      </c>
      <c r="BZ122" s="25">
        <f t="shared" si="302"/>
        <v>0</v>
      </c>
      <c r="CA122" s="25">
        <f t="shared" si="302"/>
        <v>0</v>
      </c>
      <c r="CB122" s="25">
        <f t="shared" si="302"/>
        <v>0</v>
      </c>
      <c r="CC122" s="25">
        <f t="shared" si="302"/>
        <v>0</v>
      </c>
      <c r="CD122" s="25">
        <f t="shared" si="302"/>
        <v>0</v>
      </c>
      <c r="CE122" s="25">
        <f t="shared" si="302"/>
        <v>0</v>
      </c>
      <c r="CF122" s="25">
        <f t="shared" si="302"/>
        <v>0</v>
      </c>
      <c r="CG122" s="25">
        <f t="shared" si="302"/>
        <v>0</v>
      </c>
      <c r="CH122" s="25">
        <f t="shared" si="302"/>
        <v>0</v>
      </c>
      <c r="CI122" s="25">
        <f t="shared" si="302"/>
        <v>0</v>
      </c>
      <c r="CJ122" s="25">
        <f t="shared" si="302"/>
        <v>0</v>
      </c>
      <c r="CK122" s="25">
        <f t="shared" si="302"/>
        <v>0</v>
      </c>
      <c r="CL122" s="25">
        <f t="shared" si="303"/>
        <v>0</v>
      </c>
      <c r="CM122" s="25">
        <f t="shared" si="303"/>
        <v>0</v>
      </c>
      <c r="CN122" s="25">
        <f t="shared" si="303"/>
        <v>0</v>
      </c>
      <c r="CO122" s="25">
        <f t="shared" si="303"/>
        <v>0</v>
      </c>
      <c r="CP122" s="25">
        <f t="shared" si="303"/>
        <v>0</v>
      </c>
      <c r="CQ122" s="25">
        <f t="shared" si="303"/>
        <v>0</v>
      </c>
      <c r="CR122" s="25">
        <f t="shared" si="303"/>
        <v>0</v>
      </c>
      <c r="CS122" s="25">
        <f t="shared" si="303"/>
        <v>0</v>
      </c>
      <c r="CT122" s="25">
        <f t="shared" si="303"/>
        <v>0</v>
      </c>
      <c r="CU122" s="25">
        <f t="shared" si="303"/>
        <v>0</v>
      </c>
      <c r="CV122" s="25">
        <f t="shared" si="303"/>
        <v>0</v>
      </c>
      <c r="CW122" s="25">
        <f t="shared" si="303"/>
        <v>0</v>
      </c>
      <c r="CX122" s="25">
        <f t="shared" si="303"/>
        <v>0</v>
      </c>
      <c r="CY122" s="25">
        <f t="shared" si="303"/>
        <v>0</v>
      </c>
      <c r="CZ122" s="25">
        <f t="shared" si="303"/>
        <v>0</v>
      </c>
      <c r="DA122" s="25">
        <f t="shared" si="303"/>
        <v>0</v>
      </c>
      <c r="DB122" s="25">
        <f t="shared" si="304"/>
        <v>0</v>
      </c>
      <c r="DC122" s="25">
        <f t="shared" si="304"/>
        <v>0</v>
      </c>
      <c r="DD122" s="25">
        <f t="shared" si="304"/>
        <v>0</v>
      </c>
      <c r="DE122" s="25">
        <f t="shared" si="304"/>
        <v>0</v>
      </c>
      <c r="DF122" s="25">
        <f t="shared" si="304"/>
        <v>0</v>
      </c>
      <c r="DG122" s="25">
        <f t="shared" si="304"/>
        <v>0</v>
      </c>
      <c r="DH122" s="25">
        <f t="shared" si="304"/>
        <v>0</v>
      </c>
      <c r="DI122" s="25">
        <f t="shared" si="304"/>
        <v>0</v>
      </c>
      <c r="DJ122" s="25">
        <f t="shared" si="304"/>
        <v>0</v>
      </c>
      <c r="DK122" s="25">
        <f t="shared" si="304"/>
        <v>0</v>
      </c>
      <c r="DL122" s="25">
        <f t="shared" si="304"/>
        <v>0</v>
      </c>
      <c r="DM122" s="25">
        <f t="shared" si="304"/>
        <v>0</v>
      </c>
      <c r="DN122" s="25">
        <f t="shared" si="304"/>
        <v>0</v>
      </c>
      <c r="DO122" s="25">
        <f t="shared" si="304"/>
        <v>0</v>
      </c>
      <c r="DP122" s="25">
        <f t="shared" si="304"/>
        <v>0</v>
      </c>
      <c r="DQ122" s="25">
        <f t="shared" si="304"/>
        <v>0</v>
      </c>
      <c r="DR122" s="25">
        <f t="shared" si="289"/>
        <v>0</v>
      </c>
      <c r="DS122" s="25">
        <f t="shared" si="289"/>
        <v>0</v>
      </c>
      <c r="DT122" s="25">
        <f t="shared" si="289"/>
        <v>0</v>
      </c>
      <c r="DU122" s="25">
        <f t="shared" si="289"/>
        <v>0</v>
      </c>
      <c r="DV122" s="25">
        <f t="shared" si="289"/>
        <v>0</v>
      </c>
      <c r="DW122" s="25">
        <f t="shared" si="289"/>
        <v>0</v>
      </c>
      <c r="DX122" s="25">
        <f t="shared" si="289"/>
        <v>0</v>
      </c>
      <c r="DY122" s="25">
        <f t="shared" si="289"/>
        <v>0</v>
      </c>
      <c r="DZ122" s="25">
        <f t="shared" si="306"/>
        <v>0</v>
      </c>
      <c r="EA122" s="25">
        <f t="shared" si="306"/>
        <v>0</v>
      </c>
      <c r="EB122" s="25">
        <f t="shared" si="306"/>
        <v>0</v>
      </c>
      <c r="EC122" s="25">
        <f t="shared" si="306"/>
        <v>0</v>
      </c>
      <c r="ED122" s="25">
        <f t="shared" si="306"/>
        <v>0</v>
      </c>
      <c r="EE122" s="25">
        <f t="shared" si="306"/>
        <v>0</v>
      </c>
      <c r="EF122" s="25">
        <f t="shared" si="306"/>
        <v>0</v>
      </c>
      <c r="EG122" s="25">
        <f t="shared" si="306"/>
        <v>0</v>
      </c>
      <c r="EH122" s="25">
        <f t="shared" si="306"/>
        <v>0</v>
      </c>
      <c r="EI122" s="25">
        <f t="shared" si="306"/>
        <v>0</v>
      </c>
      <c r="EJ122" s="25">
        <f t="shared" si="306"/>
        <v>0</v>
      </c>
      <c r="EK122" s="25">
        <f t="shared" si="306"/>
        <v>0</v>
      </c>
      <c r="EL122" s="25">
        <f t="shared" si="306"/>
        <v>0</v>
      </c>
      <c r="EM122" s="25">
        <f t="shared" si="306"/>
        <v>0</v>
      </c>
      <c r="EN122" s="25">
        <f t="shared" si="306"/>
        <v>0</v>
      </c>
      <c r="EO122" s="25">
        <f t="shared" si="306"/>
        <v>0</v>
      </c>
      <c r="EP122" s="25">
        <f t="shared" si="306"/>
        <v>0</v>
      </c>
      <c r="EQ122" s="25">
        <f t="shared" si="306"/>
        <v>0</v>
      </c>
      <c r="ER122" s="25">
        <f t="shared" si="306"/>
        <v>0</v>
      </c>
      <c r="ES122" s="25">
        <f t="shared" si="306"/>
        <v>0</v>
      </c>
      <c r="ET122" s="25">
        <f t="shared" si="306"/>
        <v>0</v>
      </c>
      <c r="EU122" s="25">
        <f t="shared" si="306"/>
        <v>0</v>
      </c>
      <c r="EV122" s="25">
        <f t="shared" si="306"/>
        <v>0</v>
      </c>
      <c r="EW122" s="25">
        <f t="shared" si="306"/>
        <v>0</v>
      </c>
      <c r="EX122" s="25">
        <f t="shared" si="306"/>
        <v>0</v>
      </c>
      <c r="EY122" s="25">
        <f t="shared" si="306"/>
        <v>0</v>
      </c>
      <c r="EZ122" s="25">
        <f t="shared" si="306"/>
        <v>0</v>
      </c>
      <c r="FA122" s="25">
        <f t="shared" si="306"/>
        <v>0</v>
      </c>
      <c r="FB122" s="25">
        <f t="shared" si="306"/>
        <v>0</v>
      </c>
      <c r="FC122" s="25">
        <f t="shared" si="306"/>
        <v>0</v>
      </c>
      <c r="FD122" s="25">
        <f t="shared" si="306"/>
        <v>0</v>
      </c>
      <c r="FE122" s="25">
        <f t="shared" si="306"/>
        <v>0</v>
      </c>
      <c r="FF122" s="25">
        <f t="shared" si="306"/>
        <v>0</v>
      </c>
      <c r="FG122" s="25">
        <f t="shared" si="306"/>
        <v>0</v>
      </c>
      <c r="FH122" s="25">
        <f t="shared" si="306"/>
        <v>0</v>
      </c>
      <c r="FI122" s="25">
        <f t="shared" si="306"/>
        <v>0</v>
      </c>
      <c r="FJ122" s="25">
        <f t="shared" si="306"/>
        <v>0</v>
      </c>
      <c r="FK122" s="25">
        <f t="shared" si="306"/>
        <v>0</v>
      </c>
      <c r="FL122" s="25">
        <f t="shared" si="306"/>
        <v>0</v>
      </c>
      <c r="FM122" s="25">
        <f t="shared" si="306"/>
        <v>0</v>
      </c>
      <c r="FN122" s="25">
        <f t="shared" si="306"/>
        <v>0</v>
      </c>
      <c r="FO122" s="25">
        <f t="shared" si="306"/>
        <v>0</v>
      </c>
      <c r="FP122" s="25">
        <f t="shared" si="306"/>
        <v>0</v>
      </c>
      <c r="FQ122" s="25">
        <f t="shared" si="306"/>
        <v>0</v>
      </c>
      <c r="FR122" s="25">
        <f t="shared" si="306"/>
        <v>0</v>
      </c>
      <c r="FS122" s="25">
        <f t="shared" si="306"/>
        <v>0</v>
      </c>
      <c r="FT122" s="25">
        <f t="shared" si="306"/>
        <v>0</v>
      </c>
      <c r="FU122" s="25">
        <f t="shared" si="306"/>
        <v>0</v>
      </c>
      <c r="FV122" s="25">
        <f t="shared" si="306"/>
        <v>0</v>
      </c>
      <c r="FW122" s="25">
        <f t="shared" si="306"/>
        <v>0</v>
      </c>
      <c r="FX122" s="25">
        <f t="shared" si="306"/>
        <v>0</v>
      </c>
      <c r="FY122" s="25">
        <f t="shared" si="306"/>
        <v>0</v>
      </c>
      <c r="FZ122" s="25">
        <f t="shared" si="306"/>
        <v>0</v>
      </c>
      <c r="GA122" s="25">
        <f t="shared" si="306"/>
        <v>0</v>
      </c>
      <c r="GB122" s="25">
        <f t="shared" si="306"/>
        <v>0</v>
      </c>
      <c r="GC122" s="25">
        <f t="shared" si="306"/>
        <v>0</v>
      </c>
      <c r="GD122" s="25">
        <f t="shared" si="306"/>
        <v>0</v>
      </c>
      <c r="GE122" s="25">
        <f t="shared" si="306"/>
        <v>0</v>
      </c>
      <c r="GF122" s="25">
        <f t="shared" si="306"/>
        <v>0</v>
      </c>
      <c r="GG122" s="25">
        <f t="shared" si="306"/>
        <v>0</v>
      </c>
      <c r="GH122" s="25">
        <f t="shared" si="306"/>
        <v>0</v>
      </c>
      <c r="GI122" s="25">
        <f t="shared" si="306"/>
        <v>0</v>
      </c>
      <c r="GJ122" s="25">
        <f t="shared" si="306"/>
        <v>0</v>
      </c>
      <c r="GK122" s="25">
        <f t="shared" si="306"/>
        <v>0</v>
      </c>
      <c r="GL122" s="25">
        <f t="shared" si="305"/>
        <v>0</v>
      </c>
      <c r="GM122" s="246">
        <f t="shared" si="242"/>
        <v>0</v>
      </c>
    </row>
    <row r="123" spans="1:195" ht="19.5" customHeight="1">
      <c r="A123" s="130">
        <f t="shared" si="279"/>
        <v>0</v>
      </c>
      <c r="B123" s="25" t="s">
        <v>100</v>
      </c>
      <c r="C123" s="25" t="s">
        <v>6</v>
      </c>
      <c r="D123" s="64">
        <v>42064</v>
      </c>
      <c r="E123" s="25">
        <f>SUMIF(RRHH!$CN$18:$FG$18,D123,RRHH!$CN$26:$FG$26)*$E$163</f>
        <v>0</v>
      </c>
      <c r="F123" s="65">
        <f t="shared" si="272"/>
        <v>2015</v>
      </c>
      <c r="G123" s="25">
        <v>48</v>
      </c>
      <c r="H123" s="25">
        <f t="shared" si="273"/>
        <v>0</v>
      </c>
      <c r="I123" s="64">
        <f t="shared" si="275"/>
        <v>43523.199999999997</v>
      </c>
      <c r="J123" s="141">
        <f t="shared" si="298"/>
        <v>0</v>
      </c>
      <c r="K123" s="25">
        <f t="shared" si="298"/>
        <v>0</v>
      </c>
      <c r="L123" s="25">
        <f t="shared" si="298"/>
        <v>0</v>
      </c>
      <c r="M123" s="25">
        <f t="shared" si="298"/>
        <v>0</v>
      </c>
      <c r="N123" s="25">
        <f t="shared" si="298"/>
        <v>0</v>
      </c>
      <c r="O123" s="25">
        <f t="shared" si="298"/>
        <v>0</v>
      </c>
      <c r="P123" s="25">
        <f t="shared" si="298"/>
        <v>0</v>
      </c>
      <c r="Q123" s="25">
        <f t="shared" si="298"/>
        <v>0</v>
      </c>
      <c r="R123" s="25">
        <f t="shared" si="298"/>
        <v>0</v>
      </c>
      <c r="S123" s="25">
        <f t="shared" si="298"/>
        <v>0</v>
      </c>
      <c r="T123" s="25">
        <f t="shared" si="298"/>
        <v>0</v>
      </c>
      <c r="U123" s="25">
        <f t="shared" si="298"/>
        <v>0</v>
      </c>
      <c r="V123" s="25">
        <f t="shared" si="298"/>
        <v>0</v>
      </c>
      <c r="W123" s="25">
        <f t="shared" si="298"/>
        <v>0</v>
      </c>
      <c r="X123" s="25">
        <f t="shared" si="298"/>
        <v>0</v>
      </c>
      <c r="Y123" s="25">
        <f t="shared" si="298"/>
        <v>0</v>
      </c>
      <c r="Z123" s="25">
        <f t="shared" si="299"/>
        <v>0</v>
      </c>
      <c r="AA123" s="25">
        <f t="shared" si="299"/>
        <v>0</v>
      </c>
      <c r="AB123" s="25">
        <f t="shared" si="299"/>
        <v>0</v>
      </c>
      <c r="AC123" s="25">
        <f t="shared" si="299"/>
        <v>0</v>
      </c>
      <c r="AD123" s="25">
        <f t="shared" si="299"/>
        <v>0</v>
      </c>
      <c r="AE123" s="25">
        <f t="shared" si="299"/>
        <v>0</v>
      </c>
      <c r="AF123" s="25">
        <f t="shared" si="299"/>
        <v>0</v>
      </c>
      <c r="AG123" s="25">
        <f t="shared" si="299"/>
        <v>0</v>
      </c>
      <c r="AH123" s="25">
        <f t="shared" si="299"/>
        <v>0</v>
      </c>
      <c r="AI123" s="25">
        <f t="shared" si="299"/>
        <v>0</v>
      </c>
      <c r="AJ123" s="25">
        <f t="shared" si="299"/>
        <v>0</v>
      </c>
      <c r="AK123" s="25">
        <f t="shared" si="299"/>
        <v>0</v>
      </c>
      <c r="AL123" s="25">
        <f t="shared" si="299"/>
        <v>0</v>
      </c>
      <c r="AM123" s="25">
        <f t="shared" si="299"/>
        <v>0</v>
      </c>
      <c r="AN123" s="25">
        <f t="shared" si="299"/>
        <v>0</v>
      </c>
      <c r="AO123" s="25">
        <f t="shared" si="299"/>
        <v>0</v>
      </c>
      <c r="AP123" s="25">
        <f t="shared" si="300"/>
        <v>0</v>
      </c>
      <c r="AQ123" s="25">
        <f t="shared" si="300"/>
        <v>0</v>
      </c>
      <c r="AR123" s="25">
        <f t="shared" si="300"/>
        <v>0</v>
      </c>
      <c r="AS123" s="25">
        <f t="shared" si="300"/>
        <v>0</v>
      </c>
      <c r="AT123" s="25">
        <f t="shared" si="300"/>
        <v>0</v>
      </c>
      <c r="AU123" s="25">
        <f t="shared" si="300"/>
        <v>0</v>
      </c>
      <c r="AV123" s="25">
        <f t="shared" si="300"/>
        <v>0</v>
      </c>
      <c r="AW123" s="25">
        <f t="shared" si="300"/>
        <v>0</v>
      </c>
      <c r="AX123" s="25">
        <f t="shared" si="300"/>
        <v>0</v>
      </c>
      <c r="AY123" s="25">
        <f t="shared" si="300"/>
        <v>0</v>
      </c>
      <c r="AZ123" s="25">
        <f t="shared" si="300"/>
        <v>0</v>
      </c>
      <c r="BA123" s="25">
        <f t="shared" si="300"/>
        <v>0</v>
      </c>
      <c r="BB123" s="25">
        <f t="shared" si="300"/>
        <v>0</v>
      </c>
      <c r="BC123" s="25">
        <f t="shared" si="300"/>
        <v>0</v>
      </c>
      <c r="BD123" s="25">
        <f t="shared" si="300"/>
        <v>0</v>
      </c>
      <c r="BE123" s="25">
        <f t="shared" si="300"/>
        <v>0</v>
      </c>
      <c r="BF123" s="25">
        <f t="shared" si="301"/>
        <v>0</v>
      </c>
      <c r="BG123" s="25">
        <f t="shared" si="301"/>
        <v>0</v>
      </c>
      <c r="BH123" s="25">
        <f t="shared" si="301"/>
        <v>0</v>
      </c>
      <c r="BI123" s="25">
        <f t="shared" si="301"/>
        <v>0</v>
      </c>
      <c r="BJ123" s="25">
        <f t="shared" si="301"/>
        <v>0</v>
      </c>
      <c r="BK123" s="25">
        <f t="shared" si="301"/>
        <v>0</v>
      </c>
      <c r="BL123" s="25">
        <f t="shared" si="301"/>
        <v>0</v>
      </c>
      <c r="BM123" s="25">
        <f t="shared" si="301"/>
        <v>0</v>
      </c>
      <c r="BN123" s="25">
        <f t="shared" si="301"/>
        <v>0</v>
      </c>
      <c r="BO123" s="25">
        <f t="shared" si="301"/>
        <v>0</v>
      </c>
      <c r="BP123" s="25">
        <f t="shared" si="301"/>
        <v>0</v>
      </c>
      <c r="BQ123" s="25">
        <f t="shared" si="301"/>
        <v>0</v>
      </c>
      <c r="BR123" s="25">
        <f t="shared" si="301"/>
        <v>0</v>
      </c>
      <c r="BS123" s="25">
        <f t="shared" si="301"/>
        <v>0</v>
      </c>
      <c r="BT123" s="25">
        <f t="shared" si="301"/>
        <v>0</v>
      </c>
      <c r="BU123" s="25">
        <f t="shared" si="301"/>
        <v>0</v>
      </c>
      <c r="BV123" s="25">
        <f t="shared" si="302"/>
        <v>0</v>
      </c>
      <c r="BW123" s="25">
        <f t="shared" si="302"/>
        <v>0</v>
      </c>
      <c r="BX123" s="25">
        <f t="shared" si="302"/>
        <v>0</v>
      </c>
      <c r="BY123" s="25">
        <f t="shared" si="302"/>
        <v>0</v>
      </c>
      <c r="BZ123" s="25">
        <f t="shared" si="302"/>
        <v>0</v>
      </c>
      <c r="CA123" s="25">
        <f t="shared" si="302"/>
        <v>0</v>
      </c>
      <c r="CB123" s="25">
        <f t="shared" si="302"/>
        <v>0</v>
      </c>
      <c r="CC123" s="25">
        <f t="shared" si="302"/>
        <v>0</v>
      </c>
      <c r="CD123" s="25">
        <f t="shared" si="302"/>
        <v>0</v>
      </c>
      <c r="CE123" s="25">
        <f t="shared" si="302"/>
        <v>0</v>
      </c>
      <c r="CF123" s="25">
        <f t="shared" si="302"/>
        <v>0</v>
      </c>
      <c r="CG123" s="25">
        <f t="shared" si="302"/>
        <v>0</v>
      </c>
      <c r="CH123" s="25">
        <f t="shared" si="302"/>
        <v>0</v>
      </c>
      <c r="CI123" s="25">
        <f t="shared" si="302"/>
        <v>0</v>
      </c>
      <c r="CJ123" s="25">
        <f t="shared" si="302"/>
        <v>0</v>
      </c>
      <c r="CK123" s="25">
        <f t="shared" si="302"/>
        <v>0</v>
      </c>
      <c r="CL123" s="25">
        <f t="shared" si="303"/>
        <v>0</v>
      </c>
      <c r="CM123" s="25">
        <f t="shared" si="303"/>
        <v>0</v>
      </c>
      <c r="CN123" s="25">
        <f t="shared" si="303"/>
        <v>0</v>
      </c>
      <c r="CO123" s="25">
        <f t="shared" si="303"/>
        <v>0</v>
      </c>
      <c r="CP123" s="25">
        <f t="shared" si="303"/>
        <v>0</v>
      </c>
      <c r="CQ123" s="25">
        <f t="shared" si="303"/>
        <v>0</v>
      </c>
      <c r="CR123" s="25">
        <f t="shared" si="303"/>
        <v>0</v>
      </c>
      <c r="CS123" s="25">
        <f t="shared" si="303"/>
        <v>0</v>
      </c>
      <c r="CT123" s="25">
        <f t="shared" si="303"/>
        <v>0</v>
      </c>
      <c r="CU123" s="25">
        <f t="shared" si="303"/>
        <v>0</v>
      </c>
      <c r="CV123" s="25">
        <f t="shared" si="303"/>
        <v>0</v>
      </c>
      <c r="CW123" s="25">
        <f t="shared" si="303"/>
        <v>0</v>
      </c>
      <c r="CX123" s="25">
        <f t="shared" si="303"/>
        <v>0</v>
      </c>
      <c r="CY123" s="25">
        <f t="shared" si="303"/>
        <v>0</v>
      </c>
      <c r="CZ123" s="25">
        <f t="shared" si="303"/>
        <v>0</v>
      </c>
      <c r="DA123" s="25">
        <f t="shared" si="303"/>
        <v>0</v>
      </c>
      <c r="DB123" s="25">
        <f t="shared" si="304"/>
        <v>0</v>
      </c>
      <c r="DC123" s="25">
        <f t="shared" si="304"/>
        <v>0</v>
      </c>
      <c r="DD123" s="25">
        <f t="shared" si="304"/>
        <v>0</v>
      </c>
      <c r="DE123" s="25">
        <f t="shared" si="304"/>
        <v>0</v>
      </c>
      <c r="DF123" s="25">
        <f t="shared" si="304"/>
        <v>0</v>
      </c>
      <c r="DG123" s="25">
        <f t="shared" si="304"/>
        <v>0</v>
      </c>
      <c r="DH123" s="25">
        <f t="shared" si="304"/>
        <v>0</v>
      </c>
      <c r="DI123" s="25">
        <f t="shared" si="304"/>
        <v>0</v>
      </c>
      <c r="DJ123" s="25">
        <f t="shared" si="304"/>
        <v>0</v>
      </c>
      <c r="DK123" s="25">
        <f t="shared" si="304"/>
        <v>0</v>
      </c>
      <c r="DL123" s="25">
        <f t="shared" si="304"/>
        <v>0</v>
      </c>
      <c r="DM123" s="25">
        <f t="shared" si="304"/>
        <v>0</v>
      </c>
      <c r="DN123" s="25">
        <f t="shared" si="304"/>
        <v>0</v>
      </c>
      <c r="DO123" s="25">
        <f t="shared" si="304"/>
        <v>0</v>
      </c>
      <c r="DP123" s="25">
        <f t="shared" si="304"/>
        <v>0</v>
      </c>
      <c r="DQ123" s="25">
        <f t="shared" si="304"/>
        <v>0</v>
      </c>
      <c r="DR123" s="25">
        <f t="shared" si="289"/>
        <v>0</v>
      </c>
      <c r="DS123" s="25">
        <f t="shared" si="289"/>
        <v>0</v>
      </c>
      <c r="DT123" s="25">
        <f t="shared" si="289"/>
        <v>0</v>
      </c>
      <c r="DU123" s="25">
        <f t="shared" si="289"/>
        <v>0</v>
      </c>
      <c r="DV123" s="25">
        <f t="shared" si="289"/>
        <v>0</v>
      </c>
      <c r="DW123" s="25">
        <f t="shared" si="289"/>
        <v>0</v>
      </c>
      <c r="DX123" s="25">
        <f t="shared" si="289"/>
        <v>0</v>
      </c>
      <c r="DY123" s="25">
        <f t="shared" si="289"/>
        <v>0</v>
      </c>
      <c r="DZ123" s="25">
        <f t="shared" si="306"/>
        <v>0</v>
      </c>
      <c r="EA123" s="25">
        <f t="shared" si="306"/>
        <v>0</v>
      </c>
      <c r="EB123" s="25">
        <f t="shared" si="306"/>
        <v>0</v>
      </c>
      <c r="EC123" s="25">
        <f t="shared" si="306"/>
        <v>0</v>
      </c>
      <c r="ED123" s="25">
        <f t="shared" si="306"/>
        <v>0</v>
      </c>
      <c r="EE123" s="25">
        <f t="shared" si="306"/>
        <v>0</v>
      </c>
      <c r="EF123" s="25">
        <f t="shared" si="306"/>
        <v>0</v>
      </c>
      <c r="EG123" s="25">
        <f t="shared" si="306"/>
        <v>0</v>
      </c>
      <c r="EH123" s="25">
        <f t="shared" si="306"/>
        <v>0</v>
      </c>
      <c r="EI123" s="25">
        <f t="shared" si="306"/>
        <v>0</v>
      </c>
      <c r="EJ123" s="25">
        <f t="shared" si="306"/>
        <v>0</v>
      </c>
      <c r="EK123" s="25">
        <f t="shared" si="306"/>
        <v>0</v>
      </c>
      <c r="EL123" s="25">
        <f t="shared" si="306"/>
        <v>0</v>
      </c>
      <c r="EM123" s="25">
        <f t="shared" si="306"/>
        <v>0</v>
      </c>
      <c r="EN123" s="25">
        <f t="shared" si="306"/>
        <v>0</v>
      </c>
      <c r="EO123" s="25">
        <f t="shared" si="306"/>
        <v>0</v>
      </c>
      <c r="EP123" s="25">
        <f t="shared" si="306"/>
        <v>0</v>
      </c>
      <c r="EQ123" s="25">
        <f t="shared" si="306"/>
        <v>0</v>
      </c>
      <c r="ER123" s="25">
        <f t="shared" si="306"/>
        <v>0</v>
      </c>
      <c r="ES123" s="25">
        <f t="shared" si="306"/>
        <v>0</v>
      </c>
      <c r="ET123" s="25">
        <f t="shared" si="306"/>
        <v>0</v>
      </c>
      <c r="EU123" s="25">
        <f t="shared" si="306"/>
        <v>0</v>
      </c>
      <c r="EV123" s="25">
        <f t="shared" si="306"/>
        <v>0</v>
      </c>
      <c r="EW123" s="25">
        <f t="shared" si="306"/>
        <v>0</v>
      </c>
      <c r="EX123" s="25">
        <f t="shared" si="306"/>
        <v>0</v>
      </c>
      <c r="EY123" s="25">
        <f t="shared" si="306"/>
        <v>0</v>
      </c>
      <c r="EZ123" s="25">
        <f t="shared" si="306"/>
        <v>0</v>
      </c>
      <c r="FA123" s="25">
        <f t="shared" si="306"/>
        <v>0</v>
      </c>
      <c r="FB123" s="25">
        <f t="shared" si="306"/>
        <v>0</v>
      </c>
      <c r="FC123" s="25">
        <f t="shared" si="306"/>
        <v>0</v>
      </c>
      <c r="FD123" s="25">
        <f t="shared" si="306"/>
        <v>0</v>
      </c>
      <c r="FE123" s="25">
        <f t="shared" si="306"/>
        <v>0</v>
      </c>
      <c r="FF123" s="25">
        <f t="shared" si="306"/>
        <v>0</v>
      </c>
      <c r="FG123" s="25">
        <f t="shared" si="306"/>
        <v>0</v>
      </c>
      <c r="FH123" s="25">
        <f t="shared" si="306"/>
        <v>0</v>
      </c>
      <c r="FI123" s="25">
        <f t="shared" si="306"/>
        <v>0</v>
      </c>
      <c r="FJ123" s="25">
        <f t="shared" si="306"/>
        <v>0</v>
      </c>
      <c r="FK123" s="25">
        <f t="shared" si="306"/>
        <v>0</v>
      </c>
      <c r="FL123" s="25">
        <f t="shared" si="306"/>
        <v>0</v>
      </c>
      <c r="FM123" s="25">
        <f t="shared" si="306"/>
        <v>0</v>
      </c>
      <c r="FN123" s="25">
        <f t="shared" si="306"/>
        <v>0</v>
      </c>
      <c r="FO123" s="25">
        <f t="shared" si="306"/>
        <v>0</v>
      </c>
      <c r="FP123" s="25">
        <f t="shared" si="306"/>
        <v>0</v>
      </c>
      <c r="FQ123" s="25">
        <f t="shared" si="306"/>
        <v>0</v>
      </c>
      <c r="FR123" s="25">
        <f t="shared" si="306"/>
        <v>0</v>
      </c>
      <c r="FS123" s="25">
        <f t="shared" si="306"/>
        <v>0</v>
      </c>
      <c r="FT123" s="25">
        <f t="shared" si="306"/>
        <v>0</v>
      </c>
      <c r="FU123" s="25">
        <f t="shared" si="306"/>
        <v>0</v>
      </c>
      <c r="FV123" s="25">
        <f t="shared" si="306"/>
        <v>0</v>
      </c>
      <c r="FW123" s="25">
        <f t="shared" si="306"/>
        <v>0</v>
      </c>
      <c r="FX123" s="25">
        <f t="shared" si="306"/>
        <v>0</v>
      </c>
      <c r="FY123" s="25">
        <f t="shared" si="306"/>
        <v>0</v>
      </c>
      <c r="FZ123" s="25">
        <f t="shared" si="306"/>
        <v>0</v>
      </c>
      <c r="GA123" s="25">
        <f t="shared" si="306"/>
        <v>0</v>
      </c>
      <c r="GB123" s="25">
        <f t="shared" si="306"/>
        <v>0</v>
      </c>
      <c r="GC123" s="25">
        <f t="shared" si="306"/>
        <v>0</v>
      </c>
      <c r="GD123" s="25">
        <f t="shared" si="306"/>
        <v>0</v>
      </c>
      <c r="GE123" s="25">
        <f t="shared" si="306"/>
        <v>0</v>
      </c>
      <c r="GF123" s="25">
        <f t="shared" si="306"/>
        <v>0</v>
      </c>
      <c r="GG123" s="25">
        <f t="shared" si="306"/>
        <v>0</v>
      </c>
      <c r="GH123" s="25">
        <f t="shared" si="306"/>
        <v>0</v>
      </c>
      <c r="GI123" s="25">
        <f t="shared" si="306"/>
        <v>0</v>
      </c>
      <c r="GJ123" s="25">
        <f t="shared" si="306"/>
        <v>0</v>
      </c>
      <c r="GK123" s="25">
        <f t="shared" si="306"/>
        <v>0</v>
      </c>
      <c r="GL123" s="25">
        <f t="shared" si="305"/>
        <v>0</v>
      </c>
      <c r="GM123" s="246">
        <f t="shared" si="242"/>
        <v>0</v>
      </c>
    </row>
    <row r="124" spans="1:195" ht="19.5" customHeight="1">
      <c r="A124" s="130">
        <f t="shared" si="279"/>
        <v>0</v>
      </c>
      <c r="B124" s="25" t="s">
        <v>100</v>
      </c>
      <c r="C124" s="25" t="s">
        <v>6</v>
      </c>
      <c r="D124" s="64">
        <v>42095</v>
      </c>
      <c r="E124" s="25">
        <f>SUMIF(RRHH!$CN$18:$FG$18,D124,RRHH!$CN$26:$FG$26)*$E$163</f>
        <v>0</v>
      </c>
      <c r="F124" s="65">
        <f t="shared" si="272"/>
        <v>2015</v>
      </c>
      <c r="G124" s="25">
        <v>48</v>
      </c>
      <c r="H124" s="25">
        <f t="shared" si="273"/>
        <v>0</v>
      </c>
      <c r="I124" s="64">
        <f t="shared" si="275"/>
        <v>43554.2</v>
      </c>
      <c r="J124" s="141">
        <f t="shared" si="298"/>
        <v>0</v>
      </c>
      <c r="K124" s="25">
        <f t="shared" si="298"/>
        <v>0</v>
      </c>
      <c r="L124" s="25">
        <f t="shared" si="298"/>
        <v>0</v>
      </c>
      <c r="M124" s="25">
        <f t="shared" si="298"/>
        <v>0</v>
      </c>
      <c r="N124" s="25">
        <f t="shared" si="298"/>
        <v>0</v>
      </c>
      <c r="O124" s="25">
        <f t="shared" si="298"/>
        <v>0</v>
      </c>
      <c r="P124" s="25">
        <f t="shared" si="298"/>
        <v>0</v>
      </c>
      <c r="Q124" s="25">
        <f t="shared" si="298"/>
        <v>0</v>
      </c>
      <c r="R124" s="25">
        <f t="shared" si="298"/>
        <v>0</v>
      </c>
      <c r="S124" s="25">
        <f t="shared" si="298"/>
        <v>0</v>
      </c>
      <c r="T124" s="25">
        <f t="shared" si="298"/>
        <v>0</v>
      </c>
      <c r="U124" s="25">
        <f t="shared" si="298"/>
        <v>0</v>
      </c>
      <c r="V124" s="25">
        <f t="shared" si="298"/>
        <v>0</v>
      </c>
      <c r="W124" s="25">
        <f t="shared" si="298"/>
        <v>0</v>
      </c>
      <c r="X124" s="25">
        <f t="shared" si="298"/>
        <v>0</v>
      </c>
      <c r="Y124" s="25">
        <f t="shared" si="298"/>
        <v>0</v>
      </c>
      <c r="Z124" s="25">
        <f t="shared" si="299"/>
        <v>0</v>
      </c>
      <c r="AA124" s="25">
        <f t="shared" si="299"/>
        <v>0</v>
      </c>
      <c r="AB124" s="25">
        <f t="shared" si="299"/>
        <v>0</v>
      </c>
      <c r="AC124" s="25">
        <f t="shared" si="299"/>
        <v>0</v>
      </c>
      <c r="AD124" s="25">
        <f t="shared" si="299"/>
        <v>0</v>
      </c>
      <c r="AE124" s="25">
        <f t="shared" si="299"/>
        <v>0</v>
      </c>
      <c r="AF124" s="25">
        <f t="shared" si="299"/>
        <v>0</v>
      </c>
      <c r="AG124" s="25">
        <f t="shared" si="299"/>
        <v>0</v>
      </c>
      <c r="AH124" s="25">
        <f t="shared" si="299"/>
        <v>0</v>
      </c>
      <c r="AI124" s="25">
        <f t="shared" si="299"/>
        <v>0</v>
      </c>
      <c r="AJ124" s="25">
        <f t="shared" si="299"/>
        <v>0</v>
      </c>
      <c r="AK124" s="25">
        <f t="shared" si="299"/>
        <v>0</v>
      </c>
      <c r="AL124" s="25">
        <f t="shared" si="299"/>
        <v>0</v>
      </c>
      <c r="AM124" s="25">
        <f t="shared" si="299"/>
        <v>0</v>
      </c>
      <c r="AN124" s="25">
        <f t="shared" si="299"/>
        <v>0</v>
      </c>
      <c r="AO124" s="25">
        <f t="shared" si="299"/>
        <v>0</v>
      </c>
      <c r="AP124" s="25">
        <f t="shared" si="300"/>
        <v>0</v>
      </c>
      <c r="AQ124" s="25">
        <f t="shared" si="300"/>
        <v>0</v>
      </c>
      <c r="AR124" s="25">
        <f t="shared" si="300"/>
        <v>0</v>
      </c>
      <c r="AS124" s="25">
        <f t="shared" si="300"/>
        <v>0</v>
      </c>
      <c r="AT124" s="25">
        <f t="shared" si="300"/>
        <v>0</v>
      </c>
      <c r="AU124" s="25">
        <f t="shared" si="300"/>
        <v>0</v>
      </c>
      <c r="AV124" s="25">
        <f t="shared" si="300"/>
        <v>0</v>
      </c>
      <c r="AW124" s="25">
        <f t="shared" si="300"/>
        <v>0</v>
      </c>
      <c r="AX124" s="25">
        <f t="shared" si="300"/>
        <v>0</v>
      </c>
      <c r="AY124" s="25">
        <f t="shared" si="300"/>
        <v>0</v>
      </c>
      <c r="AZ124" s="25">
        <f t="shared" si="300"/>
        <v>0</v>
      </c>
      <c r="BA124" s="25">
        <f t="shared" si="300"/>
        <v>0</v>
      </c>
      <c r="BB124" s="25">
        <f t="shared" si="300"/>
        <v>0</v>
      </c>
      <c r="BC124" s="25">
        <f t="shared" si="300"/>
        <v>0</v>
      </c>
      <c r="BD124" s="25">
        <f t="shared" si="300"/>
        <v>0</v>
      </c>
      <c r="BE124" s="25">
        <f t="shared" si="300"/>
        <v>0</v>
      </c>
      <c r="BF124" s="25">
        <f t="shared" si="301"/>
        <v>0</v>
      </c>
      <c r="BG124" s="25">
        <f t="shared" si="301"/>
        <v>0</v>
      </c>
      <c r="BH124" s="25">
        <f t="shared" si="301"/>
        <v>0</v>
      </c>
      <c r="BI124" s="25">
        <f t="shared" si="301"/>
        <v>0</v>
      </c>
      <c r="BJ124" s="25">
        <f t="shared" si="301"/>
        <v>0</v>
      </c>
      <c r="BK124" s="25">
        <f t="shared" si="301"/>
        <v>0</v>
      </c>
      <c r="BL124" s="25">
        <f t="shared" si="301"/>
        <v>0</v>
      </c>
      <c r="BM124" s="25">
        <f t="shared" si="301"/>
        <v>0</v>
      </c>
      <c r="BN124" s="25">
        <f t="shared" si="301"/>
        <v>0</v>
      </c>
      <c r="BO124" s="25">
        <f t="shared" si="301"/>
        <v>0</v>
      </c>
      <c r="BP124" s="25">
        <f t="shared" si="301"/>
        <v>0</v>
      </c>
      <c r="BQ124" s="25">
        <f t="shared" si="301"/>
        <v>0</v>
      </c>
      <c r="BR124" s="25">
        <f t="shared" si="301"/>
        <v>0</v>
      </c>
      <c r="BS124" s="25">
        <f t="shared" si="301"/>
        <v>0</v>
      </c>
      <c r="BT124" s="25">
        <f t="shared" si="301"/>
        <v>0</v>
      </c>
      <c r="BU124" s="25">
        <f t="shared" si="301"/>
        <v>0</v>
      </c>
      <c r="BV124" s="25">
        <f t="shared" si="302"/>
        <v>0</v>
      </c>
      <c r="BW124" s="25">
        <f t="shared" si="302"/>
        <v>0</v>
      </c>
      <c r="BX124" s="25">
        <f t="shared" si="302"/>
        <v>0</v>
      </c>
      <c r="BY124" s="25">
        <f t="shared" si="302"/>
        <v>0</v>
      </c>
      <c r="BZ124" s="25">
        <f t="shared" si="302"/>
        <v>0</v>
      </c>
      <c r="CA124" s="25">
        <f t="shared" si="302"/>
        <v>0</v>
      </c>
      <c r="CB124" s="25">
        <f t="shared" si="302"/>
        <v>0</v>
      </c>
      <c r="CC124" s="25">
        <f t="shared" si="302"/>
        <v>0</v>
      </c>
      <c r="CD124" s="25">
        <f t="shared" si="302"/>
        <v>0</v>
      </c>
      <c r="CE124" s="25">
        <f t="shared" si="302"/>
        <v>0</v>
      </c>
      <c r="CF124" s="25">
        <f t="shared" si="302"/>
        <v>0</v>
      </c>
      <c r="CG124" s="25">
        <f t="shared" si="302"/>
        <v>0</v>
      </c>
      <c r="CH124" s="25">
        <f t="shared" si="302"/>
        <v>0</v>
      </c>
      <c r="CI124" s="25">
        <f t="shared" si="302"/>
        <v>0</v>
      </c>
      <c r="CJ124" s="25">
        <f t="shared" si="302"/>
        <v>0</v>
      </c>
      <c r="CK124" s="25">
        <f t="shared" si="302"/>
        <v>0</v>
      </c>
      <c r="CL124" s="25">
        <f t="shared" si="303"/>
        <v>0</v>
      </c>
      <c r="CM124" s="25">
        <f t="shared" si="303"/>
        <v>0</v>
      </c>
      <c r="CN124" s="25">
        <f t="shared" si="303"/>
        <v>0</v>
      </c>
      <c r="CO124" s="25">
        <f t="shared" si="303"/>
        <v>0</v>
      </c>
      <c r="CP124" s="25">
        <f t="shared" si="303"/>
        <v>0</v>
      </c>
      <c r="CQ124" s="25">
        <f t="shared" si="303"/>
        <v>0</v>
      </c>
      <c r="CR124" s="25">
        <f t="shared" si="303"/>
        <v>0</v>
      </c>
      <c r="CS124" s="25">
        <f t="shared" si="303"/>
        <v>0</v>
      </c>
      <c r="CT124" s="25">
        <f t="shared" si="303"/>
        <v>0</v>
      </c>
      <c r="CU124" s="25">
        <f t="shared" si="303"/>
        <v>0</v>
      </c>
      <c r="CV124" s="25">
        <f t="shared" si="303"/>
        <v>0</v>
      </c>
      <c r="CW124" s="25">
        <f t="shared" si="303"/>
        <v>0</v>
      </c>
      <c r="CX124" s="25">
        <f t="shared" si="303"/>
        <v>0</v>
      </c>
      <c r="CY124" s="25">
        <f t="shared" si="303"/>
        <v>0</v>
      </c>
      <c r="CZ124" s="25">
        <f t="shared" si="303"/>
        <v>0</v>
      </c>
      <c r="DA124" s="25">
        <f t="shared" si="303"/>
        <v>0</v>
      </c>
      <c r="DB124" s="25">
        <f t="shared" si="304"/>
        <v>0</v>
      </c>
      <c r="DC124" s="25">
        <f t="shared" si="304"/>
        <v>0</v>
      </c>
      <c r="DD124" s="25">
        <f t="shared" si="304"/>
        <v>0</v>
      </c>
      <c r="DE124" s="25">
        <f t="shared" si="304"/>
        <v>0</v>
      </c>
      <c r="DF124" s="25">
        <f t="shared" si="304"/>
        <v>0</v>
      </c>
      <c r="DG124" s="25">
        <f t="shared" si="304"/>
        <v>0</v>
      </c>
      <c r="DH124" s="25">
        <f t="shared" si="304"/>
        <v>0</v>
      </c>
      <c r="DI124" s="25">
        <f t="shared" si="304"/>
        <v>0</v>
      </c>
      <c r="DJ124" s="25">
        <f t="shared" si="304"/>
        <v>0</v>
      </c>
      <c r="DK124" s="25">
        <f t="shared" si="304"/>
        <v>0</v>
      </c>
      <c r="DL124" s="25">
        <f t="shared" si="304"/>
        <v>0</v>
      </c>
      <c r="DM124" s="25">
        <f t="shared" si="304"/>
        <v>0</v>
      </c>
      <c r="DN124" s="25">
        <f t="shared" si="304"/>
        <v>0</v>
      </c>
      <c r="DO124" s="25">
        <f t="shared" si="304"/>
        <v>0</v>
      </c>
      <c r="DP124" s="25">
        <f t="shared" si="304"/>
        <v>0</v>
      </c>
      <c r="DQ124" s="25">
        <f t="shared" si="304"/>
        <v>0</v>
      </c>
      <c r="DR124" s="25">
        <f t="shared" si="289"/>
        <v>0</v>
      </c>
      <c r="DS124" s="25">
        <f t="shared" si="289"/>
        <v>0</v>
      </c>
      <c r="DT124" s="25">
        <f t="shared" si="289"/>
        <v>0</v>
      </c>
      <c r="DU124" s="25">
        <f t="shared" si="289"/>
        <v>0</v>
      </c>
      <c r="DV124" s="25">
        <f t="shared" si="289"/>
        <v>0</v>
      </c>
      <c r="DW124" s="25">
        <f t="shared" si="289"/>
        <v>0</v>
      </c>
      <c r="DX124" s="25">
        <f t="shared" si="289"/>
        <v>0</v>
      </c>
      <c r="DY124" s="25">
        <f t="shared" si="289"/>
        <v>0</v>
      </c>
      <c r="DZ124" s="25">
        <f t="shared" si="306"/>
        <v>0</v>
      </c>
      <c r="EA124" s="25">
        <f t="shared" si="306"/>
        <v>0</v>
      </c>
      <c r="EB124" s="25">
        <f t="shared" si="306"/>
        <v>0</v>
      </c>
      <c r="EC124" s="25">
        <f t="shared" si="306"/>
        <v>0</v>
      </c>
      <c r="ED124" s="25">
        <f t="shared" si="306"/>
        <v>0</v>
      </c>
      <c r="EE124" s="25">
        <f t="shared" si="306"/>
        <v>0</v>
      </c>
      <c r="EF124" s="25">
        <f t="shared" si="306"/>
        <v>0</v>
      </c>
      <c r="EG124" s="25">
        <f t="shared" si="306"/>
        <v>0</v>
      </c>
      <c r="EH124" s="25">
        <f t="shared" si="306"/>
        <v>0</v>
      </c>
      <c r="EI124" s="25">
        <f t="shared" si="306"/>
        <v>0</v>
      </c>
      <c r="EJ124" s="25">
        <f t="shared" si="306"/>
        <v>0</v>
      </c>
      <c r="EK124" s="25">
        <f t="shared" si="306"/>
        <v>0</v>
      </c>
      <c r="EL124" s="25">
        <f t="shared" si="306"/>
        <v>0</v>
      </c>
      <c r="EM124" s="25">
        <f t="shared" si="306"/>
        <v>0</v>
      </c>
      <c r="EN124" s="25">
        <f t="shared" si="306"/>
        <v>0</v>
      </c>
      <c r="EO124" s="25">
        <f t="shared" si="306"/>
        <v>0</v>
      </c>
      <c r="EP124" s="25">
        <f t="shared" si="306"/>
        <v>0</v>
      </c>
      <c r="EQ124" s="25">
        <f t="shared" si="306"/>
        <v>0</v>
      </c>
      <c r="ER124" s="25">
        <f t="shared" si="306"/>
        <v>0</v>
      </c>
      <c r="ES124" s="25">
        <f t="shared" si="306"/>
        <v>0</v>
      </c>
      <c r="ET124" s="25">
        <f t="shared" si="306"/>
        <v>0</v>
      </c>
      <c r="EU124" s="25">
        <f t="shared" si="306"/>
        <v>0</v>
      </c>
      <c r="EV124" s="25">
        <f t="shared" si="306"/>
        <v>0</v>
      </c>
      <c r="EW124" s="25">
        <f t="shared" si="306"/>
        <v>0</v>
      </c>
      <c r="EX124" s="25">
        <f t="shared" si="306"/>
        <v>0</v>
      </c>
      <c r="EY124" s="25">
        <f t="shared" si="306"/>
        <v>0</v>
      </c>
      <c r="EZ124" s="25">
        <f t="shared" si="306"/>
        <v>0</v>
      </c>
      <c r="FA124" s="25">
        <f t="shared" si="306"/>
        <v>0</v>
      </c>
      <c r="FB124" s="25">
        <f t="shared" si="306"/>
        <v>0</v>
      </c>
      <c r="FC124" s="25">
        <f t="shared" si="306"/>
        <v>0</v>
      </c>
      <c r="FD124" s="25">
        <f t="shared" si="306"/>
        <v>0</v>
      </c>
      <c r="FE124" s="25">
        <f t="shared" si="306"/>
        <v>0</v>
      </c>
      <c r="FF124" s="25">
        <f t="shared" si="306"/>
        <v>0</v>
      </c>
      <c r="FG124" s="25">
        <f t="shared" si="306"/>
        <v>0</v>
      </c>
      <c r="FH124" s="25">
        <f t="shared" si="306"/>
        <v>0</v>
      </c>
      <c r="FI124" s="25">
        <f t="shared" si="306"/>
        <v>0</v>
      </c>
      <c r="FJ124" s="25">
        <f t="shared" si="306"/>
        <v>0</v>
      </c>
      <c r="FK124" s="25">
        <f t="shared" si="306"/>
        <v>0</v>
      </c>
      <c r="FL124" s="25">
        <f t="shared" si="306"/>
        <v>0</v>
      </c>
      <c r="FM124" s="25">
        <f t="shared" si="306"/>
        <v>0</v>
      </c>
      <c r="FN124" s="25">
        <f t="shared" si="306"/>
        <v>0</v>
      </c>
      <c r="FO124" s="25">
        <f t="shared" si="306"/>
        <v>0</v>
      </c>
      <c r="FP124" s="25">
        <f t="shared" si="306"/>
        <v>0</v>
      </c>
      <c r="FQ124" s="25">
        <f t="shared" si="306"/>
        <v>0</v>
      </c>
      <c r="FR124" s="25">
        <f t="shared" si="306"/>
        <v>0</v>
      </c>
      <c r="FS124" s="25">
        <f t="shared" si="306"/>
        <v>0</v>
      </c>
      <c r="FT124" s="25">
        <f t="shared" si="306"/>
        <v>0</v>
      </c>
      <c r="FU124" s="25">
        <f t="shared" si="306"/>
        <v>0</v>
      </c>
      <c r="FV124" s="25">
        <f t="shared" si="306"/>
        <v>0</v>
      </c>
      <c r="FW124" s="25">
        <f t="shared" si="306"/>
        <v>0</v>
      </c>
      <c r="FX124" s="25">
        <f t="shared" si="306"/>
        <v>0</v>
      </c>
      <c r="FY124" s="25">
        <f t="shared" si="306"/>
        <v>0</v>
      </c>
      <c r="FZ124" s="25">
        <f t="shared" si="306"/>
        <v>0</v>
      </c>
      <c r="GA124" s="25">
        <f t="shared" si="306"/>
        <v>0</v>
      </c>
      <c r="GB124" s="25">
        <f t="shared" si="306"/>
        <v>0</v>
      </c>
      <c r="GC124" s="25">
        <f t="shared" si="306"/>
        <v>0</v>
      </c>
      <c r="GD124" s="25">
        <f t="shared" si="306"/>
        <v>0</v>
      </c>
      <c r="GE124" s="25">
        <f t="shared" si="306"/>
        <v>0</v>
      </c>
      <c r="GF124" s="25">
        <f t="shared" si="306"/>
        <v>0</v>
      </c>
      <c r="GG124" s="25">
        <f t="shared" si="306"/>
        <v>0</v>
      </c>
      <c r="GH124" s="25">
        <f t="shared" si="306"/>
        <v>0</v>
      </c>
      <c r="GI124" s="25">
        <f t="shared" si="306"/>
        <v>0</v>
      </c>
      <c r="GJ124" s="25">
        <f t="shared" si="306"/>
        <v>0</v>
      </c>
      <c r="GK124" s="25">
        <f t="shared" ref="GK124:GL127" si="307">IF(GK$12&gt;$I124,0,IF($D124&lt;=GK$12,$H124,0))</f>
        <v>0</v>
      </c>
      <c r="GL124" s="25">
        <f t="shared" si="307"/>
        <v>0</v>
      </c>
      <c r="GM124" s="246">
        <f t="shared" si="242"/>
        <v>0</v>
      </c>
    </row>
    <row r="125" spans="1:195" ht="19.5" customHeight="1">
      <c r="A125" s="130">
        <f t="shared" si="279"/>
        <v>0</v>
      </c>
      <c r="B125" s="25" t="s">
        <v>100</v>
      </c>
      <c r="C125" s="25" t="s">
        <v>6</v>
      </c>
      <c r="D125" s="64">
        <v>42125</v>
      </c>
      <c r="E125" s="25">
        <f>SUMIF(RRHH!$CN$18:$FG$18,D125,RRHH!$CN$26:$FG$26)*$E$163</f>
        <v>0</v>
      </c>
      <c r="F125" s="65">
        <f t="shared" si="272"/>
        <v>2015</v>
      </c>
      <c r="G125" s="25">
        <v>48</v>
      </c>
      <c r="H125" s="25">
        <f t="shared" si="273"/>
        <v>0</v>
      </c>
      <c r="I125" s="64">
        <f t="shared" si="275"/>
        <v>43584.2</v>
      </c>
      <c r="J125" s="141">
        <f t="shared" si="298"/>
        <v>0</v>
      </c>
      <c r="K125" s="25">
        <f t="shared" si="298"/>
        <v>0</v>
      </c>
      <c r="L125" s="25">
        <f t="shared" si="298"/>
        <v>0</v>
      </c>
      <c r="M125" s="25">
        <f t="shared" si="298"/>
        <v>0</v>
      </c>
      <c r="N125" s="25">
        <f t="shared" si="298"/>
        <v>0</v>
      </c>
      <c r="O125" s="25">
        <f t="shared" si="298"/>
        <v>0</v>
      </c>
      <c r="P125" s="25">
        <f t="shared" si="298"/>
        <v>0</v>
      </c>
      <c r="Q125" s="25">
        <f t="shared" si="298"/>
        <v>0</v>
      </c>
      <c r="R125" s="25">
        <f t="shared" si="298"/>
        <v>0</v>
      </c>
      <c r="S125" s="25">
        <f t="shared" si="298"/>
        <v>0</v>
      </c>
      <c r="T125" s="25">
        <f t="shared" si="298"/>
        <v>0</v>
      </c>
      <c r="U125" s="25">
        <f t="shared" si="298"/>
        <v>0</v>
      </c>
      <c r="V125" s="25">
        <f t="shared" si="298"/>
        <v>0</v>
      </c>
      <c r="W125" s="25">
        <f t="shared" si="298"/>
        <v>0</v>
      </c>
      <c r="X125" s="25">
        <f t="shared" si="298"/>
        <v>0</v>
      </c>
      <c r="Y125" s="25">
        <f t="shared" si="298"/>
        <v>0</v>
      </c>
      <c r="Z125" s="25">
        <f t="shared" si="299"/>
        <v>0</v>
      </c>
      <c r="AA125" s="25">
        <f t="shared" si="299"/>
        <v>0</v>
      </c>
      <c r="AB125" s="25">
        <f t="shared" si="299"/>
        <v>0</v>
      </c>
      <c r="AC125" s="25">
        <f t="shared" si="299"/>
        <v>0</v>
      </c>
      <c r="AD125" s="25">
        <f t="shared" si="299"/>
        <v>0</v>
      </c>
      <c r="AE125" s="25">
        <f t="shared" si="299"/>
        <v>0</v>
      </c>
      <c r="AF125" s="25">
        <f t="shared" si="299"/>
        <v>0</v>
      </c>
      <c r="AG125" s="25">
        <f t="shared" si="299"/>
        <v>0</v>
      </c>
      <c r="AH125" s="25">
        <f t="shared" si="299"/>
        <v>0</v>
      </c>
      <c r="AI125" s="25">
        <f t="shared" si="299"/>
        <v>0</v>
      </c>
      <c r="AJ125" s="25">
        <f t="shared" si="299"/>
        <v>0</v>
      </c>
      <c r="AK125" s="25">
        <f t="shared" si="299"/>
        <v>0</v>
      </c>
      <c r="AL125" s="25">
        <f t="shared" si="299"/>
        <v>0</v>
      </c>
      <c r="AM125" s="25">
        <f t="shared" si="299"/>
        <v>0</v>
      </c>
      <c r="AN125" s="25">
        <f t="shared" si="299"/>
        <v>0</v>
      </c>
      <c r="AO125" s="25">
        <f t="shared" si="299"/>
        <v>0</v>
      </c>
      <c r="AP125" s="25">
        <f t="shared" si="300"/>
        <v>0</v>
      </c>
      <c r="AQ125" s="25">
        <f t="shared" si="300"/>
        <v>0</v>
      </c>
      <c r="AR125" s="25">
        <f t="shared" si="300"/>
        <v>0</v>
      </c>
      <c r="AS125" s="25">
        <f t="shared" si="300"/>
        <v>0</v>
      </c>
      <c r="AT125" s="25">
        <f t="shared" si="300"/>
        <v>0</v>
      </c>
      <c r="AU125" s="25">
        <f t="shared" si="300"/>
        <v>0</v>
      </c>
      <c r="AV125" s="25">
        <f t="shared" si="300"/>
        <v>0</v>
      </c>
      <c r="AW125" s="25">
        <f t="shared" si="300"/>
        <v>0</v>
      </c>
      <c r="AX125" s="25">
        <f t="shared" si="300"/>
        <v>0</v>
      </c>
      <c r="AY125" s="25">
        <f t="shared" si="300"/>
        <v>0</v>
      </c>
      <c r="AZ125" s="25">
        <f t="shared" si="300"/>
        <v>0</v>
      </c>
      <c r="BA125" s="25">
        <f t="shared" si="300"/>
        <v>0</v>
      </c>
      <c r="BB125" s="25">
        <f t="shared" si="300"/>
        <v>0</v>
      </c>
      <c r="BC125" s="25">
        <f t="shared" si="300"/>
        <v>0</v>
      </c>
      <c r="BD125" s="25">
        <f t="shared" si="300"/>
        <v>0</v>
      </c>
      <c r="BE125" s="25">
        <f t="shared" si="300"/>
        <v>0</v>
      </c>
      <c r="BF125" s="25">
        <f t="shared" si="301"/>
        <v>0</v>
      </c>
      <c r="BG125" s="25">
        <f t="shared" si="301"/>
        <v>0</v>
      </c>
      <c r="BH125" s="25">
        <f t="shared" si="301"/>
        <v>0</v>
      </c>
      <c r="BI125" s="25">
        <f t="shared" si="301"/>
        <v>0</v>
      </c>
      <c r="BJ125" s="25">
        <f t="shared" si="301"/>
        <v>0</v>
      </c>
      <c r="BK125" s="25">
        <f t="shared" si="301"/>
        <v>0</v>
      </c>
      <c r="BL125" s="25">
        <f t="shared" si="301"/>
        <v>0</v>
      </c>
      <c r="BM125" s="25">
        <f t="shared" si="301"/>
        <v>0</v>
      </c>
      <c r="BN125" s="25">
        <f t="shared" si="301"/>
        <v>0</v>
      </c>
      <c r="BO125" s="25">
        <f t="shared" si="301"/>
        <v>0</v>
      </c>
      <c r="BP125" s="25">
        <f t="shared" si="301"/>
        <v>0</v>
      </c>
      <c r="BQ125" s="25">
        <f t="shared" si="301"/>
        <v>0</v>
      </c>
      <c r="BR125" s="25">
        <f t="shared" si="301"/>
        <v>0</v>
      </c>
      <c r="BS125" s="25">
        <f t="shared" si="301"/>
        <v>0</v>
      </c>
      <c r="BT125" s="25">
        <f t="shared" si="301"/>
        <v>0</v>
      </c>
      <c r="BU125" s="25">
        <f t="shared" si="301"/>
        <v>0</v>
      </c>
      <c r="BV125" s="25">
        <f t="shared" si="302"/>
        <v>0</v>
      </c>
      <c r="BW125" s="25">
        <f t="shared" si="302"/>
        <v>0</v>
      </c>
      <c r="BX125" s="25">
        <f t="shared" si="302"/>
        <v>0</v>
      </c>
      <c r="BY125" s="25">
        <f t="shared" si="302"/>
        <v>0</v>
      </c>
      <c r="BZ125" s="25">
        <f t="shared" si="302"/>
        <v>0</v>
      </c>
      <c r="CA125" s="25">
        <f t="shared" si="302"/>
        <v>0</v>
      </c>
      <c r="CB125" s="25">
        <f t="shared" si="302"/>
        <v>0</v>
      </c>
      <c r="CC125" s="25">
        <f t="shared" si="302"/>
        <v>0</v>
      </c>
      <c r="CD125" s="25">
        <f t="shared" si="302"/>
        <v>0</v>
      </c>
      <c r="CE125" s="25">
        <f t="shared" si="302"/>
        <v>0</v>
      </c>
      <c r="CF125" s="25">
        <f t="shared" si="302"/>
        <v>0</v>
      </c>
      <c r="CG125" s="25">
        <f t="shared" si="302"/>
        <v>0</v>
      </c>
      <c r="CH125" s="25">
        <f t="shared" si="302"/>
        <v>0</v>
      </c>
      <c r="CI125" s="25">
        <f t="shared" si="302"/>
        <v>0</v>
      </c>
      <c r="CJ125" s="25">
        <f t="shared" si="302"/>
        <v>0</v>
      </c>
      <c r="CK125" s="25">
        <f t="shared" si="302"/>
        <v>0</v>
      </c>
      <c r="CL125" s="25">
        <f t="shared" si="303"/>
        <v>0</v>
      </c>
      <c r="CM125" s="25">
        <f t="shared" si="303"/>
        <v>0</v>
      </c>
      <c r="CN125" s="25">
        <f t="shared" si="303"/>
        <v>0</v>
      </c>
      <c r="CO125" s="25">
        <f t="shared" si="303"/>
        <v>0</v>
      </c>
      <c r="CP125" s="25">
        <f t="shared" si="303"/>
        <v>0</v>
      </c>
      <c r="CQ125" s="25">
        <f t="shared" si="303"/>
        <v>0</v>
      </c>
      <c r="CR125" s="25">
        <f t="shared" si="303"/>
        <v>0</v>
      </c>
      <c r="CS125" s="25">
        <f t="shared" si="303"/>
        <v>0</v>
      </c>
      <c r="CT125" s="25">
        <f t="shared" si="303"/>
        <v>0</v>
      </c>
      <c r="CU125" s="25">
        <f t="shared" si="303"/>
        <v>0</v>
      </c>
      <c r="CV125" s="25">
        <f t="shared" si="303"/>
        <v>0</v>
      </c>
      <c r="CW125" s="25">
        <f t="shared" si="303"/>
        <v>0</v>
      </c>
      <c r="CX125" s="25">
        <f t="shared" si="303"/>
        <v>0</v>
      </c>
      <c r="CY125" s="25">
        <f t="shared" si="303"/>
        <v>0</v>
      </c>
      <c r="CZ125" s="25">
        <f t="shared" si="303"/>
        <v>0</v>
      </c>
      <c r="DA125" s="25">
        <f t="shared" si="303"/>
        <v>0</v>
      </c>
      <c r="DB125" s="25">
        <f t="shared" si="304"/>
        <v>0</v>
      </c>
      <c r="DC125" s="25">
        <f t="shared" si="304"/>
        <v>0</v>
      </c>
      <c r="DD125" s="25">
        <f t="shared" si="304"/>
        <v>0</v>
      </c>
      <c r="DE125" s="25">
        <f t="shared" si="304"/>
        <v>0</v>
      </c>
      <c r="DF125" s="25">
        <f t="shared" si="304"/>
        <v>0</v>
      </c>
      <c r="DG125" s="25">
        <f t="shared" si="304"/>
        <v>0</v>
      </c>
      <c r="DH125" s="25">
        <f t="shared" si="304"/>
        <v>0</v>
      </c>
      <c r="DI125" s="25">
        <f t="shared" si="304"/>
        <v>0</v>
      </c>
      <c r="DJ125" s="25">
        <f t="shared" si="304"/>
        <v>0</v>
      </c>
      <c r="DK125" s="25">
        <f t="shared" si="304"/>
        <v>0</v>
      </c>
      <c r="DL125" s="25">
        <f t="shared" si="304"/>
        <v>0</v>
      </c>
      <c r="DM125" s="25">
        <f t="shared" si="304"/>
        <v>0</v>
      </c>
      <c r="DN125" s="25">
        <f t="shared" si="304"/>
        <v>0</v>
      </c>
      <c r="DO125" s="25">
        <f t="shared" si="304"/>
        <v>0</v>
      </c>
      <c r="DP125" s="25">
        <f t="shared" si="304"/>
        <v>0</v>
      </c>
      <c r="DQ125" s="25">
        <f t="shared" si="304"/>
        <v>0</v>
      </c>
      <c r="DR125" s="25">
        <f t="shared" si="289"/>
        <v>0</v>
      </c>
      <c r="DS125" s="25">
        <f t="shared" si="289"/>
        <v>0</v>
      </c>
      <c r="DT125" s="25">
        <f t="shared" si="289"/>
        <v>0</v>
      </c>
      <c r="DU125" s="25">
        <f t="shared" si="289"/>
        <v>0</v>
      </c>
      <c r="DV125" s="25">
        <f t="shared" si="289"/>
        <v>0</v>
      </c>
      <c r="DW125" s="25">
        <f t="shared" si="289"/>
        <v>0</v>
      </c>
      <c r="DX125" s="25">
        <f t="shared" si="289"/>
        <v>0</v>
      </c>
      <c r="DY125" s="25">
        <f t="shared" si="289"/>
        <v>0</v>
      </c>
      <c r="DZ125" s="25">
        <f t="shared" ref="DZ125:GK128" si="308">IF(DZ$12&gt;$I125,0,IF($D125&lt;=DZ$12,$H125,0))</f>
        <v>0</v>
      </c>
      <c r="EA125" s="25">
        <f t="shared" si="308"/>
        <v>0</v>
      </c>
      <c r="EB125" s="25">
        <f t="shared" si="308"/>
        <v>0</v>
      </c>
      <c r="EC125" s="25">
        <f t="shared" si="308"/>
        <v>0</v>
      </c>
      <c r="ED125" s="25">
        <f t="shared" si="308"/>
        <v>0</v>
      </c>
      <c r="EE125" s="25">
        <f t="shared" si="308"/>
        <v>0</v>
      </c>
      <c r="EF125" s="25">
        <f t="shared" si="308"/>
        <v>0</v>
      </c>
      <c r="EG125" s="25">
        <f t="shared" si="308"/>
        <v>0</v>
      </c>
      <c r="EH125" s="25">
        <f t="shared" si="308"/>
        <v>0</v>
      </c>
      <c r="EI125" s="25">
        <f t="shared" si="308"/>
        <v>0</v>
      </c>
      <c r="EJ125" s="25">
        <f t="shared" si="308"/>
        <v>0</v>
      </c>
      <c r="EK125" s="25">
        <f t="shared" si="308"/>
        <v>0</v>
      </c>
      <c r="EL125" s="25">
        <f t="shared" si="308"/>
        <v>0</v>
      </c>
      <c r="EM125" s="25">
        <f t="shared" si="308"/>
        <v>0</v>
      </c>
      <c r="EN125" s="25">
        <f t="shared" si="308"/>
        <v>0</v>
      </c>
      <c r="EO125" s="25">
        <f t="shared" si="308"/>
        <v>0</v>
      </c>
      <c r="EP125" s="25">
        <f t="shared" si="308"/>
        <v>0</v>
      </c>
      <c r="EQ125" s="25">
        <f t="shared" si="308"/>
        <v>0</v>
      </c>
      <c r="ER125" s="25">
        <f t="shared" si="308"/>
        <v>0</v>
      </c>
      <c r="ES125" s="25">
        <f t="shared" si="308"/>
        <v>0</v>
      </c>
      <c r="ET125" s="25">
        <f t="shared" si="308"/>
        <v>0</v>
      </c>
      <c r="EU125" s="25">
        <f t="shared" si="308"/>
        <v>0</v>
      </c>
      <c r="EV125" s="25">
        <f t="shared" si="308"/>
        <v>0</v>
      </c>
      <c r="EW125" s="25">
        <f t="shared" si="308"/>
        <v>0</v>
      </c>
      <c r="EX125" s="25">
        <f t="shared" si="308"/>
        <v>0</v>
      </c>
      <c r="EY125" s="25">
        <f t="shared" si="308"/>
        <v>0</v>
      </c>
      <c r="EZ125" s="25">
        <f t="shared" si="308"/>
        <v>0</v>
      </c>
      <c r="FA125" s="25">
        <f t="shared" si="308"/>
        <v>0</v>
      </c>
      <c r="FB125" s="25">
        <f t="shared" si="308"/>
        <v>0</v>
      </c>
      <c r="FC125" s="25">
        <f t="shared" si="308"/>
        <v>0</v>
      </c>
      <c r="FD125" s="25">
        <f t="shared" si="308"/>
        <v>0</v>
      </c>
      <c r="FE125" s="25">
        <f t="shared" si="308"/>
        <v>0</v>
      </c>
      <c r="FF125" s="25">
        <f t="shared" si="308"/>
        <v>0</v>
      </c>
      <c r="FG125" s="25">
        <f t="shared" si="308"/>
        <v>0</v>
      </c>
      <c r="FH125" s="25">
        <f t="shared" si="308"/>
        <v>0</v>
      </c>
      <c r="FI125" s="25">
        <f t="shared" si="308"/>
        <v>0</v>
      </c>
      <c r="FJ125" s="25">
        <f t="shared" si="308"/>
        <v>0</v>
      </c>
      <c r="FK125" s="25">
        <f t="shared" si="308"/>
        <v>0</v>
      </c>
      <c r="FL125" s="25">
        <f t="shared" si="308"/>
        <v>0</v>
      </c>
      <c r="FM125" s="25">
        <f t="shared" si="308"/>
        <v>0</v>
      </c>
      <c r="FN125" s="25">
        <f t="shared" si="308"/>
        <v>0</v>
      </c>
      <c r="FO125" s="25">
        <f t="shared" si="308"/>
        <v>0</v>
      </c>
      <c r="FP125" s="25">
        <f t="shared" si="308"/>
        <v>0</v>
      </c>
      <c r="FQ125" s="25">
        <f t="shared" si="308"/>
        <v>0</v>
      </c>
      <c r="FR125" s="25">
        <f t="shared" si="308"/>
        <v>0</v>
      </c>
      <c r="FS125" s="25">
        <f t="shared" si="308"/>
        <v>0</v>
      </c>
      <c r="FT125" s="25">
        <f t="shared" si="308"/>
        <v>0</v>
      </c>
      <c r="FU125" s="25">
        <f t="shared" si="308"/>
        <v>0</v>
      </c>
      <c r="FV125" s="25">
        <f t="shared" si="308"/>
        <v>0</v>
      </c>
      <c r="FW125" s="25">
        <f t="shared" si="308"/>
        <v>0</v>
      </c>
      <c r="FX125" s="25">
        <f t="shared" si="308"/>
        <v>0</v>
      </c>
      <c r="FY125" s="25">
        <f t="shared" si="308"/>
        <v>0</v>
      </c>
      <c r="FZ125" s="25">
        <f t="shared" si="308"/>
        <v>0</v>
      </c>
      <c r="GA125" s="25">
        <f t="shared" si="308"/>
        <v>0</v>
      </c>
      <c r="GB125" s="25">
        <f t="shared" si="308"/>
        <v>0</v>
      </c>
      <c r="GC125" s="25">
        <f t="shared" si="308"/>
        <v>0</v>
      </c>
      <c r="GD125" s="25">
        <f t="shared" si="308"/>
        <v>0</v>
      </c>
      <c r="GE125" s="25">
        <f t="shared" si="308"/>
        <v>0</v>
      </c>
      <c r="GF125" s="25">
        <f t="shared" si="308"/>
        <v>0</v>
      </c>
      <c r="GG125" s="25">
        <f t="shared" si="308"/>
        <v>0</v>
      </c>
      <c r="GH125" s="25">
        <f t="shared" si="308"/>
        <v>0</v>
      </c>
      <c r="GI125" s="25">
        <f t="shared" si="308"/>
        <v>0</v>
      </c>
      <c r="GJ125" s="25">
        <f t="shared" si="308"/>
        <v>0</v>
      </c>
      <c r="GK125" s="25">
        <f t="shared" si="308"/>
        <v>0</v>
      </c>
      <c r="GL125" s="25">
        <f t="shared" si="307"/>
        <v>0</v>
      </c>
      <c r="GM125" s="246">
        <f t="shared" si="242"/>
        <v>0</v>
      </c>
    </row>
    <row r="126" spans="1:195" ht="19.5" customHeight="1">
      <c r="A126" s="130">
        <f t="shared" si="279"/>
        <v>0</v>
      </c>
      <c r="B126" s="25" t="s">
        <v>100</v>
      </c>
      <c r="C126" s="25" t="s">
        <v>6</v>
      </c>
      <c r="D126" s="64">
        <v>42156</v>
      </c>
      <c r="E126" s="25">
        <f>SUMIF(RRHH!$CN$18:$FG$18,D126,RRHH!$CN$26:$FG$26)*$E$163</f>
        <v>1550</v>
      </c>
      <c r="F126" s="65">
        <f t="shared" si="272"/>
        <v>2015</v>
      </c>
      <c r="G126" s="25">
        <v>48</v>
      </c>
      <c r="H126" s="25">
        <f t="shared" si="273"/>
        <v>-32.291666666666664</v>
      </c>
      <c r="I126" s="64">
        <f t="shared" si="275"/>
        <v>43615.199999999997</v>
      </c>
      <c r="J126" s="141">
        <f t="shared" si="298"/>
        <v>0</v>
      </c>
      <c r="K126" s="25">
        <f t="shared" si="298"/>
        <v>0</v>
      </c>
      <c r="L126" s="25">
        <f t="shared" si="298"/>
        <v>0</v>
      </c>
      <c r="M126" s="25">
        <f t="shared" si="298"/>
        <v>0</v>
      </c>
      <c r="N126" s="25">
        <f t="shared" si="298"/>
        <v>0</v>
      </c>
      <c r="O126" s="25">
        <f t="shared" si="298"/>
        <v>0</v>
      </c>
      <c r="P126" s="25">
        <f t="shared" si="298"/>
        <v>0</v>
      </c>
      <c r="Q126" s="25">
        <f t="shared" si="298"/>
        <v>0</v>
      </c>
      <c r="R126" s="25">
        <f t="shared" si="298"/>
        <v>0</v>
      </c>
      <c r="S126" s="25">
        <f t="shared" si="298"/>
        <v>0</v>
      </c>
      <c r="T126" s="25">
        <f t="shared" si="298"/>
        <v>0</v>
      </c>
      <c r="U126" s="25">
        <f t="shared" si="298"/>
        <v>0</v>
      </c>
      <c r="V126" s="25">
        <f t="shared" si="298"/>
        <v>0</v>
      </c>
      <c r="W126" s="25">
        <f t="shared" si="298"/>
        <v>0</v>
      </c>
      <c r="X126" s="25">
        <f t="shared" si="298"/>
        <v>0</v>
      </c>
      <c r="Y126" s="25">
        <f t="shared" si="298"/>
        <v>0</v>
      </c>
      <c r="Z126" s="25">
        <f t="shared" si="299"/>
        <v>0</v>
      </c>
      <c r="AA126" s="25">
        <f t="shared" si="299"/>
        <v>0</v>
      </c>
      <c r="AB126" s="25">
        <f t="shared" si="299"/>
        <v>0</v>
      </c>
      <c r="AC126" s="25">
        <f t="shared" si="299"/>
        <v>0</v>
      </c>
      <c r="AD126" s="25">
        <f t="shared" si="299"/>
        <v>0</v>
      </c>
      <c r="AE126" s="25">
        <f t="shared" si="299"/>
        <v>0</v>
      </c>
      <c r="AF126" s="25">
        <f t="shared" si="299"/>
        <v>0</v>
      </c>
      <c r="AG126" s="25">
        <f t="shared" si="299"/>
        <v>0</v>
      </c>
      <c r="AH126" s="25">
        <f t="shared" si="299"/>
        <v>0</v>
      </c>
      <c r="AI126" s="25">
        <f t="shared" si="299"/>
        <v>0</v>
      </c>
      <c r="AJ126" s="25">
        <f t="shared" si="299"/>
        <v>0</v>
      </c>
      <c r="AK126" s="25">
        <f t="shared" si="299"/>
        <v>0</v>
      </c>
      <c r="AL126" s="25">
        <f t="shared" si="299"/>
        <v>0</v>
      </c>
      <c r="AM126" s="25">
        <f t="shared" si="299"/>
        <v>0</v>
      </c>
      <c r="AN126" s="25">
        <f t="shared" si="299"/>
        <v>0</v>
      </c>
      <c r="AO126" s="25">
        <f t="shared" si="299"/>
        <v>0</v>
      </c>
      <c r="AP126" s="25">
        <f t="shared" si="300"/>
        <v>0</v>
      </c>
      <c r="AQ126" s="25">
        <f t="shared" si="300"/>
        <v>0</v>
      </c>
      <c r="AR126" s="25">
        <f t="shared" si="300"/>
        <v>0</v>
      </c>
      <c r="AS126" s="25">
        <f t="shared" si="300"/>
        <v>0</v>
      </c>
      <c r="AT126" s="25">
        <f t="shared" si="300"/>
        <v>0</v>
      </c>
      <c r="AU126" s="25">
        <f t="shared" si="300"/>
        <v>0</v>
      </c>
      <c r="AV126" s="25">
        <f t="shared" si="300"/>
        <v>0</v>
      </c>
      <c r="AW126" s="25">
        <f t="shared" si="300"/>
        <v>0</v>
      </c>
      <c r="AX126" s="25">
        <f t="shared" si="300"/>
        <v>0</v>
      </c>
      <c r="AY126" s="25">
        <f t="shared" si="300"/>
        <v>0</v>
      </c>
      <c r="AZ126" s="25">
        <f t="shared" si="300"/>
        <v>-32.291666666666664</v>
      </c>
      <c r="BA126" s="25">
        <f t="shared" si="300"/>
        <v>-32.291666666666664</v>
      </c>
      <c r="BB126" s="25">
        <f t="shared" si="300"/>
        <v>-32.291666666666664</v>
      </c>
      <c r="BC126" s="25">
        <f t="shared" si="300"/>
        <v>-32.291666666666664</v>
      </c>
      <c r="BD126" s="25">
        <f t="shared" si="300"/>
        <v>-32.291666666666664</v>
      </c>
      <c r="BE126" s="25">
        <f t="shared" si="300"/>
        <v>-32.291666666666664</v>
      </c>
      <c r="BF126" s="25">
        <f t="shared" si="301"/>
        <v>-32.291666666666664</v>
      </c>
      <c r="BG126" s="25">
        <f t="shared" si="301"/>
        <v>-32.291666666666664</v>
      </c>
      <c r="BH126" s="25">
        <f t="shared" si="301"/>
        <v>-32.291666666666664</v>
      </c>
      <c r="BI126" s="25">
        <f t="shared" si="301"/>
        <v>-32.291666666666664</v>
      </c>
      <c r="BJ126" s="25">
        <f t="shared" si="301"/>
        <v>-32.291666666666664</v>
      </c>
      <c r="BK126" s="25">
        <f t="shared" si="301"/>
        <v>-32.291666666666664</v>
      </c>
      <c r="BL126" s="25">
        <f t="shared" si="301"/>
        <v>-32.291666666666664</v>
      </c>
      <c r="BM126" s="25">
        <f t="shared" si="301"/>
        <v>-32.291666666666664</v>
      </c>
      <c r="BN126" s="25">
        <f t="shared" si="301"/>
        <v>-32.291666666666664</v>
      </c>
      <c r="BO126" s="25">
        <f t="shared" si="301"/>
        <v>-32.291666666666664</v>
      </c>
      <c r="BP126" s="25">
        <f t="shared" si="301"/>
        <v>-32.291666666666664</v>
      </c>
      <c r="BQ126" s="25">
        <f t="shared" si="301"/>
        <v>-32.291666666666664</v>
      </c>
      <c r="BR126" s="25">
        <f t="shared" si="301"/>
        <v>-32.291666666666664</v>
      </c>
      <c r="BS126" s="25">
        <f t="shared" si="301"/>
        <v>-32.291666666666664</v>
      </c>
      <c r="BT126" s="25">
        <f t="shared" si="301"/>
        <v>-32.291666666666664</v>
      </c>
      <c r="BU126" s="25">
        <f t="shared" si="301"/>
        <v>-32.291666666666664</v>
      </c>
      <c r="BV126" s="25">
        <f t="shared" si="302"/>
        <v>-32.291666666666664</v>
      </c>
      <c r="BW126" s="25">
        <f t="shared" si="302"/>
        <v>-32.291666666666664</v>
      </c>
      <c r="BX126" s="25">
        <f t="shared" si="302"/>
        <v>-32.291666666666664</v>
      </c>
      <c r="BY126" s="25">
        <f t="shared" si="302"/>
        <v>-32.291666666666664</v>
      </c>
      <c r="BZ126" s="25">
        <f t="shared" si="302"/>
        <v>-32.291666666666664</v>
      </c>
      <c r="CA126" s="25">
        <f t="shared" si="302"/>
        <v>-32.291666666666664</v>
      </c>
      <c r="CB126" s="25">
        <f t="shared" si="302"/>
        <v>-32.291666666666664</v>
      </c>
      <c r="CC126" s="25">
        <f t="shared" si="302"/>
        <v>-32.291666666666664</v>
      </c>
      <c r="CD126" s="25">
        <f t="shared" si="302"/>
        <v>-32.291666666666664</v>
      </c>
      <c r="CE126" s="25">
        <f t="shared" si="302"/>
        <v>-32.291666666666664</v>
      </c>
      <c r="CF126" s="25">
        <f t="shared" si="302"/>
        <v>-32.291666666666664</v>
      </c>
      <c r="CG126" s="25">
        <f t="shared" si="302"/>
        <v>-32.291666666666664</v>
      </c>
      <c r="CH126" s="25">
        <f t="shared" si="302"/>
        <v>-32.291666666666664</v>
      </c>
      <c r="CI126" s="25">
        <f t="shared" si="302"/>
        <v>-32.291666666666664</v>
      </c>
      <c r="CJ126" s="25">
        <f t="shared" si="302"/>
        <v>-32.291666666666664</v>
      </c>
      <c r="CK126" s="25">
        <f t="shared" si="302"/>
        <v>-32.291666666666664</v>
      </c>
      <c r="CL126" s="25">
        <f t="shared" si="303"/>
        <v>-32.291666666666664</v>
      </c>
      <c r="CM126" s="25">
        <f t="shared" si="303"/>
        <v>-32.291666666666664</v>
      </c>
      <c r="CN126" s="25">
        <f t="shared" si="303"/>
        <v>-32.291666666666664</v>
      </c>
      <c r="CO126" s="25">
        <f t="shared" si="303"/>
        <v>-32.291666666666664</v>
      </c>
      <c r="CP126" s="25">
        <f t="shared" si="303"/>
        <v>-32.291666666666664</v>
      </c>
      <c r="CQ126" s="25">
        <f t="shared" si="303"/>
        <v>-32.291666666666664</v>
      </c>
      <c r="CR126" s="25">
        <f t="shared" si="303"/>
        <v>-32.291666666666664</v>
      </c>
      <c r="CS126" s="25">
        <f t="shared" si="303"/>
        <v>-32.291666666666664</v>
      </c>
      <c r="CT126" s="25">
        <f t="shared" si="303"/>
        <v>-32.291666666666664</v>
      </c>
      <c r="CU126" s="25">
        <f t="shared" si="303"/>
        <v>-32.291666666666664</v>
      </c>
      <c r="CV126" s="25">
        <f t="shared" si="303"/>
        <v>0</v>
      </c>
      <c r="CW126" s="25">
        <f t="shared" si="303"/>
        <v>0</v>
      </c>
      <c r="CX126" s="25">
        <f t="shared" si="303"/>
        <v>0</v>
      </c>
      <c r="CY126" s="25">
        <f t="shared" si="303"/>
        <v>0</v>
      </c>
      <c r="CZ126" s="25">
        <f t="shared" si="303"/>
        <v>0</v>
      </c>
      <c r="DA126" s="25">
        <f t="shared" si="303"/>
        <v>0</v>
      </c>
      <c r="DB126" s="25">
        <f t="shared" si="304"/>
        <v>0</v>
      </c>
      <c r="DC126" s="25">
        <f t="shared" si="304"/>
        <v>0</v>
      </c>
      <c r="DD126" s="25">
        <f t="shared" si="304"/>
        <v>0</v>
      </c>
      <c r="DE126" s="25">
        <f t="shared" si="304"/>
        <v>0</v>
      </c>
      <c r="DF126" s="25">
        <f t="shared" si="304"/>
        <v>0</v>
      </c>
      <c r="DG126" s="25">
        <f t="shared" si="304"/>
        <v>0</v>
      </c>
      <c r="DH126" s="25">
        <f t="shared" si="304"/>
        <v>0</v>
      </c>
      <c r="DI126" s="25">
        <f t="shared" si="304"/>
        <v>0</v>
      </c>
      <c r="DJ126" s="25">
        <f t="shared" si="304"/>
        <v>0</v>
      </c>
      <c r="DK126" s="25">
        <f t="shared" si="304"/>
        <v>0</v>
      </c>
      <c r="DL126" s="25">
        <f t="shared" si="304"/>
        <v>0</v>
      </c>
      <c r="DM126" s="25">
        <f t="shared" si="304"/>
        <v>0</v>
      </c>
      <c r="DN126" s="25">
        <f t="shared" si="304"/>
        <v>0</v>
      </c>
      <c r="DO126" s="25">
        <f t="shared" si="304"/>
        <v>0</v>
      </c>
      <c r="DP126" s="25">
        <f t="shared" si="304"/>
        <v>0</v>
      </c>
      <c r="DQ126" s="25">
        <f t="shared" si="304"/>
        <v>0</v>
      </c>
      <c r="DR126" s="25">
        <f t="shared" si="289"/>
        <v>0</v>
      </c>
      <c r="DS126" s="25">
        <f t="shared" si="289"/>
        <v>0</v>
      </c>
      <c r="DT126" s="25">
        <f t="shared" si="289"/>
        <v>0</v>
      </c>
      <c r="DU126" s="25">
        <f t="shared" si="289"/>
        <v>0</v>
      </c>
      <c r="DV126" s="25">
        <f t="shared" si="289"/>
        <v>0</v>
      </c>
      <c r="DW126" s="25">
        <f t="shared" si="289"/>
        <v>0</v>
      </c>
      <c r="DX126" s="25">
        <f t="shared" si="289"/>
        <v>0</v>
      </c>
      <c r="DY126" s="25">
        <f t="shared" si="289"/>
        <v>0</v>
      </c>
      <c r="DZ126" s="25">
        <f t="shared" si="308"/>
        <v>0</v>
      </c>
      <c r="EA126" s="25">
        <f t="shared" si="308"/>
        <v>0</v>
      </c>
      <c r="EB126" s="25">
        <f t="shared" si="308"/>
        <v>0</v>
      </c>
      <c r="EC126" s="25">
        <f t="shared" si="308"/>
        <v>0</v>
      </c>
      <c r="ED126" s="25">
        <f t="shared" si="308"/>
        <v>0</v>
      </c>
      <c r="EE126" s="25">
        <f t="shared" si="308"/>
        <v>0</v>
      </c>
      <c r="EF126" s="25">
        <f t="shared" si="308"/>
        <v>0</v>
      </c>
      <c r="EG126" s="25">
        <f t="shared" si="308"/>
        <v>0</v>
      </c>
      <c r="EH126" s="25">
        <f t="shared" si="308"/>
        <v>0</v>
      </c>
      <c r="EI126" s="25">
        <f t="shared" si="308"/>
        <v>0</v>
      </c>
      <c r="EJ126" s="25">
        <f t="shared" si="308"/>
        <v>0</v>
      </c>
      <c r="EK126" s="25">
        <f t="shared" si="308"/>
        <v>0</v>
      </c>
      <c r="EL126" s="25">
        <f t="shared" si="308"/>
        <v>0</v>
      </c>
      <c r="EM126" s="25">
        <f t="shared" si="308"/>
        <v>0</v>
      </c>
      <c r="EN126" s="25">
        <f t="shared" si="308"/>
        <v>0</v>
      </c>
      <c r="EO126" s="25">
        <f t="shared" si="308"/>
        <v>0</v>
      </c>
      <c r="EP126" s="25">
        <f t="shared" si="308"/>
        <v>0</v>
      </c>
      <c r="EQ126" s="25">
        <f t="shared" si="308"/>
        <v>0</v>
      </c>
      <c r="ER126" s="25">
        <f t="shared" si="308"/>
        <v>0</v>
      </c>
      <c r="ES126" s="25">
        <f t="shared" si="308"/>
        <v>0</v>
      </c>
      <c r="ET126" s="25">
        <f t="shared" si="308"/>
        <v>0</v>
      </c>
      <c r="EU126" s="25">
        <f t="shared" si="308"/>
        <v>0</v>
      </c>
      <c r="EV126" s="25">
        <f t="shared" si="308"/>
        <v>0</v>
      </c>
      <c r="EW126" s="25">
        <f t="shared" si="308"/>
        <v>0</v>
      </c>
      <c r="EX126" s="25">
        <f t="shared" si="308"/>
        <v>0</v>
      </c>
      <c r="EY126" s="25">
        <f t="shared" si="308"/>
        <v>0</v>
      </c>
      <c r="EZ126" s="25">
        <f t="shared" si="308"/>
        <v>0</v>
      </c>
      <c r="FA126" s="25">
        <f t="shared" si="308"/>
        <v>0</v>
      </c>
      <c r="FB126" s="25">
        <f t="shared" si="308"/>
        <v>0</v>
      </c>
      <c r="FC126" s="25">
        <f t="shared" si="308"/>
        <v>0</v>
      </c>
      <c r="FD126" s="25">
        <f t="shared" si="308"/>
        <v>0</v>
      </c>
      <c r="FE126" s="25">
        <f t="shared" si="308"/>
        <v>0</v>
      </c>
      <c r="FF126" s="25">
        <f t="shared" si="308"/>
        <v>0</v>
      </c>
      <c r="FG126" s="25">
        <f t="shared" si="308"/>
        <v>0</v>
      </c>
      <c r="FH126" s="25">
        <f t="shared" si="308"/>
        <v>0</v>
      </c>
      <c r="FI126" s="25">
        <f t="shared" si="308"/>
        <v>0</v>
      </c>
      <c r="FJ126" s="25">
        <f t="shared" si="308"/>
        <v>0</v>
      </c>
      <c r="FK126" s="25">
        <f t="shared" si="308"/>
        <v>0</v>
      </c>
      <c r="FL126" s="25">
        <f t="shared" si="308"/>
        <v>0</v>
      </c>
      <c r="FM126" s="25">
        <f t="shared" si="308"/>
        <v>0</v>
      </c>
      <c r="FN126" s="25">
        <f t="shared" si="308"/>
        <v>0</v>
      </c>
      <c r="FO126" s="25">
        <f t="shared" si="308"/>
        <v>0</v>
      </c>
      <c r="FP126" s="25">
        <f t="shared" si="308"/>
        <v>0</v>
      </c>
      <c r="FQ126" s="25">
        <f t="shared" si="308"/>
        <v>0</v>
      </c>
      <c r="FR126" s="25">
        <f t="shared" si="308"/>
        <v>0</v>
      </c>
      <c r="FS126" s="25">
        <f t="shared" si="308"/>
        <v>0</v>
      </c>
      <c r="FT126" s="25">
        <f t="shared" si="308"/>
        <v>0</v>
      </c>
      <c r="FU126" s="25">
        <f t="shared" si="308"/>
        <v>0</v>
      </c>
      <c r="FV126" s="25">
        <f t="shared" si="308"/>
        <v>0</v>
      </c>
      <c r="FW126" s="25">
        <f t="shared" si="308"/>
        <v>0</v>
      </c>
      <c r="FX126" s="25">
        <f t="shared" si="308"/>
        <v>0</v>
      </c>
      <c r="FY126" s="25">
        <f t="shared" si="308"/>
        <v>0</v>
      </c>
      <c r="FZ126" s="25">
        <f t="shared" si="308"/>
        <v>0</v>
      </c>
      <c r="GA126" s="25">
        <f t="shared" si="308"/>
        <v>0</v>
      </c>
      <c r="GB126" s="25">
        <f t="shared" si="308"/>
        <v>0</v>
      </c>
      <c r="GC126" s="25">
        <f t="shared" si="308"/>
        <v>0</v>
      </c>
      <c r="GD126" s="25">
        <f t="shared" si="308"/>
        <v>0</v>
      </c>
      <c r="GE126" s="25">
        <f t="shared" si="308"/>
        <v>0</v>
      </c>
      <c r="GF126" s="25">
        <f t="shared" si="308"/>
        <v>0</v>
      </c>
      <c r="GG126" s="25">
        <f t="shared" si="308"/>
        <v>0</v>
      </c>
      <c r="GH126" s="25">
        <f t="shared" si="308"/>
        <v>0</v>
      </c>
      <c r="GI126" s="25">
        <f t="shared" si="308"/>
        <v>0</v>
      </c>
      <c r="GJ126" s="25">
        <f t="shared" si="308"/>
        <v>0</v>
      </c>
      <c r="GK126" s="25">
        <f t="shared" si="308"/>
        <v>0</v>
      </c>
      <c r="GL126" s="25">
        <f t="shared" si="307"/>
        <v>0</v>
      </c>
      <c r="GM126" s="246">
        <f t="shared" si="242"/>
        <v>0</v>
      </c>
    </row>
    <row r="127" spans="1:195" ht="19.5" customHeight="1">
      <c r="A127" s="130">
        <f t="shared" si="279"/>
        <v>0</v>
      </c>
      <c r="B127" s="25" t="s">
        <v>100</v>
      </c>
      <c r="C127" s="25" t="s">
        <v>6</v>
      </c>
      <c r="D127" s="64">
        <v>42186</v>
      </c>
      <c r="E127" s="25">
        <f>SUMIF(RRHH!$CN$18:$FG$18,D127,RRHH!$CN$26:$FG$26)*$E$163</f>
        <v>0</v>
      </c>
      <c r="F127" s="65">
        <f t="shared" si="272"/>
        <v>2015</v>
      </c>
      <c r="G127" s="25">
        <v>48</v>
      </c>
      <c r="H127" s="25">
        <f t="shared" si="273"/>
        <v>0</v>
      </c>
      <c r="I127" s="64">
        <f t="shared" si="275"/>
        <v>43645.2</v>
      </c>
      <c r="J127" s="141">
        <f t="shared" si="298"/>
        <v>0</v>
      </c>
      <c r="K127" s="25">
        <f t="shared" si="298"/>
        <v>0</v>
      </c>
      <c r="L127" s="25">
        <f t="shared" si="298"/>
        <v>0</v>
      </c>
      <c r="M127" s="25">
        <f t="shared" si="298"/>
        <v>0</v>
      </c>
      <c r="N127" s="25">
        <f t="shared" si="298"/>
        <v>0</v>
      </c>
      <c r="O127" s="25">
        <f t="shared" si="298"/>
        <v>0</v>
      </c>
      <c r="P127" s="25">
        <f t="shared" si="298"/>
        <v>0</v>
      </c>
      <c r="Q127" s="25">
        <f t="shared" si="298"/>
        <v>0</v>
      </c>
      <c r="R127" s="25">
        <f t="shared" si="298"/>
        <v>0</v>
      </c>
      <c r="S127" s="25">
        <f t="shared" si="298"/>
        <v>0</v>
      </c>
      <c r="T127" s="25">
        <f t="shared" si="298"/>
        <v>0</v>
      </c>
      <c r="U127" s="25">
        <f t="shared" si="298"/>
        <v>0</v>
      </c>
      <c r="V127" s="25">
        <f t="shared" si="298"/>
        <v>0</v>
      </c>
      <c r="W127" s="25">
        <f t="shared" si="298"/>
        <v>0</v>
      </c>
      <c r="X127" s="25">
        <f t="shared" si="298"/>
        <v>0</v>
      </c>
      <c r="Y127" s="25">
        <f t="shared" si="298"/>
        <v>0</v>
      </c>
      <c r="Z127" s="25">
        <f t="shared" si="299"/>
        <v>0</v>
      </c>
      <c r="AA127" s="25">
        <f t="shared" si="299"/>
        <v>0</v>
      </c>
      <c r="AB127" s="25">
        <f t="shared" si="299"/>
        <v>0</v>
      </c>
      <c r="AC127" s="25">
        <f t="shared" si="299"/>
        <v>0</v>
      </c>
      <c r="AD127" s="25">
        <f t="shared" si="299"/>
        <v>0</v>
      </c>
      <c r="AE127" s="25">
        <f t="shared" si="299"/>
        <v>0</v>
      </c>
      <c r="AF127" s="25">
        <f t="shared" si="299"/>
        <v>0</v>
      </c>
      <c r="AG127" s="25">
        <f t="shared" si="299"/>
        <v>0</v>
      </c>
      <c r="AH127" s="25">
        <f t="shared" si="299"/>
        <v>0</v>
      </c>
      <c r="AI127" s="25">
        <f t="shared" si="299"/>
        <v>0</v>
      </c>
      <c r="AJ127" s="25">
        <f t="shared" si="299"/>
        <v>0</v>
      </c>
      <c r="AK127" s="25">
        <f t="shared" si="299"/>
        <v>0</v>
      </c>
      <c r="AL127" s="25">
        <f t="shared" si="299"/>
        <v>0</v>
      </c>
      <c r="AM127" s="25">
        <f t="shared" si="299"/>
        <v>0</v>
      </c>
      <c r="AN127" s="25">
        <f t="shared" si="299"/>
        <v>0</v>
      </c>
      <c r="AO127" s="25">
        <f t="shared" si="299"/>
        <v>0</v>
      </c>
      <c r="AP127" s="25">
        <f t="shared" si="300"/>
        <v>0</v>
      </c>
      <c r="AQ127" s="25">
        <f t="shared" si="300"/>
        <v>0</v>
      </c>
      <c r="AR127" s="25">
        <f t="shared" si="300"/>
        <v>0</v>
      </c>
      <c r="AS127" s="25">
        <f t="shared" si="300"/>
        <v>0</v>
      </c>
      <c r="AT127" s="25">
        <f t="shared" si="300"/>
        <v>0</v>
      </c>
      <c r="AU127" s="25">
        <f t="shared" si="300"/>
        <v>0</v>
      </c>
      <c r="AV127" s="25">
        <f t="shared" si="300"/>
        <v>0</v>
      </c>
      <c r="AW127" s="25">
        <f t="shared" si="300"/>
        <v>0</v>
      </c>
      <c r="AX127" s="25">
        <f t="shared" si="300"/>
        <v>0</v>
      </c>
      <c r="AY127" s="25">
        <f t="shared" si="300"/>
        <v>0</v>
      </c>
      <c r="AZ127" s="25">
        <f t="shared" si="300"/>
        <v>0</v>
      </c>
      <c r="BA127" s="25">
        <f t="shared" si="300"/>
        <v>0</v>
      </c>
      <c r="BB127" s="25">
        <f t="shared" si="300"/>
        <v>0</v>
      </c>
      <c r="BC127" s="25">
        <f t="shared" si="300"/>
        <v>0</v>
      </c>
      <c r="BD127" s="25">
        <f t="shared" si="300"/>
        <v>0</v>
      </c>
      <c r="BE127" s="25">
        <f t="shared" si="300"/>
        <v>0</v>
      </c>
      <c r="BF127" s="25">
        <f t="shared" si="301"/>
        <v>0</v>
      </c>
      <c r="BG127" s="25">
        <f t="shared" si="301"/>
        <v>0</v>
      </c>
      <c r="BH127" s="25">
        <f t="shared" si="301"/>
        <v>0</v>
      </c>
      <c r="BI127" s="25">
        <f t="shared" si="301"/>
        <v>0</v>
      </c>
      <c r="BJ127" s="25">
        <f t="shared" si="301"/>
        <v>0</v>
      </c>
      <c r="BK127" s="25">
        <f t="shared" si="301"/>
        <v>0</v>
      </c>
      <c r="BL127" s="25">
        <f t="shared" si="301"/>
        <v>0</v>
      </c>
      <c r="BM127" s="25">
        <f t="shared" si="301"/>
        <v>0</v>
      </c>
      <c r="BN127" s="25">
        <f t="shared" si="301"/>
        <v>0</v>
      </c>
      <c r="BO127" s="25">
        <f t="shared" si="301"/>
        <v>0</v>
      </c>
      <c r="BP127" s="25">
        <f t="shared" si="301"/>
        <v>0</v>
      </c>
      <c r="BQ127" s="25">
        <f t="shared" si="301"/>
        <v>0</v>
      </c>
      <c r="BR127" s="25">
        <f t="shared" si="301"/>
        <v>0</v>
      </c>
      <c r="BS127" s="25">
        <f t="shared" si="301"/>
        <v>0</v>
      </c>
      <c r="BT127" s="25">
        <f t="shared" si="301"/>
        <v>0</v>
      </c>
      <c r="BU127" s="25">
        <f t="shared" si="301"/>
        <v>0</v>
      </c>
      <c r="BV127" s="25">
        <f t="shared" si="302"/>
        <v>0</v>
      </c>
      <c r="BW127" s="25">
        <f t="shared" si="302"/>
        <v>0</v>
      </c>
      <c r="BX127" s="25">
        <f t="shared" si="302"/>
        <v>0</v>
      </c>
      <c r="BY127" s="25">
        <f t="shared" si="302"/>
        <v>0</v>
      </c>
      <c r="BZ127" s="25">
        <f t="shared" si="302"/>
        <v>0</v>
      </c>
      <c r="CA127" s="25">
        <f t="shared" si="302"/>
        <v>0</v>
      </c>
      <c r="CB127" s="25">
        <f t="shared" si="302"/>
        <v>0</v>
      </c>
      <c r="CC127" s="25">
        <f t="shared" si="302"/>
        <v>0</v>
      </c>
      <c r="CD127" s="25">
        <f t="shared" si="302"/>
        <v>0</v>
      </c>
      <c r="CE127" s="25">
        <f t="shared" si="302"/>
        <v>0</v>
      </c>
      <c r="CF127" s="25">
        <f t="shared" si="302"/>
        <v>0</v>
      </c>
      <c r="CG127" s="25">
        <f t="shared" si="302"/>
        <v>0</v>
      </c>
      <c r="CH127" s="25">
        <f t="shared" si="302"/>
        <v>0</v>
      </c>
      <c r="CI127" s="25">
        <f t="shared" si="302"/>
        <v>0</v>
      </c>
      <c r="CJ127" s="25">
        <f t="shared" si="302"/>
        <v>0</v>
      </c>
      <c r="CK127" s="25">
        <f t="shared" si="302"/>
        <v>0</v>
      </c>
      <c r="CL127" s="25">
        <f t="shared" si="303"/>
        <v>0</v>
      </c>
      <c r="CM127" s="25">
        <f t="shared" si="303"/>
        <v>0</v>
      </c>
      <c r="CN127" s="25">
        <f t="shared" si="303"/>
        <v>0</v>
      </c>
      <c r="CO127" s="25">
        <f t="shared" si="303"/>
        <v>0</v>
      </c>
      <c r="CP127" s="25">
        <f t="shared" si="303"/>
        <v>0</v>
      </c>
      <c r="CQ127" s="25">
        <f t="shared" si="303"/>
        <v>0</v>
      </c>
      <c r="CR127" s="25">
        <f t="shared" si="303"/>
        <v>0</v>
      </c>
      <c r="CS127" s="25">
        <f t="shared" si="303"/>
        <v>0</v>
      </c>
      <c r="CT127" s="25">
        <f t="shared" si="303"/>
        <v>0</v>
      </c>
      <c r="CU127" s="25">
        <f t="shared" si="303"/>
        <v>0</v>
      </c>
      <c r="CV127" s="25">
        <f t="shared" si="303"/>
        <v>0</v>
      </c>
      <c r="CW127" s="25">
        <f t="shared" si="303"/>
        <v>0</v>
      </c>
      <c r="CX127" s="25">
        <f t="shared" si="303"/>
        <v>0</v>
      </c>
      <c r="CY127" s="25">
        <f t="shared" si="303"/>
        <v>0</v>
      </c>
      <c r="CZ127" s="25">
        <f t="shared" si="303"/>
        <v>0</v>
      </c>
      <c r="DA127" s="25">
        <f t="shared" si="303"/>
        <v>0</v>
      </c>
      <c r="DB127" s="25">
        <f t="shared" si="304"/>
        <v>0</v>
      </c>
      <c r="DC127" s="25">
        <f t="shared" si="304"/>
        <v>0</v>
      </c>
      <c r="DD127" s="25">
        <f t="shared" si="304"/>
        <v>0</v>
      </c>
      <c r="DE127" s="25">
        <f t="shared" si="304"/>
        <v>0</v>
      </c>
      <c r="DF127" s="25">
        <f t="shared" si="304"/>
        <v>0</v>
      </c>
      <c r="DG127" s="25">
        <f t="shared" si="304"/>
        <v>0</v>
      </c>
      <c r="DH127" s="25">
        <f t="shared" si="304"/>
        <v>0</v>
      </c>
      <c r="DI127" s="25">
        <f t="shared" si="304"/>
        <v>0</v>
      </c>
      <c r="DJ127" s="25">
        <f t="shared" si="304"/>
        <v>0</v>
      </c>
      <c r="DK127" s="25">
        <f t="shared" si="304"/>
        <v>0</v>
      </c>
      <c r="DL127" s="25">
        <f t="shared" si="304"/>
        <v>0</v>
      </c>
      <c r="DM127" s="25">
        <f t="shared" si="304"/>
        <v>0</v>
      </c>
      <c r="DN127" s="25">
        <f t="shared" si="304"/>
        <v>0</v>
      </c>
      <c r="DO127" s="25">
        <f t="shared" si="304"/>
        <v>0</v>
      </c>
      <c r="DP127" s="25">
        <f t="shared" si="304"/>
        <v>0</v>
      </c>
      <c r="DQ127" s="25">
        <f t="shared" si="304"/>
        <v>0</v>
      </c>
      <c r="DR127" s="25">
        <f t="shared" si="289"/>
        <v>0</v>
      </c>
      <c r="DS127" s="25">
        <f t="shared" si="289"/>
        <v>0</v>
      </c>
      <c r="DT127" s="25">
        <f t="shared" si="289"/>
        <v>0</v>
      </c>
      <c r="DU127" s="25">
        <f t="shared" si="289"/>
        <v>0</v>
      </c>
      <c r="DV127" s="25">
        <f t="shared" si="289"/>
        <v>0</v>
      </c>
      <c r="DW127" s="25">
        <f t="shared" si="289"/>
        <v>0</v>
      </c>
      <c r="DX127" s="25">
        <f t="shared" si="289"/>
        <v>0</v>
      </c>
      <c r="DY127" s="25">
        <f t="shared" si="289"/>
        <v>0</v>
      </c>
      <c r="DZ127" s="25">
        <f t="shared" si="308"/>
        <v>0</v>
      </c>
      <c r="EA127" s="25">
        <f t="shared" si="308"/>
        <v>0</v>
      </c>
      <c r="EB127" s="25">
        <f t="shared" si="308"/>
        <v>0</v>
      </c>
      <c r="EC127" s="25">
        <f t="shared" si="308"/>
        <v>0</v>
      </c>
      <c r="ED127" s="25">
        <f t="shared" si="308"/>
        <v>0</v>
      </c>
      <c r="EE127" s="25">
        <f t="shared" si="308"/>
        <v>0</v>
      </c>
      <c r="EF127" s="25">
        <f t="shared" si="308"/>
        <v>0</v>
      </c>
      <c r="EG127" s="25">
        <f t="shared" si="308"/>
        <v>0</v>
      </c>
      <c r="EH127" s="25">
        <f t="shared" si="308"/>
        <v>0</v>
      </c>
      <c r="EI127" s="25">
        <f t="shared" si="308"/>
        <v>0</v>
      </c>
      <c r="EJ127" s="25">
        <f t="shared" si="308"/>
        <v>0</v>
      </c>
      <c r="EK127" s="25">
        <f t="shared" si="308"/>
        <v>0</v>
      </c>
      <c r="EL127" s="25">
        <f t="shared" si="308"/>
        <v>0</v>
      </c>
      <c r="EM127" s="25">
        <f t="shared" si="308"/>
        <v>0</v>
      </c>
      <c r="EN127" s="25">
        <f t="shared" si="308"/>
        <v>0</v>
      </c>
      <c r="EO127" s="25">
        <f t="shared" si="308"/>
        <v>0</v>
      </c>
      <c r="EP127" s="25">
        <f t="shared" si="308"/>
        <v>0</v>
      </c>
      <c r="EQ127" s="25">
        <f t="shared" si="308"/>
        <v>0</v>
      </c>
      <c r="ER127" s="25">
        <f t="shared" si="308"/>
        <v>0</v>
      </c>
      <c r="ES127" s="25">
        <f t="shared" si="308"/>
        <v>0</v>
      </c>
      <c r="ET127" s="25">
        <f t="shared" si="308"/>
        <v>0</v>
      </c>
      <c r="EU127" s="25">
        <f t="shared" si="308"/>
        <v>0</v>
      </c>
      <c r="EV127" s="25">
        <f t="shared" si="308"/>
        <v>0</v>
      </c>
      <c r="EW127" s="25">
        <f t="shared" si="308"/>
        <v>0</v>
      </c>
      <c r="EX127" s="25">
        <f t="shared" si="308"/>
        <v>0</v>
      </c>
      <c r="EY127" s="25">
        <f t="shared" si="308"/>
        <v>0</v>
      </c>
      <c r="EZ127" s="25">
        <f t="shared" si="308"/>
        <v>0</v>
      </c>
      <c r="FA127" s="25">
        <f t="shared" si="308"/>
        <v>0</v>
      </c>
      <c r="FB127" s="25">
        <f t="shared" si="308"/>
        <v>0</v>
      </c>
      <c r="FC127" s="25">
        <f t="shared" si="308"/>
        <v>0</v>
      </c>
      <c r="FD127" s="25">
        <f t="shared" si="308"/>
        <v>0</v>
      </c>
      <c r="FE127" s="25">
        <f t="shared" si="308"/>
        <v>0</v>
      </c>
      <c r="FF127" s="25">
        <f t="shared" si="308"/>
        <v>0</v>
      </c>
      <c r="FG127" s="25">
        <f t="shared" si="308"/>
        <v>0</v>
      </c>
      <c r="FH127" s="25">
        <f t="shared" si="308"/>
        <v>0</v>
      </c>
      <c r="FI127" s="25">
        <f t="shared" si="308"/>
        <v>0</v>
      </c>
      <c r="FJ127" s="25">
        <f t="shared" si="308"/>
        <v>0</v>
      </c>
      <c r="FK127" s="25">
        <f t="shared" si="308"/>
        <v>0</v>
      </c>
      <c r="FL127" s="25">
        <f t="shared" si="308"/>
        <v>0</v>
      </c>
      <c r="FM127" s="25">
        <f t="shared" si="308"/>
        <v>0</v>
      </c>
      <c r="FN127" s="25">
        <f t="shared" si="308"/>
        <v>0</v>
      </c>
      <c r="FO127" s="25">
        <f t="shared" si="308"/>
        <v>0</v>
      </c>
      <c r="FP127" s="25">
        <f t="shared" si="308"/>
        <v>0</v>
      </c>
      <c r="FQ127" s="25">
        <f t="shared" si="308"/>
        <v>0</v>
      </c>
      <c r="FR127" s="25">
        <f t="shared" si="308"/>
        <v>0</v>
      </c>
      <c r="FS127" s="25">
        <f t="shared" si="308"/>
        <v>0</v>
      </c>
      <c r="FT127" s="25">
        <f t="shared" si="308"/>
        <v>0</v>
      </c>
      <c r="FU127" s="25">
        <f t="shared" si="308"/>
        <v>0</v>
      </c>
      <c r="FV127" s="25">
        <f t="shared" si="308"/>
        <v>0</v>
      </c>
      <c r="FW127" s="25">
        <f t="shared" si="308"/>
        <v>0</v>
      </c>
      <c r="FX127" s="25">
        <f t="shared" si="308"/>
        <v>0</v>
      </c>
      <c r="FY127" s="25">
        <f t="shared" si="308"/>
        <v>0</v>
      </c>
      <c r="FZ127" s="25">
        <f t="shared" si="308"/>
        <v>0</v>
      </c>
      <c r="GA127" s="25">
        <f t="shared" si="308"/>
        <v>0</v>
      </c>
      <c r="GB127" s="25">
        <f t="shared" si="308"/>
        <v>0</v>
      </c>
      <c r="GC127" s="25">
        <f t="shared" si="308"/>
        <v>0</v>
      </c>
      <c r="GD127" s="25">
        <f t="shared" si="308"/>
        <v>0</v>
      </c>
      <c r="GE127" s="25">
        <f t="shared" si="308"/>
        <v>0</v>
      </c>
      <c r="GF127" s="25">
        <f t="shared" si="308"/>
        <v>0</v>
      </c>
      <c r="GG127" s="25">
        <f t="shared" si="308"/>
        <v>0</v>
      </c>
      <c r="GH127" s="25">
        <f t="shared" si="308"/>
        <v>0</v>
      </c>
      <c r="GI127" s="25">
        <f t="shared" si="308"/>
        <v>0</v>
      </c>
      <c r="GJ127" s="25">
        <f t="shared" si="308"/>
        <v>0</v>
      </c>
      <c r="GK127" s="25">
        <f t="shared" si="308"/>
        <v>0</v>
      </c>
      <c r="GL127" s="25">
        <f t="shared" si="307"/>
        <v>0</v>
      </c>
      <c r="GM127" s="246">
        <f t="shared" si="242"/>
        <v>0</v>
      </c>
    </row>
    <row r="128" spans="1:195" ht="19.5" customHeight="1">
      <c r="A128" s="130">
        <f t="shared" si="279"/>
        <v>0</v>
      </c>
      <c r="B128" s="25" t="s">
        <v>100</v>
      </c>
      <c r="C128" s="25" t="s">
        <v>6</v>
      </c>
      <c r="D128" s="64">
        <v>42217</v>
      </c>
      <c r="E128" s="25">
        <f>SUMIF(RRHH!$CN$18:$FG$18,D128,RRHH!$CN$26:$FG$26)*$E$163</f>
        <v>0</v>
      </c>
      <c r="F128" s="65">
        <f t="shared" si="272"/>
        <v>2015</v>
      </c>
      <c r="G128" s="25">
        <v>48</v>
      </c>
      <c r="H128" s="25">
        <f t="shared" si="273"/>
        <v>0</v>
      </c>
      <c r="I128" s="64">
        <f t="shared" si="275"/>
        <v>43676.2</v>
      </c>
      <c r="J128" s="141">
        <f t="shared" si="298"/>
        <v>0</v>
      </c>
      <c r="K128" s="25">
        <f t="shared" si="298"/>
        <v>0</v>
      </c>
      <c r="L128" s="25">
        <f t="shared" si="298"/>
        <v>0</v>
      </c>
      <c r="M128" s="25">
        <f t="shared" si="298"/>
        <v>0</v>
      </c>
      <c r="N128" s="25">
        <f t="shared" si="298"/>
        <v>0</v>
      </c>
      <c r="O128" s="25">
        <f t="shared" si="298"/>
        <v>0</v>
      </c>
      <c r="P128" s="25">
        <f t="shared" si="298"/>
        <v>0</v>
      </c>
      <c r="Q128" s="25">
        <f t="shared" si="298"/>
        <v>0</v>
      </c>
      <c r="R128" s="25">
        <f t="shared" si="298"/>
        <v>0</v>
      </c>
      <c r="S128" s="25">
        <f t="shared" si="298"/>
        <v>0</v>
      </c>
      <c r="T128" s="25">
        <f t="shared" si="298"/>
        <v>0</v>
      </c>
      <c r="U128" s="25">
        <f t="shared" si="298"/>
        <v>0</v>
      </c>
      <c r="V128" s="25">
        <f t="shared" si="298"/>
        <v>0</v>
      </c>
      <c r="W128" s="25">
        <f t="shared" si="298"/>
        <v>0</v>
      </c>
      <c r="X128" s="25">
        <f t="shared" si="298"/>
        <v>0</v>
      </c>
      <c r="Y128" s="25">
        <f t="shared" si="298"/>
        <v>0</v>
      </c>
      <c r="Z128" s="25">
        <f t="shared" si="299"/>
        <v>0</v>
      </c>
      <c r="AA128" s="25">
        <f t="shared" si="299"/>
        <v>0</v>
      </c>
      <c r="AB128" s="25">
        <f t="shared" si="299"/>
        <v>0</v>
      </c>
      <c r="AC128" s="25">
        <f t="shared" si="299"/>
        <v>0</v>
      </c>
      <c r="AD128" s="25">
        <f t="shared" si="299"/>
        <v>0</v>
      </c>
      <c r="AE128" s="25">
        <f t="shared" si="299"/>
        <v>0</v>
      </c>
      <c r="AF128" s="25">
        <f t="shared" si="299"/>
        <v>0</v>
      </c>
      <c r="AG128" s="25">
        <f t="shared" si="299"/>
        <v>0</v>
      </c>
      <c r="AH128" s="25">
        <f t="shared" si="299"/>
        <v>0</v>
      </c>
      <c r="AI128" s="25">
        <f t="shared" si="299"/>
        <v>0</v>
      </c>
      <c r="AJ128" s="25">
        <f t="shared" si="299"/>
        <v>0</v>
      </c>
      <c r="AK128" s="25">
        <f t="shared" si="299"/>
        <v>0</v>
      </c>
      <c r="AL128" s="25">
        <f t="shared" si="299"/>
        <v>0</v>
      </c>
      <c r="AM128" s="25">
        <f t="shared" si="299"/>
        <v>0</v>
      </c>
      <c r="AN128" s="25">
        <f t="shared" si="299"/>
        <v>0</v>
      </c>
      <c r="AO128" s="25">
        <f t="shared" si="299"/>
        <v>0</v>
      </c>
      <c r="AP128" s="25">
        <f t="shared" si="300"/>
        <v>0</v>
      </c>
      <c r="AQ128" s="25">
        <f t="shared" si="300"/>
        <v>0</v>
      </c>
      <c r="AR128" s="25">
        <f t="shared" si="300"/>
        <v>0</v>
      </c>
      <c r="AS128" s="25">
        <f t="shared" si="300"/>
        <v>0</v>
      </c>
      <c r="AT128" s="25">
        <f t="shared" si="300"/>
        <v>0</v>
      </c>
      <c r="AU128" s="25">
        <f t="shared" si="300"/>
        <v>0</v>
      </c>
      <c r="AV128" s="25">
        <f t="shared" si="300"/>
        <v>0</v>
      </c>
      <c r="AW128" s="25">
        <f t="shared" si="300"/>
        <v>0</v>
      </c>
      <c r="AX128" s="25">
        <f t="shared" si="300"/>
        <v>0</v>
      </c>
      <c r="AY128" s="25">
        <f t="shared" si="300"/>
        <v>0</v>
      </c>
      <c r="AZ128" s="25">
        <f t="shared" si="300"/>
        <v>0</v>
      </c>
      <c r="BA128" s="25">
        <f t="shared" si="300"/>
        <v>0</v>
      </c>
      <c r="BB128" s="25">
        <f t="shared" si="300"/>
        <v>0</v>
      </c>
      <c r="BC128" s="25">
        <f t="shared" si="300"/>
        <v>0</v>
      </c>
      <c r="BD128" s="25">
        <f t="shared" si="300"/>
        <v>0</v>
      </c>
      <c r="BE128" s="25">
        <f t="shared" si="300"/>
        <v>0</v>
      </c>
      <c r="BF128" s="25">
        <f t="shared" si="301"/>
        <v>0</v>
      </c>
      <c r="BG128" s="25">
        <f t="shared" si="301"/>
        <v>0</v>
      </c>
      <c r="BH128" s="25">
        <f t="shared" si="301"/>
        <v>0</v>
      </c>
      <c r="BI128" s="25">
        <f t="shared" si="301"/>
        <v>0</v>
      </c>
      <c r="BJ128" s="25">
        <f t="shared" si="301"/>
        <v>0</v>
      </c>
      <c r="BK128" s="25">
        <f t="shared" si="301"/>
        <v>0</v>
      </c>
      <c r="BL128" s="25">
        <f t="shared" si="301"/>
        <v>0</v>
      </c>
      <c r="BM128" s="25">
        <f t="shared" si="301"/>
        <v>0</v>
      </c>
      <c r="BN128" s="25">
        <f t="shared" si="301"/>
        <v>0</v>
      </c>
      <c r="BO128" s="25">
        <f t="shared" si="301"/>
        <v>0</v>
      </c>
      <c r="BP128" s="25">
        <f t="shared" si="301"/>
        <v>0</v>
      </c>
      <c r="BQ128" s="25">
        <f t="shared" si="301"/>
        <v>0</v>
      </c>
      <c r="BR128" s="25">
        <f t="shared" si="301"/>
        <v>0</v>
      </c>
      <c r="BS128" s="25">
        <f t="shared" si="301"/>
        <v>0</v>
      </c>
      <c r="BT128" s="25">
        <f t="shared" si="301"/>
        <v>0</v>
      </c>
      <c r="BU128" s="25">
        <f t="shared" si="301"/>
        <v>0</v>
      </c>
      <c r="BV128" s="25">
        <f t="shared" si="302"/>
        <v>0</v>
      </c>
      <c r="BW128" s="25">
        <f t="shared" si="302"/>
        <v>0</v>
      </c>
      <c r="BX128" s="25">
        <f t="shared" si="302"/>
        <v>0</v>
      </c>
      <c r="BY128" s="25">
        <f t="shared" si="302"/>
        <v>0</v>
      </c>
      <c r="BZ128" s="25">
        <f t="shared" si="302"/>
        <v>0</v>
      </c>
      <c r="CA128" s="25">
        <f t="shared" si="302"/>
        <v>0</v>
      </c>
      <c r="CB128" s="25">
        <f t="shared" si="302"/>
        <v>0</v>
      </c>
      <c r="CC128" s="25">
        <f t="shared" si="302"/>
        <v>0</v>
      </c>
      <c r="CD128" s="25">
        <f t="shared" si="302"/>
        <v>0</v>
      </c>
      <c r="CE128" s="25">
        <f t="shared" si="302"/>
        <v>0</v>
      </c>
      <c r="CF128" s="25">
        <f t="shared" si="302"/>
        <v>0</v>
      </c>
      <c r="CG128" s="25">
        <f t="shared" si="302"/>
        <v>0</v>
      </c>
      <c r="CH128" s="25">
        <f t="shared" si="302"/>
        <v>0</v>
      </c>
      <c r="CI128" s="25">
        <f t="shared" si="302"/>
        <v>0</v>
      </c>
      <c r="CJ128" s="25">
        <f t="shared" si="302"/>
        <v>0</v>
      </c>
      <c r="CK128" s="25">
        <f t="shared" si="302"/>
        <v>0</v>
      </c>
      <c r="CL128" s="25">
        <f t="shared" si="303"/>
        <v>0</v>
      </c>
      <c r="CM128" s="25">
        <f t="shared" si="303"/>
        <v>0</v>
      </c>
      <c r="CN128" s="25">
        <f t="shared" si="303"/>
        <v>0</v>
      </c>
      <c r="CO128" s="25">
        <f t="shared" si="303"/>
        <v>0</v>
      </c>
      <c r="CP128" s="25">
        <f t="shared" si="303"/>
        <v>0</v>
      </c>
      <c r="CQ128" s="25">
        <f t="shared" si="303"/>
        <v>0</v>
      </c>
      <c r="CR128" s="25">
        <f t="shared" si="303"/>
        <v>0</v>
      </c>
      <c r="CS128" s="25">
        <f t="shared" si="303"/>
        <v>0</v>
      </c>
      <c r="CT128" s="25">
        <f t="shared" si="303"/>
        <v>0</v>
      </c>
      <c r="CU128" s="25">
        <f t="shared" si="303"/>
        <v>0</v>
      </c>
      <c r="CV128" s="25">
        <f t="shared" si="303"/>
        <v>0</v>
      </c>
      <c r="CW128" s="25">
        <f t="shared" si="303"/>
        <v>0</v>
      </c>
      <c r="CX128" s="25">
        <f t="shared" si="303"/>
        <v>0</v>
      </c>
      <c r="CY128" s="25">
        <f t="shared" si="303"/>
        <v>0</v>
      </c>
      <c r="CZ128" s="25">
        <f t="shared" si="303"/>
        <v>0</v>
      </c>
      <c r="DA128" s="25">
        <f t="shared" si="303"/>
        <v>0</v>
      </c>
      <c r="DB128" s="25">
        <f t="shared" si="304"/>
        <v>0</v>
      </c>
      <c r="DC128" s="25">
        <f t="shared" si="304"/>
        <v>0</v>
      </c>
      <c r="DD128" s="25">
        <f t="shared" si="304"/>
        <v>0</v>
      </c>
      <c r="DE128" s="25">
        <f t="shared" si="304"/>
        <v>0</v>
      </c>
      <c r="DF128" s="25">
        <f t="shared" si="304"/>
        <v>0</v>
      </c>
      <c r="DG128" s="25">
        <f t="shared" si="304"/>
        <v>0</v>
      </c>
      <c r="DH128" s="25">
        <f t="shared" si="304"/>
        <v>0</v>
      </c>
      <c r="DI128" s="25">
        <f t="shared" si="304"/>
        <v>0</v>
      </c>
      <c r="DJ128" s="25">
        <f t="shared" si="304"/>
        <v>0</v>
      </c>
      <c r="DK128" s="25">
        <f t="shared" si="304"/>
        <v>0</v>
      </c>
      <c r="DL128" s="25">
        <f t="shared" si="304"/>
        <v>0</v>
      </c>
      <c r="DM128" s="25">
        <f t="shared" si="304"/>
        <v>0</v>
      </c>
      <c r="DN128" s="25">
        <f t="shared" si="304"/>
        <v>0</v>
      </c>
      <c r="DO128" s="25">
        <f t="shared" si="304"/>
        <v>0</v>
      </c>
      <c r="DP128" s="25">
        <f t="shared" si="304"/>
        <v>0</v>
      </c>
      <c r="DQ128" s="25">
        <f t="shared" si="304"/>
        <v>0</v>
      </c>
      <c r="DR128" s="25">
        <f t="shared" si="289"/>
        <v>0</v>
      </c>
      <c r="DS128" s="25">
        <f t="shared" si="289"/>
        <v>0</v>
      </c>
      <c r="DT128" s="25">
        <f t="shared" si="289"/>
        <v>0</v>
      </c>
      <c r="DU128" s="25">
        <f t="shared" si="289"/>
        <v>0</v>
      </c>
      <c r="DV128" s="25">
        <f t="shared" si="289"/>
        <v>0</v>
      </c>
      <c r="DW128" s="25">
        <f t="shared" si="289"/>
        <v>0</v>
      </c>
      <c r="DX128" s="25">
        <f t="shared" si="289"/>
        <v>0</v>
      </c>
      <c r="DY128" s="25">
        <f t="shared" si="289"/>
        <v>0</v>
      </c>
      <c r="DZ128" s="25">
        <f t="shared" si="308"/>
        <v>0</v>
      </c>
      <c r="EA128" s="25">
        <f t="shared" si="308"/>
        <v>0</v>
      </c>
      <c r="EB128" s="25">
        <f t="shared" si="308"/>
        <v>0</v>
      </c>
      <c r="EC128" s="25">
        <f t="shared" si="308"/>
        <v>0</v>
      </c>
      <c r="ED128" s="25">
        <f t="shared" si="308"/>
        <v>0</v>
      </c>
      <c r="EE128" s="25">
        <f t="shared" si="308"/>
        <v>0</v>
      </c>
      <c r="EF128" s="25">
        <f t="shared" si="308"/>
        <v>0</v>
      </c>
      <c r="EG128" s="25">
        <f t="shared" si="308"/>
        <v>0</v>
      </c>
      <c r="EH128" s="25">
        <f t="shared" si="308"/>
        <v>0</v>
      </c>
      <c r="EI128" s="25">
        <f t="shared" si="308"/>
        <v>0</v>
      </c>
      <c r="EJ128" s="25">
        <f t="shared" si="308"/>
        <v>0</v>
      </c>
      <c r="EK128" s="25">
        <f t="shared" si="308"/>
        <v>0</v>
      </c>
      <c r="EL128" s="25">
        <f t="shared" si="308"/>
        <v>0</v>
      </c>
      <c r="EM128" s="25">
        <f t="shared" si="308"/>
        <v>0</v>
      </c>
      <c r="EN128" s="25">
        <f t="shared" si="308"/>
        <v>0</v>
      </c>
      <c r="EO128" s="25">
        <f t="shared" si="308"/>
        <v>0</v>
      </c>
      <c r="EP128" s="25">
        <f t="shared" si="308"/>
        <v>0</v>
      </c>
      <c r="EQ128" s="25">
        <f t="shared" si="308"/>
        <v>0</v>
      </c>
      <c r="ER128" s="25">
        <f t="shared" si="308"/>
        <v>0</v>
      </c>
      <c r="ES128" s="25">
        <f t="shared" si="308"/>
        <v>0</v>
      </c>
      <c r="ET128" s="25">
        <f t="shared" si="308"/>
        <v>0</v>
      </c>
      <c r="EU128" s="25">
        <f t="shared" si="308"/>
        <v>0</v>
      </c>
      <c r="EV128" s="25">
        <f t="shared" si="308"/>
        <v>0</v>
      </c>
      <c r="EW128" s="25">
        <f t="shared" si="308"/>
        <v>0</v>
      </c>
      <c r="EX128" s="25">
        <f t="shared" si="308"/>
        <v>0</v>
      </c>
      <c r="EY128" s="25">
        <f t="shared" si="308"/>
        <v>0</v>
      </c>
      <c r="EZ128" s="25">
        <f t="shared" si="308"/>
        <v>0</v>
      </c>
      <c r="FA128" s="25">
        <f t="shared" si="308"/>
        <v>0</v>
      </c>
      <c r="FB128" s="25">
        <f t="shared" si="308"/>
        <v>0</v>
      </c>
      <c r="FC128" s="25">
        <f t="shared" si="308"/>
        <v>0</v>
      </c>
      <c r="FD128" s="25">
        <f t="shared" si="308"/>
        <v>0</v>
      </c>
      <c r="FE128" s="25">
        <f t="shared" si="308"/>
        <v>0</v>
      </c>
      <c r="FF128" s="25">
        <f t="shared" si="308"/>
        <v>0</v>
      </c>
      <c r="FG128" s="25">
        <f t="shared" si="308"/>
        <v>0</v>
      </c>
      <c r="FH128" s="25">
        <f t="shared" si="308"/>
        <v>0</v>
      </c>
      <c r="FI128" s="25">
        <f t="shared" si="308"/>
        <v>0</v>
      </c>
      <c r="FJ128" s="25">
        <f t="shared" si="308"/>
        <v>0</v>
      </c>
      <c r="FK128" s="25">
        <f t="shared" si="308"/>
        <v>0</v>
      </c>
      <c r="FL128" s="25">
        <f t="shared" si="308"/>
        <v>0</v>
      </c>
      <c r="FM128" s="25">
        <f t="shared" si="308"/>
        <v>0</v>
      </c>
      <c r="FN128" s="25">
        <f t="shared" si="308"/>
        <v>0</v>
      </c>
      <c r="FO128" s="25">
        <f t="shared" si="308"/>
        <v>0</v>
      </c>
      <c r="FP128" s="25">
        <f t="shared" si="308"/>
        <v>0</v>
      </c>
      <c r="FQ128" s="25">
        <f t="shared" si="308"/>
        <v>0</v>
      </c>
      <c r="FR128" s="25">
        <f t="shared" si="308"/>
        <v>0</v>
      </c>
      <c r="FS128" s="25">
        <f t="shared" si="308"/>
        <v>0</v>
      </c>
      <c r="FT128" s="25">
        <f t="shared" si="308"/>
        <v>0</v>
      </c>
      <c r="FU128" s="25">
        <f t="shared" si="308"/>
        <v>0</v>
      </c>
      <c r="FV128" s="25">
        <f t="shared" si="308"/>
        <v>0</v>
      </c>
      <c r="FW128" s="25">
        <f t="shared" si="308"/>
        <v>0</v>
      </c>
      <c r="FX128" s="25">
        <f t="shared" si="308"/>
        <v>0</v>
      </c>
      <c r="FY128" s="25">
        <f t="shared" si="308"/>
        <v>0</v>
      </c>
      <c r="FZ128" s="25">
        <f t="shared" si="308"/>
        <v>0</v>
      </c>
      <c r="GA128" s="25">
        <f t="shared" si="308"/>
        <v>0</v>
      </c>
      <c r="GB128" s="25">
        <f t="shared" si="308"/>
        <v>0</v>
      </c>
      <c r="GC128" s="25">
        <f t="shared" si="308"/>
        <v>0</v>
      </c>
      <c r="GD128" s="25">
        <f t="shared" si="308"/>
        <v>0</v>
      </c>
      <c r="GE128" s="25">
        <f t="shared" si="308"/>
        <v>0</v>
      </c>
      <c r="GF128" s="25">
        <f t="shared" si="308"/>
        <v>0</v>
      </c>
      <c r="GG128" s="25">
        <f t="shared" si="308"/>
        <v>0</v>
      </c>
      <c r="GH128" s="25">
        <f t="shared" si="308"/>
        <v>0</v>
      </c>
      <c r="GI128" s="25">
        <f t="shared" si="308"/>
        <v>0</v>
      </c>
      <c r="GJ128" s="25">
        <f t="shared" si="308"/>
        <v>0</v>
      </c>
      <c r="GK128" s="25">
        <f t="shared" ref="GK128:GL130" si="309">IF(GK$12&gt;$I128,0,IF($D128&lt;=GK$12,$H128,0))</f>
        <v>0</v>
      </c>
      <c r="GL128" s="25">
        <f t="shared" si="309"/>
        <v>0</v>
      </c>
      <c r="GM128" s="246">
        <f t="shared" si="242"/>
        <v>0</v>
      </c>
    </row>
    <row r="129" spans="1:195" ht="19.5" customHeight="1">
      <c r="A129" s="130">
        <f t="shared" si="279"/>
        <v>0</v>
      </c>
      <c r="B129" s="25" t="s">
        <v>100</v>
      </c>
      <c r="C129" s="25" t="s">
        <v>6</v>
      </c>
      <c r="D129" s="64">
        <v>42248</v>
      </c>
      <c r="E129" s="25">
        <f>SUMIF(RRHH!$CN$18:$FG$18,D129,RRHH!$CN$26:$FG$26)*$E$163</f>
        <v>0</v>
      </c>
      <c r="F129" s="65">
        <f t="shared" si="272"/>
        <v>2015</v>
      </c>
      <c r="G129" s="25">
        <v>48</v>
      </c>
      <c r="H129" s="25">
        <f t="shared" si="273"/>
        <v>0</v>
      </c>
      <c r="I129" s="64">
        <f t="shared" si="275"/>
        <v>43707.199999999997</v>
      </c>
      <c r="J129" s="141">
        <f t="shared" si="298"/>
        <v>0</v>
      </c>
      <c r="K129" s="25">
        <f t="shared" si="298"/>
        <v>0</v>
      </c>
      <c r="L129" s="25">
        <f t="shared" si="298"/>
        <v>0</v>
      </c>
      <c r="M129" s="25">
        <f t="shared" si="298"/>
        <v>0</v>
      </c>
      <c r="N129" s="25">
        <f t="shared" si="298"/>
        <v>0</v>
      </c>
      <c r="O129" s="25">
        <f t="shared" si="298"/>
        <v>0</v>
      </c>
      <c r="P129" s="25">
        <f t="shared" si="298"/>
        <v>0</v>
      </c>
      <c r="Q129" s="25">
        <f t="shared" si="298"/>
        <v>0</v>
      </c>
      <c r="R129" s="25">
        <f t="shared" si="298"/>
        <v>0</v>
      </c>
      <c r="S129" s="25">
        <f t="shared" si="298"/>
        <v>0</v>
      </c>
      <c r="T129" s="25">
        <f t="shared" si="298"/>
        <v>0</v>
      </c>
      <c r="U129" s="25">
        <f t="shared" si="298"/>
        <v>0</v>
      </c>
      <c r="V129" s="25">
        <f t="shared" si="298"/>
        <v>0</v>
      </c>
      <c r="W129" s="25">
        <f t="shared" si="298"/>
        <v>0</v>
      </c>
      <c r="X129" s="25">
        <f t="shared" si="298"/>
        <v>0</v>
      </c>
      <c r="Y129" s="25">
        <f t="shared" si="298"/>
        <v>0</v>
      </c>
      <c r="Z129" s="25">
        <f t="shared" si="299"/>
        <v>0</v>
      </c>
      <c r="AA129" s="25">
        <f t="shared" si="299"/>
        <v>0</v>
      </c>
      <c r="AB129" s="25">
        <f t="shared" si="299"/>
        <v>0</v>
      </c>
      <c r="AC129" s="25">
        <f t="shared" si="299"/>
        <v>0</v>
      </c>
      <c r="AD129" s="25">
        <f t="shared" si="299"/>
        <v>0</v>
      </c>
      <c r="AE129" s="25">
        <f t="shared" si="299"/>
        <v>0</v>
      </c>
      <c r="AF129" s="25">
        <f t="shared" si="299"/>
        <v>0</v>
      </c>
      <c r="AG129" s="25">
        <f t="shared" si="299"/>
        <v>0</v>
      </c>
      <c r="AH129" s="25">
        <f t="shared" si="299"/>
        <v>0</v>
      </c>
      <c r="AI129" s="25">
        <f t="shared" si="299"/>
        <v>0</v>
      </c>
      <c r="AJ129" s="25">
        <f t="shared" si="299"/>
        <v>0</v>
      </c>
      <c r="AK129" s="25">
        <f t="shared" si="299"/>
        <v>0</v>
      </c>
      <c r="AL129" s="25">
        <f t="shared" si="299"/>
        <v>0</v>
      </c>
      <c r="AM129" s="25">
        <f t="shared" si="299"/>
        <v>0</v>
      </c>
      <c r="AN129" s="25">
        <f t="shared" si="299"/>
        <v>0</v>
      </c>
      <c r="AO129" s="25">
        <f t="shared" si="299"/>
        <v>0</v>
      </c>
      <c r="AP129" s="25">
        <f t="shared" si="300"/>
        <v>0</v>
      </c>
      <c r="AQ129" s="25">
        <f t="shared" si="300"/>
        <v>0</v>
      </c>
      <c r="AR129" s="25">
        <f t="shared" si="300"/>
        <v>0</v>
      </c>
      <c r="AS129" s="25">
        <f t="shared" si="300"/>
        <v>0</v>
      </c>
      <c r="AT129" s="25">
        <f t="shared" si="300"/>
        <v>0</v>
      </c>
      <c r="AU129" s="25">
        <f t="shared" si="300"/>
        <v>0</v>
      </c>
      <c r="AV129" s="25">
        <f t="shared" si="300"/>
        <v>0</v>
      </c>
      <c r="AW129" s="25">
        <f t="shared" si="300"/>
        <v>0</v>
      </c>
      <c r="AX129" s="25">
        <f t="shared" si="300"/>
        <v>0</v>
      </c>
      <c r="AY129" s="25">
        <f t="shared" si="300"/>
        <v>0</v>
      </c>
      <c r="AZ129" s="25">
        <f t="shared" si="300"/>
        <v>0</v>
      </c>
      <c r="BA129" s="25">
        <f t="shared" si="300"/>
        <v>0</v>
      </c>
      <c r="BB129" s="25">
        <f t="shared" si="300"/>
        <v>0</v>
      </c>
      <c r="BC129" s="25">
        <f t="shared" si="300"/>
        <v>0</v>
      </c>
      <c r="BD129" s="25">
        <f t="shared" si="300"/>
        <v>0</v>
      </c>
      <c r="BE129" s="25">
        <f t="shared" si="300"/>
        <v>0</v>
      </c>
      <c r="BF129" s="25">
        <f t="shared" si="301"/>
        <v>0</v>
      </c>
      <c r="BG129" s="25">
        <f t="shared" si="301"/>
        <v>0</v>
      </c>
      <c r="BH129" s="25">
        <f t="shared" si="301"/>
        <v>0</v>
      </c>
      <c r="BI129" s="25">
        <f t="shared" si="301"/>
        <v>0</v>
      </c>
      <c r="BJ129" s="25">
        <f t="shared" si="301"/>
        <v>0</v>
      </c>
      <c r="BK129" s="25">
        <f t="shared" si="301"/>
        <v>0</v>
      </c>
      <c r="BL129" s="25">
        <f t="shared" si="301"/>
        <v>0</v>
      </c>
      <c r="BM129" s="25">
        <f t="shared" si="301"/>
        <v>0</v>
      </c>
      <c r="BN129" s="25">
        <f t="shared" si="301"/>
        <v>0</v>
      </c>
      <c r="BO129" s="25">
        <f t="shared" si="301"/>
        <v>0</v>
      </c>
      <c r="BP129" s="25">
        <f t="shared" si="301"/>
        <v>0</v>
      </c>
      <c r="BQ129" s="25">
        <f t="shared" si="301"/>
        <v>0</v>
      </c>
      <c r="BR129" s="25">
        <f t="shared" si="301"/>
        <v>0</v>
      </c>
      <c r="BS129" s="25">
        <f t="shared" si="301"/>
        <v>0</v>
      </c>
      <c r="BT129" s="25">
        <f t="shared" si="301"/>
        <v>0</v>
      </c>
      <c r="BU129" s="25">
        <f t="shared" si="301"/>
        <v>0</v>
      </c>
      <c r="BV129" s="25">
        <f t="shared" si="302"/>
        <v>0</v>
      </c>
      <c r="BW129" s="25">
        <f t="shared" si="302"/>
        <v>0</v>
      </c>
      <c r="BX129" s="25">
        <f t="shared" si="302"/>
        <v>0</v>
      </c>
      <c r="BY129" s="25">
        <f t="shared" si="302"/>
        <v>0</v>
      </c>
      <c r="BZ129" s="25">
        <f t="shared" si="302"/>
        <v>0</v>
      </c>
      <c r="CA129" s="25">
        <f t="shared" si="302"/>
        <v>0</v>
      </c>
      <c r="CB129" s="25">
        <f t="shared" si="302"/>
        <v>0</v>
      </c>
      <c r="CC129" s="25">
        <f t="shared" si="302"/>
        <v>0</v>
      </c>
      <c r="CD129" s="25">
        <f t="shared" si="302"/>
        <v>0</v>
      </c>
      <c r="CE129" s="25">
        <f t="shared" si="302"/>
        <v>0</v>
      </c>
      <c r="CF129" s="25">
        <f t="shared" si="302"/>
        <v>0</v>
      </c>
      <c r="CG129" s="25">
        <f t="shared" si="302"/>
        <v>0</v>
      </c>
      <c r="CH129" s="25">
        <f t="shared" si="302"/>
        <v>0</v>
      </c>
      <c r="CI129" s="25">
        <f t="shared" si="302"/>
        <v>0</v>
      </c>
      <c r="CJ129" s="25">
        <f t="shared" si="302"/>
        <v>0</v>
      </c>
      <c r="CK129" s="25">
        <f t="shared" si="302"/>
        <v>0</v>
      </c>
      <c r="CL129" s="25">
        <f t="shared" si="303"/>
        <v>0</v>
      </c>
      <c r="CM129" s="25">
        <f t="shared" si="303"/>
        <v>0</v>
      </c>
      <c r="CN129" s="25">
        <f t="shared" si="303"/>
        <v>0</v>
      </c>
      <c r="CO129" s="25">
        <f t="shared" si="303"/>
        <v>0</v>
      </c>
      <c r="CP129" s="25">
        <f t="shared" si="303"/>
        <v>0</v>
      </c>
      <c r="CQ129" s="25">
        <f t="shared" si="303"/>
        <v>0</v>
      </c>
      <c r="CR129" s="25">
        <f t="shared" si="303"/>
        <v>0</v>
      </c>
      <c r="CS129" s="25">
        <f t="shared" si="303"/>
        <v>0</v>
      </c>
      <c r="CT129" s="25">
        <f t="shared" si="303"/>
        <v>0</v>
      </c>
      <c r="CU129" s="25">
        <f t="shared" si="303"/>
        <v>0</v>
      </c>
      <c r="CV129" s="25">
        <f t="shared" si="303"/>
        <v>0</v>
      </c>
      <c r="CW129" s="25">
        <f t="shared" si="303"/>
        <v>0</v>
      </c>
      <c r="CX129" s="25">
        <f t="shared" si="303"/>
        <v>0</v>
      </c>
      <c r="CY129" s="25">
        <f t="shared" si="303"/>
        <v>0</v>
      </c>
      <c r="CZ129" s="25">
        <f t="shared" si="303"/>
        <v>0</v>
      </c>
      <c r="DA129" s="25">
        <f t="shared" si="303"/>
        <v>0</v>
      </c>
      <c r="DB129" s="25">
        <f t="shared" si="304"/>
        <v>0</v>
      </c>
      <c r="DC129" s="25">
        <f t="shared" si="304"/>
        <v>0</v>
      </c>
      <c r="DD129" s="25">
        <f t="shared" si="304"/>
        <v>0</v>
      </c>
      <c r="DE129" s="25">
        <f t="shared" si="304"/>
        <v>0</v>
      </c>
      <c r="DF129" s="25">
        <f t="shared" si="304"/>
        <v>0</v>
      </c>
      <c r="DG129" s="25">
        <f t="shared" si="304"/>
        <v>0</v>
      </c>
      <c r="DH129" s="25">
        <f t="shared" si="304"/>
        <v>0</v>
      </c>
      <c r="DI129" s="25">
        <f t="shared" si="304"/>
        <v>0</v>
      </c>
      <c r="DJ129" s="25">
        <f t="shared" si="304"/>
        <v>0</v>
      </c>
      <c r="DK129" s="25">
        <f t="shared" si="304"/>
        <v>0</v>
      </c>
      <c r="DL129" s="25">
        <f t="shared" si="304"/>
        <v>0</v>
      </c>
      <c r="DM129" s="25">
        <f t="shared" si="304"/>
        <v>0</v>
      </c>
      <c r="DN129" s="25">
        <f t="shared" si="304"/>
        <v>0</v>
      </c>
      <c r="DO129" s="25">
        <f t="shared" si="304"/>
        <v>0</v>
      </c>
      <c r="DP129" s="25">
        <f t="shared" si="304"/>
        <v>0</v>
      </c>
      <c r="DQ129" s="25">
        <f t="shared" si="304"/>
        <v>0</v>
      </c>
      <c r="DR129" s="25">
        <f t="shared" si="289"/>
        <v>0</v>
      </c>
      <c r="DS129" s="25">
        <f t="shared" si="289"/>
        <v>0</v>
      </c>
      <c r="DT129" s="25">
        <f t="shared" si="289"/>
        <v>0</v>
      </c>
      <c r="DU129" s="25">
        <f t="shared" si="289"/>
        <v>0</v>
      </c>
      <c r="DV129" s="25">
        <f t="shared" si="289"/>
        <v>0</v>
      </c>
      <c r="DW129" s="25">
        <f t="shared" si="289"/>
        <v>0</v>
      </c>
      <c r="DX129" s="25">
        <f t="shared" si="289"/>
        <v>0</v>
      </c>
      <c r="DY129" s="25">
        <f t="shared" si="289"/>
        <v>0</v>
      </c>
      <c r="DZ129" s="25">
        <f t="shared" ref="DZ129:GK130" si="310">IF(DZ$12&gt;$I129,0,IF($D129&lt;=DZ$12,$H129,0))</f>
        <v>0</v>
      </c>
      <c r="EA129" s="25">
        <f t="shared" si="310"/>
        <v>0</v>
      </c>
      <c r="EB129" s="25">
        <f t="shared" si="310"/>
        <v>0</v>
      </c>
      <c r="EC129" s="25">
        <f t="shared" si="310"/>
        <v>0</v>
      </c>
      <c r="ED129" s="25">
        <f t="shared" si="310"/>
        <v>0</v>
      </c>
      <c r="EE129" s="25">
        <f t="shared" si="310"/>
        <v>0</v>
      </c>
      <c r="EF129" s="25">
        <f t="shared" si="310"/>
        <v>0</v>
      </c>
      <c r="EG129" s="25">
        <f t="shared" si="310"/>
        <v>0</v>
      </c>
      <c r="EH129" s="25">
        <f t="shared" si="310"/>
        <v>0</v>
      </c>
      <c r="EI129" s="25">
        <f t="shared" si="310"/>
        <v>0</v>
      </c>
      <c r="EJ129" s="25">
        <f t="shared" si="310"/>
        <v>0</v>
      </c>
      <c r="EK129" s="25">
        <f t="shared" si="310"/>
        <v>0</v>
      </c>
      <c r="EL129" s="25">
        <f t="shared" si="310"/>
        <v>0</v>
      </c>
      <c r="EM129" s="25">
        <f t="shared" si="310"/>
        <v>0</v>
      </c>
      <c r="EN129" s="25">
        <f t="shared" si="310"/>
        <v>0</v>
      </c>
      <c r="EO129" s="25">
        <f t="shared" si="310"/>
        <v>0</v>
      </c>
      <c r="EP129" s="25">
        <f t="shared" si="310"/>
        <v>0</v>
      </c>
      <c r="EQ129" s="25">
        <f t="shared" si="310"/>
        <v>0</v>
      </c>
      <c r="ER129" s="25">
        <f t="shared" si="310"/>
        <v>0</v>
      </c>
      <c r="ES129" s="25">
        <f t="shared" si="310"/>
        <v>0</v>
      </c>
      <c r="ET129" s="25">
        <f t="shared" si="310"/>
        <v>0</v>
      </c>
      <c r="EU129" s="25">
        <f t="shared" si="310"/>
        <v>0</v>
      </c>
      <c r="EV129" s="25">
        <f t="shared" si="310"/>
        <v>0</v>
      </c>
      <c r="EW129" s="25">
        <f t="shared" si="310"/>
        <v>0</v>
      </c>
      <c r="EX129" s="25">
        <f t="shared" si="310"/>
        <v>0</v>
      </c>
      <c r="EY129" s="25">
        <f t="shared" si="310"/>
        <v>0</v>
      </c>
      <c r="EZ129" s="25">
        <f t="shared" si="310"/>
        <v>0</v>
      </c>
      <c r="FA129" s="25">
        <f t="shared" si="310"/>
        <v>0</v>
      </c>
      <c r="FB129" s="25">
        <f t="shared" si="310"/>
        <v>0</v>
      </c>
      <c r="FC129" s="25">
        <f t="shared" si="310"/>
        <v>0</v>
      </c>
      <c r="FD129" s="25">
        <f t="shared" si="310"/>
        <v>0</v>
      </c>
      <c r="FE129" s="25">
        <f t="shared" si="310"/>
        <v>0</v>
      </c>
      <c r="FF129" s="25">
        <f t="shared" si="310"/>
        <v>0</v>
      </c>
      <c r="FG129" s="25">
        <f t="shared" si="310"/>
        <v>0</v>
      </c>
      <c r="FH129" s="25">
        <f t="shared" si="310"/>
        <v>0</v>
      </c>
      <c r="FI129" s="25">
        <f t="shared" si="310"/>
        <v>0</v>
      </c>
      <c r="FJ129" s="25">
        <f t="shared" si="310"/>
        <v>0</v>
      </c>
      <c r="FK129" s="25">
        <f t="shared" si="310"/>
        <v>0</v>
      </c>
      <c r="FL129" s="25">
        <f t="shared" si="310"/>
        <v>0</v>
      </c>
      <c r="FM129" s="25">
        <f t="shared" si="310"/>
        <v>0</v>
      </c>
      <c r="FN129" s="25">
        <f t="shared" si="310"/>
        <v>0</v>
      </c>
      <c r="FO129" s="25">
        <f t="shared" si="310"/>
        <v>0</v>
      </c>
      <c r="FP129" s="25">
        <f t="shared" si="310"/>
        <v>0</v>
      </c>
      <c r="FQ129" s="25">
        <f t="shared" si="310"/>
        <v>0</v>
      </c>
      <c r="FR129" s="25">
        <f t="shared" si="310"/>
        <v>0</v>
      </c>
      <c r="FS129" s="25">
        <f t="shared" si="310"/>
        <v>0</v>
      </c>
      <c r="FT129" s="25">
        <f t="shared" si="310"/>
        <v>0</v>
      </c>
      <c r="FU129" s="25">
        <f t="shared" si="310"/>
        <v>0</v>
      </c>
      <c r="FV129" s="25">
        <f t="shared" si="310"/>
        <v>0</v>
      </c>
      <c r="FW129" s="25">
        <f t="shared" si="310"/>
        <v>0</v>
      </c>
      <c r="FX129" s="25">
        <f t="shared" si="310"/>
        <v>0</v>
      </c>
      <c r="FY129" s="25">
        <f t="shared" si="310"/>
        <v>0</v>
      </c>
      <c r="FZ129" s="25">
        <f t="shared" si="310"/>
        <v>0</v>
      </c>
      <c r="GA129" s="25">
        <f t="shared" si="310"/>
        <v>0</v>
      </c>
      <c r="GB129" s="25">
        <f t="shared" si="310"/>
        <v>0</v>
      </c>
      <c r="GC129" s="25">
        <f t="shared" si="310"/>
        <v>0</v>
      </c>
      <c r="GD129" s="25">
        <f t="shared" si="310"/>
        <v>0</v>
      </c>
      <c r="GE129" s="25">
        <f t="shared" si="310"/>
        <v>0</v>
      </c>
      <c r="GF129" s="25">
        <f t="shared" si="310"/>
        <v>0</v>
      </c>
      <c r="GG129" s="25">
        <f t="shared" si="310"/>
        <v>0</v>
      </c>
      <c r="GH129" s="25">
        <f t="shared" si="310"/>
        <v>0</v>
      </c>
      <c r="GI129" s="25">
        <f t="shared" si="310"/>
        <v>0</v>
      </c>
      <c r="GJ129" s="25">
        <f t="shared" si="310"/>
        <v>0</v>
      </c>
      <c r="GK129" s="25">
        <f t="shared" si="310"/>
        <v>0</v>
      </c>
      <c r="GL129" s="25">
        <f t="shared" si="309"/>
        <v>0</v>
      </c>
      <c r="GM129" s="246">
        <f t="shared" si="242"/>
        <v>0</v>
      </c>
    </row>
    <row r="130" spans="1:195" ht="19.5" customHeight="1">
      <c r="A130" s="130">
        <f t="shared" si="279"/>
        <v>0</v>
      </c>
      <c r="B130" s="25" t="s">
        <v>100</v>
      </c>
      <c r="C130" s="25" t="s">
        <v>6</v>
      </c>
      <c r="D130" s="64">
        <v>42278</v>
      </c>
      <c r="E130" s="25">
        <f>SUMIF(RRHH!$CN$18:$FG$18,D130,RRHH!$CN$26:$FG$26)*$E$163</f>
        <v>0</v>
      </c>
      <c r="F130" s="65">
        <f t="shared" si="272"/>
        <v>2015</v>
      </c>
      <c r="G130" s="25">
        <v>48</v>
      </c>
      <c r="H130" s="25">
        <f t="shared" si="273"/>
        <v>0</v>
      </c>
      <c r="I130" s="64">
        <f t="shared" si="275"/>
        <v>43737.2</v>
      </c>
      <c r="J130" s="141">
        <f t="shared" si="298"/>
        <v>0</v>
      </c>
      <c r="K130" s="25">
        <f t="shared" si="298"/>
        <v>0</v>
      </c>
      <c r="L130" s="25">
        <f t="shared" si="298"/>
        <v>0</v>
      </c>
      <c r="M130" s="25">
        <f t="shared" si="298"/>
        <v>0</v>
      </c>
      <c r="N130" s="25">
        <f t="shared" si="298"/>
        <v>0</v>
      </c>
      <c r="O130" s="25">
        <f t="shared" si="298"/>
        <v>0</v>
      </c>
      <c r="P130" s="25">
        <f t="shared" si="298"/>
        <v>0</v>
      </c>
      <c r="Q130" s="25">
        <f t="shared" si="298"/>
        <v>0</v>
      </c>
      <c r="R130" s="25">
        <f t="shared" si="298"/>
        <v>0</v>
      </c>
      <c r="S130" s="25">
        <f t="shared" si="298"/>
        <v>0</v>
      </c>
      <c r="T130" s="25">
        <f t="shared" si="298"/>
        <v>0</v>
      </c>
      <c r="U130" s="25">
        <f t="shared" si="298"/>
        <v>0</v>
      </c>
      <c r="V130" s="25">
        <f t="shared" si="298"/>
        <v>0</v>
      </c>
      <c r="W130" s="25">
        <f t="shared" si="298"/>
        <v>0</v>
      </c>
      <c r="X130" s="25">
        <f t="shared" si="298"/>
        <v>0</v>
      </c>
      <c r="Y130" s="25">
        <f t="shared" si="298"/>
        <v>0</v>
      </c>
      <c r="Z130" s="25">
        <f t="shared" si="299"/>
        <v>0</v>
      </c>
      <c r="AA130" s="25">
        <f t="shared" si="299"/>
        <v>0</v>
      </c>
      <c r="AB130" s="25">
        <f t="shared" si="299"/>
        <v>0</v>
      </c>
      <c r="AC130" s="25">
        <f t="shared" si="299"/>
        <v>0</v>
      </c>
      <c r="AD130" s="25">
        <f t="shared" si="299"/>
        <v>0</v>
      </c>
      <c r="AE130" s="25">
        <f t="shared" si="299"/>
        <v>0</v>
      </c>
      <c r="AF130" s="25">
        <f t="shared" si="299"/>
        <v>0</v>
      </c>
      <c r="AG130" s="25">
        <f t="shared" si="299"/>
        <v>0</v>
      </c>
      <c r="AH130" s="25">
        <f t="shared" si="299"/>
        <v>0</v>
      </c>
      <c r="AI130" s="25">
        <f t="shared" si="299"/>
        <v>0</v>
      </c>
      <c r="AJ130" s="25">
        <f t="shared" si="299"/>
        <v>0</v>
      </c>
      <c r="AK130" s="25">
        <f t="shared" si="299"/>
        <v>0</v>
      </c>
      <c r="AL130" s="25">
        <f t="shared" si="299"/>
        <v>0</v>
      </c>
      <c r="AM130" s="25">
        <f t="shared" si="299"/>
        <v>0</v>
      </c>
      <c r="AN130" s="25">
        <f t="shared" si="299"/>
        <v>0</v>
      </c>
      <c r="AO130" s="25">
        <f t="shared" si="299"/>
        <v>0</v>
      </c>
      <c r="AP130" s="25">
        <f t="shared" si="300"/>
        <v>0</v>
      </c>
      <c r="AQ130" s="25">
        <f t="shared" si="300"/>
        <v>0</v>
      </c>
      <c r="AR130" s="25">
        <f t="shared" si="300"/>
        <v>0</v>
      </c>
      <c r="AS130" s="25">
        <f t="shared" si="300"/>
        <v>0</v>
      </c>
      <c r="AT130" s="25">
        <f t="shared" si="300"/>
        <v>0</v>
      </c>
      <c r="AU130" s="25">
        <f t="shared" si="300"/>
        <v>0</v>
      </c>
      <c r="AV130" s="25">
        <f t="shared" si="300"/>
        <v>0</v>
      </c>
      <c r="AW130" s="25">
        <f t="shared" si="300"/>
        <v>0</v>
      </c>
      <c r="AX130" s="25">
        <f t="shared" si="300"/>
        <v>0</v>
      </c>
      <c r="AY130" s="25">
        <f t="shared" si="300"/>
        <v>0</v>
      </c>
      <c r="AZ130" s="25">
        <f t="shared" si="300"/>
        <v>0</v>
      </c>
      <c r="BA130" s="25">
        <f t="shared" si="300"/>
        <v>0</v>
      </c>
      <c r="BB130" s="25">
        <f t="shared" si="300"/>
        <v>0</v>
      </c>
      <c r="BC130" s="25">
        <f t="shared" si="300"/>
        <v>0</v>
      </c>
      <c r="BD130" s="25">
        <f t="shared" si="300"/>
        <v>0</v>
      </c>
      <c r="BE130" s="25">
        <f t="shared" si="300"/>
        <v>0</v>
      </c>
      <c r="BF130" s="25">
        <f t="shared" si="301"/>
        <v>0</v>
      </c>
      <c r="BG130" s="25">
        <f t="shared" si="301"/>
        <v>0</v>
      </c>
      <c r="BH130" s="25">
        <f t="shared" si="301"/>
        <v>0</v>
      </c>
      <c r="BI130" s="25">
        <f t="shared" si="301"/>
        <v>0</v>
      </c>
      <c r="BJ130" s="25">
        <f t="shared" si="301"/>
        <v>0</v>
      </c>
      <c r="BK130" s="25">
        <f t="shared" si="301"/>
        <v>0</v>
      </c>
      <c r="BL130" s="25">
        <f t="shared" si="301"/>
        <v>0</v>
      </c>
      <c r="BM130" s="25">
        <f t="shared" si="301"/>
        <v>0</v>
      </c>
      <c r="BN130" s="25">
        <f t="shared" si="301"/>
        <v>0</v>
      </c>
      <c r="BO130" s="25">
        <f t="shared" si="301"/>
        <v>0</v>
      </c>
      <c r="BP130" s="25">
        <f t="shared" si="301"/>
        <v>0</v>
      </c>
      <c r="BQ130" s="25">
        <f t="shared" si="301"/>
        <v>0</v>
      </c>
      <c r="BR130" s="25">
        <f t="shared" si="301"/>
        <v>0</v>
      </c>
      <c r="BS130" s="25">
        <f t="shared" si="301"/>
        <v>0</v>
      </c>
      <c r="BT130" s="25">
        <f t="shared" si="301"/>
        <v>0</v>
      </c>
      <c r="BU130" s="25">
        <f t="shared" si="301"/>
        <v>0</v>
      </c>
      <c r="BV130" s="25">
        <f t="shared" si="302"/>
        <v>0</v>
      </c>
      <c r="BW130" s="25">
        <f t="shared" si="302"/>
        <v>0</v>
      </c>
      <c r="BX130" s="25">
        <f t="shared" si="302"/>
        <v>0</v>
      </c>
      <c r="BY130" s="25">
        <f t="shared" si="302"/>
        <v>0</v>
      </c>
      <c r="BZ130" s="25">
        <f t="shared" si="302"/>
        <v>0</v>
      </c>
      <c r="CA130" s="25">
        <f t="shared" si="302"/>
        <v>0</v>
      </c>
      <c r="CB130" s="25">
        <f t="shared" si="302"/>
        <v>0</v>
      </c>
      <c r="CC130" s="25">
        <f t="shared" si="302"/>
        <v>0</v>
      </c>
      <c r="CD130" s="25">
        <f t="shared" si="302"/>
        <v>0</v>
      </c>
      <c r="CE130" s="25">
        <f t="shared" si="302"/>
        <v>0</v>
      </c>
      <c r="CF130" s="25">
        <f t="shared" si="302"/>
        <v>0</v>
      </c>
      <c r="CG130" s="25">
        <f t="shared" si="302"/>
        <v>0</v>
      </c>
      <c r="CH130" s="25">
        <f t="shared" si="302"/>
        <v>0</v>
      </c>
      <c r="CI130" s="25">
        <f t="shared" si="302"/>
        <v>0</v>
      </c>
      <c r="CJ130" s="25">
        <f t="shared" si="302"/>
        <v>0</v>
      </c>
      <c r="CK130" s="25">
        <f t="shared" si="302"/>
        <v>0</v>
      </c>
      <c r="CL130" s="25">
        <f t="shared" si="303"/>
        <v>0</v>
      </c>
      <c r="CM130" s="25">
        <f t="shared" si="303"/>
        <v>0</v>
      </c>
      <c r="CN130" s="25">
        <f t="shared" si="303"/>
        <v>0</v>
      </c>
      <c r="CO130" s="25">
        <f t="shared" si="303"/>
        <v>0</v>
      </c>
      <c r="CP130" s="25">
        <f t="shared" si="303"/>
        <v>0</v>
      </c>
      <c r="CQ130" s="25">
        <f t="shared" si="303"/>
        <v>0</v>
      </c>
      <c r="CR130" s="25">
        <f t="shared" si="303"/>
        <v>0</v>
      </c>
      <c r="CS130" s="25">
        <f t="shared" si="303"/>
        <v>0</v>
      </c>
      <c r="CT130" s="25">
        <f t="shared" si="303"/>
        <v>0</v>
      </c>
      <c r="CU130" s="25">
        <f t="shared" si="303"/>
        <v>0</v>
      </c>
      <c r="CV130" s="25">
        <f t="shared" si="303"/>
        <v>0</v>
      </c>
      <c r="CW130" s="25">
        <f t="shared" si="303"/>
        <v>0</v>
      </c>
      <c r="CX130" s="25">
        <f t="shared" si="303"/>
        <v>0</v>
      </c>
      <c r="CY130" s="25">
        <f t="shared" si="303"/>
        <v>0</v>
      </c>
      <c r="CZ130" s="25">
        <f t="shared" si="303"/>
        <v>0</v>
      </c>
      <c r="DA130" s="25">
        <f t="shared" si="303"/>
        <v>0</v>
      </c>
      <c r="DB130" s="25">
        <f t="shared" si="304"/>
        <v>0</v>
      </c>
      <c r="DC130" s="25">
        <f t="shared" si="304"/>
        <v>0</v>
      </c>
      <c r="DD130" s="25">
        <f t="shared" si="304"/>
        <v>0</v>
      </c>
      <c r="DE130" s="25">
        <f t="shared" si="304"/>
        <v>0</v>
      </c>
      <c r="DF130" s="25">
        <f t="shared" si="304"/>
        <v>0</v>
      </c>
      <c r="DG130" s="25">
        <f t="shared" si="304"/>
        <v>0</v>
      </c>
      <c r="DH130" s="25">
        <f t="shared" si="304"/>
        <v>0</v>
      </c>
      <c r="DI130" s="25">
        <f t="shared" si="304"/>
        <v>0</v>
      </c>
      <c r="DJ130" s="25">
        <f t="shared" si="304"/>
        <v>0</v>
      </c>
      <c r="DK130" s="25">
        <f t="shared" si="304"/>
        <v>0</v>
      </c>
      <c r="DL130" s="25">
        <f t="shared" si="304"/>
        <v>0</v>
      </c>
      <c r="DM130" s="25">
        <f t="shared" si="304"/>
        <v>0</v>
      </c>
      <c r="DN130" s="25">
        <f t="shared" si="304"/>
        <v>0</v>
      </c>
      <c r="DO130" s="25">
        <f t="shared" si="304"/>
        <v>0</v>
      </c>
      <c r="DP130" s="25">
        <f t="shared" si="304"/>
        <v>0</v>
      </c>
      <c r="DQ130" s="25">
        <f t="shared" si="304"/>
        <v>0</v>
      </c>
      <c r="DR130" s="25">
        <f t="shared" si="289"/>
        <v>0</v>
      </c>
      <c r="DS130" s="25">
        <f t="shared" si="289"/>
        <v>0</v>
      </c>
      <c r="DT130" s="25">
        <f t="shared" si="289"/>
        <v>0</v>
      </c>
      <c r="DU130" s="25">
        <f t="shared" si="289"/>
        <v>0</v>
      </c>
      <c r="DV130" s="25">
        <f t="shared" si="289"/>
        <v>0</v>
      </c>
      <c r="DW130" s="25">
        <f t="shared" si="289"/>
        <v>0</v>
      </c>
      <c r="DX130" s="25">
        <f t="shared" si="289"/>
        <v>0</v>
      </c>
      <c r="DY130" s="25">
        <f t="shared" si="289"/>
        <v>0</v>
      </c>
      <c r="DZ130" s="25">
        <f t="shared" si="310"/>
        <v>0</v>
      </c>
      <c r="EA130" s="25">
        <f t="shared" si="310"/>
        <v>0</v>
      </c>
      <c r="EB130" s="25">
        <f t="shared" si="310"/>
        <v>0</v>
      </c>
      <c r="EC130" s="25">
        <f t="shared" si="310"/>
        <v>0</v>
      </c>
      <c r="ED130" s="25">
        <f t="shared" si="310"/>
        <v>0</v>
      </c>
      <c r="EE130" s="25">
        <f t="shared" si="310"/>
        <v>0</v>
      </c>
      <c r="EF130" s="25">
        <f t="shared" si="310"/>
        <v>0</v>
      </c>
      <c r="EG130" s="25">
        <f t="shared" si="310"/>
        <v>0</v>
      </c>
      <c r="EH130" s="25">
        <f t="shared" si="310"/>
        <v>0</v>
      </c>
      <c r="EI130" s="25">
        <f t="shared" si="310"/>
        <v>0</v>
      </c>
      <c r="EJ130" s="25">
        <f t="shared" si="310"/>
        <v>0</v>
      </c>
      <c r="EK130" s="25">
        <f t="shared" si="310"/>
        <v>0</v>
      </c>
      <c r="EL130" s="25">
        <f t="shared" si="310"/>
        <v>0</v>
      </c>
      <c r="EM130" s="25">
        <f t="shared" si="310"/>
        <v>0</v>
      </c>
      <c r="EN130" s="25">
        <f t="shared" si="310"/>
        <v>0</v>
      </c>
      <c r="EO130" s="25">
        <f t="shared" si="310"/>
        <v>0</v>
      </c>
      <c r="EP130" s="25">
        <f t="shared" si="310"/>
        <v>0</v>
      </c>
      <c r="EQ130" s="25">
        <f t="shared" si="310"/>
        <v>0</v>
      </c>
      <c r="ER130" s="25">
        <f t="shared" si="310"/>
        <v>0</v>
      </c>
      <c r="ES130" s="25">
        <f t="shared" si="310"/>
        <v>0</v>
      </c>
      <c r="ET130" s="25">
        <f t="shared" si="310"/>
        <v>0</v>
      </c>
      <c r="EU130" s="25">
        <f t="shared" si="310"/>
        <v>0</v>
      </c>
      <c r="EV130" s="25">
        <f t="shared" si="310"/>
        <v>0</v>
      </c>
      <c r="EW130" s="25">
        <f t="shared" si="310"/>
        <v>0</v>
      </c>
      <c r="EX130" s="25">
        <f t="shared" si="310"/>
        <v>0</v>
      </c>
      <c r="EY130" s="25">
        <f t="shared" si="310"/>
        <v>0</v>
      </c>
      <c r="EZ130" s="25">
        <f t="shared" si="310"/>
        <v>0</v>
      </c>
      <c r="FA130" s="25">
        <f t="shared" si="310"/>
        <v>0</v>
      </c>
      <c r="FB130" s="25">
        <f t="shared" si="310"/>
        <v>0</v>
      </c>
      <c r="FC130" s="25">
        <f t="shared" si="310"/>
        <v>0</v>
      </c>
      <c r="FD130" s="25">
        <f t="shared" si="310"/>
        <v>0</v>
      </c>
      <c r="FE130" s="25">
        <f t="shared" si="310"/>
        <v>0</v>
      </c>
      <c r="FF130" s="25">
        <f t="shared" si="310"/>
        <v>0</v>
      </c>
      <c r="FG130" s="25">
        <f t="shared" si="310"/>
        <v>0</v>
      </c>
      <c r="FH130" s="25">
        <f t="shared" si="310"/>
        <v>0</v>
      </c>
      <c r="FI130" s="25">
        <f t="shared" si="310"/>
        <v>0</v>
      </c>
      <c r="FJ130" s="25">
        <f t="shared" si="310"/>
        <v>0</v>
      </c>
      <c r="FK130" s="25">
        <f t="shared" si="310"/>
        <v>0</v>
      </c>
      <c r="FL130" s="25">
        <f t="shared" si="310"/>
        <v>0</v>
      </c>
      <c r="FM130" s="25">
        <f t="shared" si="310"/>
        <v>0</v>
      </c>
      <c r="FN130" s="25">
        <f t="shared" si="310"/>
        <v>0</v>
      </c>
      <c r="FO130" s="25">
        <f t="shared" si="310"/>
        <v>0</v>
      </c>
      <c r="FP130" s="25">
        <f t="shared" si="310"/>
        <v>0</v>
      </c>
      <c r="FQ130" s="25">
        <f t="shared" si="310"/>
        <v>0</v>
      </c>
      <c r="FR130" s="25">
        <f t="shared" si="310"/>
        <v>0</v>
      </c>
      <c r="FS130" s="25">
        <f t="shared" si="310"/>
        <v>0</v>
      </c>
      <c r="FT130" s="25">
        <f t="shared" si="310"/>
        <v>0</v>
      </c>
      <c r="FU130" s="25">
        <f t="shared" si="310"/>
        <v>0</v>
      </c>
      <c r="FV130" s="25">
        <f t="shared" si="310"/>
        <v>0</v>
      </c>
      <c r="FW130" s="25">
        <f t="shared" si="310"/>
        <v>0</v>
      </c>
      <c r="FX130" s="25">
        <f t="shared" si="310"/>
        <v>0</v>
      </c>
      <c r="FY130" s="25">
        <f t="shared" si="310"/>
        <v>0</v>
      </c>
      <c r="FZ130" s="25">
        <f t="shared" si="310"/>
        <v>0</v>
      </c>
      <c r="GA130" s="25">
        <f t="shared" si="310"/>
        <v>0</v>
      </c>
      <c r="GB130" s="25">
        <f t="shared" si="310"/>
        <v>0</v>
      </c>
      <c r="GC130" s="25">
        <f t="shared" si="310"/>
        <v>0</v>
      </c>
      <c r="GD130" s="25">
        <f t="shared" si="310"/>
        <v>0</v>
      </c>
      <c r="GE130" s="25">
        <f t="shared" si="310"/>
        <v>0</v>
      </c>
      <c r="GF130" s="25">
        <f t="shared" si="310"/>
        <v>0</v>
      </c>
      <c r="GG130" s="25">
        <f t="shared" si="310"/>
        <v>0</v>
      </c>
      <c r="GH130" s="25">
        <f t="shared" si="310"/>
        <v>0</v>
      </c>
      <c r="GI130" s="25">
        <f t="shared" si="310"/>
        <v>0</v>
      </c>
      <c r="GJ130" s="25">
        <f t="shared" si="310"/>
        <v>0</v>
      </c>
      <c r="GK130" s="25">
        <f t="shared" si="310"/>
        <v>0</v>
      </c>
      <c r="GL130" s="25">
        <f t="shared" si="309"/>
        <v>0</v>
      </c>
      <c r="GM130" s="246">
        <f t="shared" si="242"/>
        <v>0</v>
      </c>
    </row>
    <row r="131" spans="1:195" ht="19.5" customHeight="1">
      <c r="A131" s="130">
        <f t="shared" si="279"/>
        <v>0</v>
      </c>
      <c r="B131" s="25" t="s">
        <v>100</v>
      </c>
      <c r="C131" s="25" t="s">
        <v>6</v>
      </c>
      <c r="D131" s="64">
        <v>42309</v>
      </c>
      <c r="E131" s="25">
        <f>SUMIF(RRHH!$CN$18:$FG$18,D131,RRHH!$CN$26:$FG$26)*$E$163</f>
        <v>0</v>
      </c>
      <c r="F131" s="65">
        <f t="shared" si="272"/>
        <v>2015</v>
      </c>
      <c r="G131" s="25">
        <v>48</v>
      </c>
      <c r="H131" s="25">
        <f t="shared" si="273"/>
        <v>0</v>
      </c>
      <c r="I131" s="64">
        <f t="shared" si="275"/>
        <v>43768.2</v>
      </c>
      <c r="J131" s="141">
        <f t="shared" si="298"/>
        <v>0</v>
      </c>
      <c r="K131" s="25">
        <f t="shared" si="298"/>
        <v>0</v>
      </c>
      <c r="L131" s="25">
        <f t="shared" si="298"/>
        <v>0</v>
      </c>
      <c r="M131" s="25">
        <f t="shared" si="298"/>
        <v>0</v>
      </c>
      <c r="N131" s="25">
        <f t="shared" si="298"/>
        <v>0</v>
      </c>
      <c r="O131" s="25">
        <f t="shared" si="298"/>
        <v>0</v>
      </c>
      <c r="P131" s="25">
        <f t="shared" si="298"/>
        <v>0</v>
      </c>
      <c r="Q131" s="25">
        <f t="shared" si="298"/>
        <v>0</v>
      </c>
      <c r="R131" s="25">
        <f t="shared" si="298"/>
        <v>0</v>
      </c>
      <c r="S131" s="25">
        <f t="shared" si="298"/>
        <v>0</v>
      </c>
      <c r="T131" s="25">
        <f t="shared" si="298"/>
        <v>0</v>
      </c>
      <c r="U131" s="25">
        <f t="shared" si="298"/>
        <v>0</v>
      </c>
      <c r="V131" s="25">
        <f t="shared" si="298"/>
        <v>0</v>
      </c>
      <c r="W131" s="25">
        <f t="shared" si="298"/>
        <v>0</v>
      </c>
      <c r="X131" s="25">
        <f t="shared" si="298"/>
        <v>0</v>
      </c>
      <c r="Y131" s="25">
        <f t="shared" si="298"/>
        <v>0</v>
      </c>
      <c r="Z131" s="25">
        <f t="shared" si="299"/>
        <v>0</v>
      </c>
      <c r="AA131" s="25">
        <f t="shared" si="299"/>
        <v>0</v>
      </c>
      <c r="AB131" s="25">
        <f t="shared" si="299"/>
        <v>0</v>
      </c>
      <c r="AC131" s="25">
        <f t="shared" si="299"/>
        <v>0</v>
      </c>
      <c r="AD131" s="25">
        <f t="shared" si="299"/>
        <v>0</v>
      </c>
      <c r="AE131" s="25">
        <f t="shared" si="299"/>
        <v>0</v>
      </c>
      <c r="AF131" s="25">
        <f t="shared" si="299"/>
        <v>0</v>
      </c>
      <c r="AG131" s="25">
        <f t="shared" si="299"/>
        <v>0</v>
      </c>
      <c r="AH131" s="25">
        <f t="shared" si="299"/>
        <v>0</v>
      </c>
      <c r="AI131" s="25">
        <f t="shared" si="299"/>
        <v>0</v>
      </c>
      <c r="AJ131" s="25">
        <f t="shared" si="299"/>
        <v>0</v>
      </c>
      <c r="AK131" s="25">
        <f t="shared" si="299"/>
        <v>0</v>
      </c>
      <c r="AL131" s="25">
        <f t="shared" si="299"/>
        <v>0</v>
      </c>
      <c r="AM131" s="25">
        <f t="shared" si="299"/>
        <v>0</v>
      </c>
      <c r="AN131" s="25">
        <f t="shared" si="299"/>
        <v>0</v>
      </c>
      <c r="AO131" s="25">
        <f t="shared" si="299"/>
        <v>0</v>
      </c>
      <c r="AP131" s="25">
        <f t="shared" si="300"/>
        <v>0</v>
      </c>
      <c r="AQ131" s="25">
        <f t="shared" si="300"/>
        <v>0</v>
      </c>
      <c r="AR131" s="25">
        <f t="shared" si="300"/>
        <v>0</v>
      </c>
      <c r="AS131" s="25">
        <f t="shared" si="300"/>
        <v>0</v>
      </c>
      <c r="AT131" s="25">
        <f t="shared" si="300"/>
        <v>0</v>
      </c>
      <c r="AU131" s="25">
        <f t="shared" si="300"/>
        <v>0</v>
      </c>
      <c r="AV131" s="25">
        <f t="shared" si="300"/>
        <v>0</v>
      </c>
      <c r="AW131" s="25">
        <f t="shared" si="300"/>
        <v>0</v>
      </c>
      <c r="AX131" s="25">
        <f t="shared" si="300"/>
        <v>0</v>
      </c>
      <c r="AY131" s="25">
        <f t="shared" si="300"/>
        <v>0</v>
      </c>
      <c r="AZ131" s="25">
        <f t="shared" si="300"/>
        <v>0</v>
      </c>
      <c r="BA131" s="25">
        <f t="shared" si="300"/>
        <v>0</v>
      </c>
      <c r="BB131" s="25">
        <f t="shared" si="300"/>
        <v>0</v>
      </c>
      <c r="BC131" s="25">
        <f t="shared" si="300"/>
        <v>0</v>
      </c>
      <c r="BD131" s="25">
        <f t="shared" si="300"/>
        <v>0</v>
      </c>
      <c r="BE131" s="25">
        <f t="shared" si="300"/>
        <v>0</v>
      </c>
      <c r="BF131" s="25">
        <f t="shared" si="301"/>
        <v>0</v>
      </c>
      <c r="BG131" s="25">
        <f t="shared" si="301"/>
        <v>0</v>
      </c>
      <c r="BH131" s="25">
        <f t="shared" si="301"/>
        <v>0</v>
      </c>
      <c r="BI131" s="25">
        <f t="shared" si="301"/>
        <v>0</v>
      </c>
      <c r="BJ131" s="25">
        <f t="shared" si="301"/>
        <v>0</v>
      </c>
      <c r="BK131" s="25">
        <f t="shared" si="301"/>
        <v>0</v>
      </c>
      <c r="BL131" s="25">
        <f t="shared" si="301"/>
        <v>0</v>
      </c>
      <c r="BM131" s="25">
        <f t="shared" si="301"/>
        <v>0</v>
      </c>
      <c r="BN131" s="25">
        <f t="shared" si="301"/>
        <v>0</v>
      </c>
      <c r="BO131" s="25">
        <f t="shared" si="301"/>
        <v>0</v>
      </c>
      <c r="BP131" s="25">
        <f t="shared" si="301"/>
        <v>0</v>
      </c>
      <c r="BQ131" s="25">
        <f t="shared" si="301"/>
        <v>0</v>
      </c>
      <c r="BR131" s="25">
        <f t="shared" si="301"/>
        <v>0</v>
      </c>
      <c r="BS131" s="25">
        <f t="shared" si="301"/>
        <v>0</v>
      </c>
      <c r="BT131" s="25">
        <f t="shared" si="301"/>
        <v>0</v>
      </c>
      <c r="BU131" s="25">
        <f t="shared" si="301"/>
        <v>0</v>
      </c>
      <c r="BV131" s="25">
        <f t="shared" si="302"/>
        <v>0</v>
      </c>
      <c r="BW131" s="25">
        <f t="shared" si="302"/>
        <v>0</v>
      </c>
      <c r="BX131" s="25">
        <f t="shared" si="302"/>
        <v>0</v>
      </c>
      <c r="BY131" s="25">
        <f t="shared" si="302"/>
        <v>0</v>
      </c>
      <c r="BZ131" s="25">
        <f t="shared" si="302"/>
        <v>0</v>
      </c>
      <c r="CA131" s="25">
        <f t="shared" si="302"/>
        <v>0</v>
      </c>
      <c r="CB131" s="25">
        <f t="shared" si="302"/>
        <v>0</v>
      </c>
      <c r="CC131" s="25">
        <f t="shared" si="302"/>
        <v>0</v>
      </c>
      <c r="CD131" s="25">
        <f t="shared" si="302"/>
        <v>0</v>
      </c>
      <c r="CE131" s="25">
        <f t="shared" si="302"/>
        <v>0</v>
      </c>
      <c r="CF131" s="25">
        <f t="shared" si="302"/>
        <v>0</v>
      </c>
      <c r="CG131" s="25">
        <f t="shared" si="302"/>
        <v>0</v>
      </c>
      <c r="CH131" s="25">
        <f t="shared" si="302"/>
        <v>0</v>
      </c>
      <c r="CI131" s="25">
        <f t="shared" si="302"/>
        <v>0</v>
      </c>
      <c r="CJ131" s="25">
        <f t="shared" si="302"/>
        <v>0</v>
      </c>
      <c r="CK131" s="25">
        <f t="shared" si="302"/>
        <v>0</v>
      </c>
      <c r="CL131" s="25">
        <f t="shared" si="303"/>
        <v>0</v>
      </c>
      <c r="CM131" s="25">
        <f t="shared" si="303"/>
        <v>0</v>
      </c>
      <c r="CN131" s="25">
        <f t="shared" si="303"/>
        <v>0</v>
      </c>
      <c r="CO131" s="25">
        <f t="shared" si="303"/>
        <v>0</v>
      </c>
      <c r="CP131" s="25">
        <f t="shared" si="303"/>
        <v>0</v>
      </c>
      <c r="CQ131" s="25">
        <f t="shared" si="303"/>
        <v>0</v>
      </c>
      <c r="CR131" s="25">
        <f t="shared" si="303"/>
        <v>0</v>
      </c>
      <c r="CS131" s="25">
        <f t="shared" si="303"/>
        <v>0</v>
      </c>
      <c r="CT131" s="25">
        <f t="shared" si="303"/>
        <v>0</v>
      </c>
      <c r="CU131" s="25">
        <f t="shared" si="303"/>
        <v>0</v>
      </c>
      <c r="CV131" s="25">
        <f t="shared" si="303"/>
        <v>0</v>
      </c>
      <c r="CW131" s="25">
        <f t="shared" si="303"/>
        <v>0</v>
      </c>
      <c r="CX131" s="25">
        <f t="shared" si="303"/>
        <v>0</v>
      </c>
      <c r="CY131" s="25">
        <f t="shared" si="303"/>
        <v>0</v>
      </c>
      <c r="CZ131" s="25">
        <f t="shared" si="303"/>
        <v>0</v>
      </c>
      <c r="DA131" s="25">
        <f t="shared" si="303"/>
        <v>0</v>
      </c>
      <c r="DB131" s="25">
        <f t="shared" si="304"/>
        <v>0</v>
      </c>
      <c r="DC131" s="25">
        <f t="shared" si="304"/>
        <v>0</v>
      </c>
      <c r="DD131" s="25">
        <f t="shared" si="304"/>
        <v>0</v>
      </c>
      <c r="DE131" s="25">
        <f t="shared" si="304"/>
        <v>0</v>
      </c>
      <c r="DF131" s="25">
        <f t="shared" si="304"/>
        <v>0</v>
      </c>
      <c r="DG131" s="25">
        <f t="shared" si="304"/>
        <v>0</v>
      </c>
      <c r="DH131" s="25">
        <f t="shared" si="304"/>
        <v>0</v>
      </c>
      <c r="DI131" s="25">
        <f t="shared" si="304"/>
        <v>0</v>
      </c>
      <c r="DJ131" s="25">
        <f t="shared" si="304"/>
        <v>0</v>
      </c>
      <c r="DK131" s="25">
        <f t="shared" si="304"/>
        <v>0</v>
      </c>
      <c r="DL131" s="25">
        <f t="shared" si="304"/>
        <v>0</v>
      </c>
      <c r="DM131" s="25">
        <f t="shared" si="304"/>
        <v>0</v>
      </c>
      <c r="DN131" s="25">
        <f t="shared" si="304"/>
        <v>0</v>
      </c>
      <c r="DO131" s="25">
        <f t="shared" si="304"/>
        <v>0</v>
      </c>
      <c r="DP131" s="25">
        <f t="shared" si="304"/>
        <v>0</v>
      </c>
      <c r="DQ131" s="25">
        <f t="shared" si="304"/>
        <v>0</v>
      </c>
      <c r="DR131" s="25">
        <f t="shared" si="289"/>
        <v>0</v>
      </c>
      <c r="DS131" s="25">
        <f t="shared" si="289"/>
        <v>0</v>
      </c>
      <c r="DT131" s="25">
        <f t="shared" si="289"/>
        <v>0</v>
      </c>
      <c r="DU131" s="25">
        <f t="shared" ref="DU131:GL135" si="311">IF(DU$12&gt;$I131,0,IF($D131&lt;=DU$12,$H131,0))</f>
        <v>0</v>
      </c>
      <c r="DV131" s="25">
        <f t="shared" si="311"/>
        <v>0</v>
      </c>
      <c r="DW131" s="25">
        <f t="shared" si="311"/>
        <v>0</v>
      </c>
      <c r="DX131" s="25">
        <f t="shared" si="311"/>
        <v>0</v>
      </c>
      <c r="DY131" s="25">
        <f t="shared" si="311"/>
        <v>0</v>
      </c>
      <c r="DZ131" s="25">
        <f t="shared" si="311"/>
        <v>0</v>
      </c>
      <c r="EA131" s="25">
        <f t="shared" si="311"/>
        <v>0</v>
      </c>
      <c r="EB131" s="25">
        <f t="shared" si="311"/>
        <v>0</v>
      </c>
      <c r="EC131" s="25">
        <f t="shared" si="311"/>
        <v>0</v>
      </c>
      <c r="ED131" s="25">
        <f t="shared" si="311"/>
        <v>0</v>
      </c>
      <c r="EE131" s="25">
        <f t="shared" si="311"/>
        <v>0</v>
      </c>
      <c r="EF131" s="25">
        <f t="shared" si="311"/>
        <v>0</v>
      </c>
      <c r="EG131" s="25">
        <f t="shared" si="311"/>
        <v>0</v>
      </c>
      <c r="EH131" s="25">
        <f t="shared" si="311"/>
        <v>0</v>
      </c>
      <c r="EI131" s="25">
        <f t="shared" si="311"/>
        <v>0</v>
      </c>
      <c r="EJ131" s="25">
        <f t="shared" si="311"/>
        <v>0</v>
      </c>
      <c r="EK131" s="25">
        <f t="shared" si="311"/>
        <v>0</v>
      </c>
      <c r="EL131" s="25">
        <f t="shared" si="311"/>
        <v>0</v>
      </c>
      <c r="EM131" s="25">
        <f t="shared" si="311"/>
        <v>0</v>
      </c>
      <c r="EN131" s="25">
        <f t="shared" si="311"/>
        <v>0</v>
      </c>
      <c r="EO131" s="25">
        <f t="shared" si="311"/>
        <v>0</v>
      </c>
      <c r="EP131" s="25">
        <f t="shared" si="311"/>
        <v>0</v>
      </c>
      <c r="EQ131" s="25">
        <f t="shared" si="311"/>
        <v>0</v>
      </c>
      <c r="ER131" s="25">
        <f t="shared" si="311"/>
        <v>0</v>
      </c>
      <c r="ES131" s="25">
        <f t="shared" si="311"/>
        <v>0</v>
      </c>
      <c r="ET131" s="25">
        <f t="shared" si="311"/>
        <v>0</v>
      </c>
      <c r="EU131" s="25">
        <f t="shared" si="311"/>
        <v>0</v>
      </c>
      <c r="EV131" s="25">
        <f t="shared" si="311"/>
        <v>0</v>
      </c>
      <c r="EW131" s="25">
        <f t="shared" si="311"/>
        <v>0</v>
      </c>
      <c r="EX131" s="25">
        <f t="shared" si="311"/>
        <v>0</v>
      </c>
      <c r="EY131" s="25">
        <f t="shared" si="311"/>
        <v>0</v>
      </c>
      <c r="EZ131" s="25">
        <f t="shared" si="311"/>
        <v>0</v>
      </c>
      <c r="FA131" s="25">
        <f t="shared" si="311"/>
        <v>0</v>
      </c>
      <c r="FB131" s="25">
        <f t="shared" si="311"/>
        <v>0</v>
      </c>
      <c r="FC131" s="25">
        <f t="shared" si="311"/>
        <v>0</v>
      </c>
      <c r="FD131" s="25">
        <f t="shared" si="311"/>
        <v>0</v>
      </c>
      <c r="FE131" s="25">
        <f t="shared" si="311"/>
        <v>0</v>
      </c>
      <c r="FF131" s="25">
        <f t="shared" si="311"/>
        <v>0</v>
      </c>
      <c r="FG131" s="25">
        <f t="shared" si="311"/>
        <v>0</v>
      </c>
      <c r="FH131" s="25">
        <f t="shared" si="311"/>
        <v>0</v>
      </c>
      <c r="FI131" s="25">
        <f t="shared" si="311"/>
        <v>0</v>
      </c>
      <c r="FJ131" s="25">
        <f t="shared" si="311"/>
        <v>0</v>
      </c>
      <c r="FK131" s="25">
        <f t="shared" si="311"/>
        <v>0</v>
      </c>
      <c r="FL131" s="25">
        <f t="shared" si="311"/>
        <v>0</v>
      </c>
      <c r="FM131" s="25">
        <f t="shared" si="311"/>
        <v>0</v>
      </c>
      <c r="FN131" s="25">
        <f t="shared" si="311"/>
        <v>0</v>
      </c>
      <c r="FO131" s="25">
        <f t="shared" si="311"/>
        <v>0</v>
      </c>
      <c r="FP131" s="25">
        <f t="shared" si="311"/>
        <v>0</v>
      </c>
      <c r="FQ131" s="25">
        <f t="shared" si="311"/>
        <v>0</v>
      </c>
      <c r="FR131" s="25">
        <f t="shared" si="311"/>
        <v>0</v>
      </c>
      <c r="FS131" s="25">
        <f t="shared" si="311"/>
        <v>0</v>
      </c>
      <c r="FT131" s="25">
        <f t="shared" si="311"/>
        <v>0</v>
      </c>
      <c r="FU131" s="25">
        <f t="shared" si="311"/>
        <v>0</v>
      </c>
      <c r="FV131" s="25">
        <f t="shared" si="311"/>
        <v>0</v>
      </c>
      <c r="FW131" s="25">
        <f t="shared" si="311"/>
        <v>0</v>
      </c>
      <c r="FX131" s="25">
        <f t="shared" si="311"/>
        <v>0</v>
      </c>
      <c r="FY131" s="25">
        <f t="shared" si="311"/>
        <v>0</v>
      </c>
      <c r="FZ131" s="25">
        <f t="shared" si="311"/>
        <v>0</v>
      </c>
      <c r="GA131" s="25">
        <f t="shared" si="311"/>
        <v>0</v>
      </c>
      <c r="GB131" s="25">
        <f t="shared" si="311"/>
        <v>0</v>
      </c>
      <c r="GC131" s="25">
        <f t="shared" si="311"/>
        <v>0</v>
      </c>
      <c r="GD131" s="25">
        <f t="shared" si="311"/>
        <v>0</v>
      </c>
      <c r="GE131" s="25">
        <f t="shared" si="311"/>
        <v>0</v>
      </c>
      <c r="GF131" s="25">
        <f t="shared" si="311"/>
        <v>0</v>
      </c>
      <c r="GG131" s="25">
        <f t="shared" si="311"/>
        <v>0</v>
      </c>
      <c r="GH131" s="25">
        <f t="shared" si="311"/>
        <v>0</v>
      </c>
      <c r="GI131" s="25">
        <f t="shared" si="311"/>
        <v>0</v>
      </c>
      <c r="GJ131" s="25">
        <f t="shared" si="311"/>
        <v>0</v>
      </c>
      <c r="GK131" s="25">
        <f t="shared" si="311"/>
        <v>0</v>
      </c>
      <c r="GL131" s="25">
        <f t="shared" si="311"/>
        <v>0</v>
      </c>
      <c r="GM131" s="246">
        <f t="shared" si="242"/>
        <v>0</v>
      </c>
    </row>
    <row r="132" spans="1:195" ht="19.5" customHeight="1">
      <c r="A132" s="130">
        <f t="shared" ref="A132:A150" si="312">SUM($GM$13:$GM$84)</f>
        <v>0</v>
      </c>
      <c r="B132" s="25" t="s">
        <v>100</v>
      </c>
      <c r="C132" s="25" t="s">
        <v>6</v>
      </c>
      <c r="D132" s="64">
        <v>42339</v>
      </c>
      <c r="E132" s="25">
        <f>SUMIF(RRHH!$CN$18:$FG$18,D132,RRHH!$CN$26:$FG$26)*$E$163</f>
        <v>1550</v>
      </c>
      <c r="F132" s="65">
        <f t="shared" si="272"/>
        <v>2015</v>
      </c>
      <c r="G132" s="25">
        <v>48</v>
      </c>
      <c r="H132" s="25">
        <f t="shared" si="273"/>
        <v>-32.291666666666664</v>
      </c>
      <c r="I132" s="64">
        <f t="shared" si="275"/>
        <v>43798.2</v>
      </c>
      <c r="J132" s="141">
        <f t="shared" si="298"/>
        <v>0</v>
      </c>
      <c r="K132" s="25">
        <f t="shared" si="298"/>
        <v>0</v>
      </c>
      <c r="L132" s="25">
        <f t="shared" si="298"/>
        <v>0</v>
      </c>
      <c r="M132" s="25">
        <f t="shared" si="298"/>
        <v>0</v>
      </c>
      <c r="N132" s="25">
        <f t="shared" si="298"/>
        <v>0</v>
      </c>
      <c r="O132" s="25">
        <f t="shared" si="298"/>
        <v>0</v>
      </c>
      <c r="P132" s="25">
        <f t="shared" si="298"/>
        <v>0</v>
      </c>
      <c r="Q132" s="25">
        <f t="shared" si="298"/>
        <v>0</v>
      </c>
      <c r="R132" s="25">
        <f t="shared" si="298"/>
        <v>0</v>
      </c>
      <c r="S132" s="25">
        <f t="shared" si="298"/>
        <v>0</v>
      </c>
      <c r="T132" s="25">
        <f t="shared" si="298"/>
        <v>0</v>
      </c>
      <c r="U132" s="25">
        <f t="shared" si="298"/>
        <v>0</v>
      </c>
      <c r="V132" s="25">
        <f t="shared" si="298"/>
        <v>0</v>
      </c>
      <c r="W132" s="25">
        <f t="shared" si="298"/>
        <v>0</v>
      </c>
      <c r="X132" s="25">
        <f t="shared" si="298"/>
        <v>0</v>
      </c>
      <c r="Y132" s="25">
        <f t="shared" si="298"/>
        <v>0</v>
      </c>
      <c r="Z132" s="25">
        <f t="shared" si="299"/>
        <v>0</v>
      </c>
      <c r="AA132" s="25">
        <f t="shared" si="299"/>
        <v>0</v>
      </c>
      <c r="AB132" s="25">
        <f t="shared" si="299"/>
        <v>0</v>
      </c>
      <c r="AC132" s="25">
        <f t="shared" si="299"/>
        <v>0</v>
      </c>
      <c r="AD132" s="25">
        <f t="shared" si="299"/>
        <v>0</v>
      </c>
      <c r="AE132" s="25">
        <f t="shared" si="299"/>
        <v>0</v>
      </c>
      <c r="AF132" s="25">
        <f t="shared" si="299"/>
        <v>0</v>
      </c>
      <c r="AG132" s="25">
        <f t="shared" si="299"/>
        <v>0</v>
      </c>
      <c r="AH132" s="25">
        <f t="shared" si="299"/>
        <v>0</v>
      </c>
      <c r="AI132" s="25">
        <f t="shared" si="299"/>
        <v>0</v>
      </c>
      <c r="AJ132" s="25">
        <f t="shared" si="299"/>
        <v>0</v>
      </c>
      <c r="AK132" s="25">
        <f t="shared" si="299"/>
        <v>0</v>
      </c>
      <c r="AL132" s="25">
        <f t="shared" si="299"/>
        <v>0</v>
      </c>
      <c r="AM132" s="25">
        <f t="shared" si="299"/>
        <v>0</v>
      </c>
      <c r="AN132" s="25">
        <f t="shared" si="299"/>
        <v>0</v>
      </c>
      <c r="AO132" s="25">
        <f t="shared" si="299"/>
        <v>0</v>
      </c>
      <c r="AP132" s="25">
        <f t="shared" si="300"/>
        <v>0</v>
      </c>
      <c r="AQ132" s="25">
        <f t="shared" si="300"/>
        <v>0</v>
      </c>
      <c r="AR132" s="25">
        <f t="shared" si="300"/>
        <v>0</v>
      </c>
      <c r="AS132" s="25">
        <f t="shared" si="300"/>
        <v>0</v>
      </c>
      <c r="AT132" s="25">
        <f t="shared" si="300"/>
        <v>0</v>
      </c>
      <c r="AU132" s="25">
        <f t="shared" si="300"/>
        <v>0</v>
      </c>
      <c r="AV132" s="25">
        <f t="shared" si="300"/>
        <v>0</v>
      </c>
      <c r="AW132" s="25">
        <f t="shared" si="300"/>
        <v>0</v>
      </c>
      <c r="AX132" s="25">
        <f t="shared" si="300"/>
        <v>0</v>
      </c>
      <c r="AY132" s="25">
        <f t="shared" si="300"/>
        <v>0</v>
      </c>
      <c r="AZ132" s="25">
        <f t="shared" si="300"/>
        <v>0</v>
      </c>
      <c r="BA132" s="25">
        <f t="shared" si="300"/>
        <v>0</v>
      </c>
      <c r="BB132" s="25">
        <f t="shared" si="300"/>
        <v>0</v>
      </c>
      <c r="BC132" s="25">
        <f t="shared" si="300"/>
        <v>0</v>
      </c>
      <c r="BD132" s="25">
        <f t="shared" si="300"/>
        <v>0</v>
      </c>
      <c r="BE132" s="25">
        <f t="shared" si="300"/>
        <v>0</v>
      </c>
      <c r="BF132" s="25">
        <f t="shared" si="301"/>
        <v>-32.291666666666664</v>
      </c>
      <c r="BG132" s="25">
        <f t="shared" si="301"/>
        <v>-32.291666666666664</v>
      </c>
      <c r="BH132" s="25">
        <f t="shared" si="301"/>
        <v>-32.291666666666664</v>
      </c>
      <c r="BI132" s="25">
        <f t="shared" si="301"/>
        <v>-32.291666666666664</v>
      </c>
      <c r="BJ132" s="25">
        <f t="shared" si="301"/>
        <v>-32.291666666666664</v>
      </c>
      <c r="BK132" s="25">
        <f t="shared" si="301"/>
        <v>-32.291666666666664</v>
      </c>
      <c r="BL132" s="25">
        <f t="shared" si="301"/>
        <v>-32.291666666666664</v>
      </c>
      <c r="BM132" s="25">
        <f t="shared" si="301"/>
        <v>-32.291666666666664</v>
      </c>
      <c r="BN132" s="25">
        <f t="shared" si="301"/>
        <v>-32.291666666666664</v>
      </c>
      <c r="BO132" s="25">
        <f t="shared" si="301"/>
        <v>-32.291666666666664</v>
      </c>
      <c r="BP132" s="25">
        <f t="shared" si="301"/>
        <v>-32.291666666666664</v>
      </c>
      <c r="BQ132" s="25">
        <f t="shared" si="301"/>
        <v>-32.291666666666664</v>
      </c>
      <c r="BR132" s="25">
        <f t="shared" si="301"/>
        <v>-32.291666666666664</v>
      </c>
      <c r="BS132" s="25">
        <f t="shared" si="301"/>
        <v>-32.291666666666664</v>
      </c>
      <c r="BT132" s="25">
        <f t="shared" si="301"/>
        <v>-32.291666666666664</v>
      </c>
      <c r="BU132" s="25">
        <f t="shared" si="301"/>
        <v>-32.291666666666664</v>
      </c>
      <c r="BV132" s="25">
        <f t="shared" si="302"/>
        <v>-32.291666666666664</v>
      </c>
      <c r="BW132" s="25">
        <f t="shared" si="302"/>
        <v>-32.291666666666664</v>
      </c>
      <c r="BX132" s="25">
        <f t="shared" si="302"/>
        <v>-32.291666666666664</v>
      </c>
      <c r="BY132" s="25">
        <f t="shared" si="302"/>
        <v>-32.291666666666664</v>
      </c>
      <c r="BZ132" s="25">
        <f t="shared" si="302"/>
        <v>-32.291666666666664</v>
      </c>
      <c r="CA132" s="25">
        <f t="shared" si="302"/>
        <v>-32.291666666666664</v>
      </c>
      <c r="CB132" s="25">
        <f t="shared" si="302"/>
        <v>-32.291666666666664</v>
      </c>
      <c r="CC132" s="25">
        <f t="shared" si="302"/>
        <v>-32.291666666666664</v>
      </c>
      <c r="CD132" s="25">
        <f t="shared" si="302"/>
        <v>-32.291666666666664</v>
      </c>
      <c r="CE132" s="25">
        <f t="shared" si="302"/>
        <v>-32.291666666666664</v>
      </c>
      <c r="CF132" s="25">
        <f t="shared" si="302"/>
        <v>-32.291666666666664</v>
      </c>
      <c r="CG132" s="25">
        <f t="shared" si="302"/>
        <v>-32.291666666666664</v>
      </c>
      <c r="CH132" s="25">
        <f t="shared" si="302"/>
        <v>-32.291666666666664</v>
      </c>
      <c r="CI132" s="25">
        <f t="shared" si="302"/>
        <v>-32.291666666666664</v>
      </c>
      <c r="CJ132" s="25">
        <f t="shared" si="302"/>
        <v>-32.291666666666664</v>
      </c>
      <c r="CK132" s="25">
        <f t="shared" si="302"/>
        <v>-32.291666666666664</v>
      </c>
      <c r="CL132" s="25">
        <f t="shared" si="303"/>
        <v>-32.291666666666664</v>
      </c>
      <c r="CM132" s="25">
        <f t="shared" si="303"/>
        <v>-32.291666666666664</v>
      </c>
      <c r="CN132" s="25">
        <f t="shared" si="303"/>
        <v>-32.291666666666664</v>
      </c>
      <c r="CO132" s="25">
        <f t="shared" si="303"/>
        <v>-32.291666666666664</v>
      </c>
      <c r="CP132" s="25">
        <f t="shared" si="303"/>
        <v>-32.291666666666664</v>
      </c>
      <c r="CQ132" s="25">
        <f t="shared" si="303"/>
        <v>-32.291666666666664</v>
      </c>
      <c r="CR132" s="25">
        <f t="shared" si="303"/>
        <v>-32.291666666666664</v>
      </c>
      <c r="CS132" s="25">
        <f t="shared" si="303"/>
        <v>-32.291666666666664</v>
      </c>
      <c r="CT132" s="25">
        <f t="shared" si="303"/>
        <v>-32.291666666666664</v>
      </c>
      <c r="CU132" s="25">
        <f t="shared" si="303"/>
        <v>-32.291666666666664</v>
      </c>
      <c r="CV132" s="25">
        <f t="shared" si="303"/>
        <v>-32.291666666666664</v>
      </c>
      <c r="CW132" s="25">
        <f t="shared" si="303"/>
        <v>-32.291666666666664</v>
      </c>
      <c r="CX132" s="25">
        <f t="shared" si="303"/>
        <v>-32.291666666666664</v>
      </c>
      <c r="CY132" s="25">
        <f t="shared" si="303"/>
        <v>-32.291666666666664</v>
      </c>
      <c r="CZ132" s="25">
        <f t="shared" si="303"/>
        <v>-32.291666666666664</v>
      </c>
      <c r="DA132" s="25">
        <f t="shared" si="303"/>
        <v>-32.291666666666664</v>
      </c>
      <c r="DB132" s="25">
        <f t="shared" si="304"/>
        <v>0</v>
      </c>
      <c r="DC132" s="25">
        <f t="shared" si="304"/>
        <v>0</v>
      </c>
      <c r="DD132" s="25">
        <f t="shared" si="304"/>
        <v>0</v>
      </c>
      <c r="DE132" s="25">
        <f t="shared" si="304"/>
        <v>0</v>
      </c>
      <c r="DF132" s="25">
        <f t="shared" si="304"/>
        <v>0</v>
      </c>
      <c r="DG132" s="25">
        <f t="shared" si="304"/>
        <v>0</v>
      </c>
      <c r="DH132" s="25">
        <f t="shared" si="304"/>
        <v>0</v>
      </c>
      <c r="DI132" s="25">
        <f t="shared" si="304"/>
        <v>0</v>
      </c>
      <c r="DJ132" s="25">
        <f t="shared" si="304"/>
        <v>0</v>
      </c>
      <c r="DK132" s="25">
        <f t="shared" si="304"/>
        <v>0</v>
      </c>
      <c r="DL132" s="25">
        <f t="shared" si="304"/>
        <v>0</v>
      </c>
      <c r="DM132" s="25">
        <f t="shared" si="304"/>
        <v>0</v>
      </c>
      <c r="DN132" s="25">
        <f t="shared" si="304"/>
        <v>0</v>
      </c>
      <c r="DO132" s="25">
        <f t="shared" si="304"/>
        <v>0</v>
      </c>
      <c r="DP132" s="25">
        <f t="shared" si="304"/>
        <v>0</v>
      </c>
      <c r="DQ132" s="25">
        <f t="shared" si="304"/>
        <v>0</v>
      </c>
      <c r="DR132" s="25">
        <f t="shared" ref="DR132:FU147" si="313">IF(DR$12&gt;$I132,0,IF($D132&lt;=DR$12,$H132,0))</f>
        <v>0</v>
      </c>
      <c r="DS132" s="25">
        <f t="shared" si="313"/>
        <v>0</v>
      </c>
      <c r="DT132" s="25">
        <f t="shared" si="313"/>
        <v>0</v>
      </c>
      <c r="DU132" s="25">
        <f t="shared" si="313"/>
        <v>0</v>
      </c>
      <c r="DV132" s="25">
        <f t="shared" si="313"/>
        <v>0</v>
      </c>
      <c r="DW132" s="25">
        <f t="shared" si="313"/>
        <v>0</v>
      </c>
      <c r="DX132" s="25">
        <f t="shared" si="313"/>
        <v>0</v>
      </c>
      <c r="DY132" s="25">
        <f t="shared" si="313"/>
        <v>0</v>
      </c>
      <c r="DZ132" s="25">
        <f t="shared" si="313"/>
        <v>0</v>
      </c>
      <c r="EA132" s="25">
        <f t="shared" si="313"/>
        <v>0</v>
      </c>
      <c r="EB132" s="25">
        <f t="shared" si="313"/>
        <v>0</v>
      </c>
      <c r="EC132" s="25">
        <f t="shared" si="313"/>
        <v>0</v>
      </c>
      <c r="ED132" s="25">
        <f t="shared" si="313"/>
        <v>0</v>
      </c>
      <c r="EE132" s="25">
        <f t="shared" si="313"/>
        <v>0</v>
      </c>
      <c r="EF132" s="25">
        <f t="shared" si="313"/>
        <v>0</v>
      </c>
      <c r="EG132" s="25">
        <f t="shared" si="313"/>
        <v>0</v>
      </c>
      <c r="EH132" s="25">
        <f t="shared" si="313"/>
        <v>0</v>
      </c>
      <c r="EI132" s="25">
        <f t="shared" si="313"/>
        <v>0</v>
      </c>
      <c r="EJ132" s="25">
        <f t="shared" si="313"/>
        <v>0</v>
      </c>
      <c r="EK132" s="25">
        <f t="shared" si="313"/>
        <v>0</v>
      </c>
      <c r="EL132" s="25">
        <f t="shared" si="313"/>
        <v>0</v>
      </c>
      <c r="EM132" s="25">
        <f t="shared" si="313"/>
        <v>0</v>
      </c>
      <c r="EN132" s="25">
        <f t="shared" si="313"/>
        <v>0</v>
      </c>
      <c r="EO132" s="25">
        <f t="shared" si="313"/>
        <v>0</v>
      </c>
      <c r="EP132" s="25">
        <f t="shared" si="313"/>
        <v>0</v>
      </c>
      <c r="EQ132" s="25">
        <f t="shared" si="313"/>
        <v>0</v>
      </c>
      <c r="ER132" s="25">
        <f t="shared" si="313"/>
        <v>0</v>
      </c>
      <c r="ES132" s="25">
        <f t="shared" si="313"/>
        <v>0</v>
      </c>
      <c r="ET132" s="25">
        <f t="shared" si="313"/>
        <v>0</v>
      </c>
      <c r="EU132" s="25">
        <f t="shared" si="313"/>
        <v>0</v>
      </c>
      <c r="EV132" s="25">
        <f t="shared" si="313"/>
        <v>0</v>
      </c>
      <c r="EW132" s="25">
        <f t="shared" si="313"/>
        <v>0</v>
      </c>
      <c r="EX132" s="25">
        <f t="shared" si="313"/>
        <v>0</v>
      </c>
      <c r="EY132" s="25">
        <f t="shared" si="313"/>
        <v>0</v>
      </c>
      <c r="EZ132" s="25">
        <f t="shared" si="313"/>
        <v>0</v>
      </c>
      <c r="FA132" s="25">
        <f t="shared" si="313"/>
        <v>0</v>
      </c>
      <c r="FB132" s="25">
        <f t="shared" si="313"/>
        <v>0</v>
      </c>
      <c r="FC132" s="25">
        <f t="shared" si="313"/>
        <v>0</v>
      </c>
      <c r="FD132" s="25">
        <f t="shared" si="313"/>
        <v>0</v>
      </c>
      <c r="FE132" s="25">
        <f t="shared" si="313"/>
        <v>0</v>
      </c>
      <c r="FF132" s="25">
        <f t="shared" si="313"/>
        <v>0</v>
      </c>
      <c r="FG132" s="25">
        <f t="shared" si="313"/>
        <v>0</v>
      </c>
      <c r="FH132" s="25">
        <f t="shared" si="313"/>
        <v>0</v>
      </c>
      <c r="FI132" s="25">
        <f t="shared" si="313"/>
        <v>0</v>
      </c>
      <c r="FJ132" s="25">
        <f t="shared" si="313"/>
        <v>0</v>
      </c>
      <c r="FK132" s="25">
        <f t="shared" si="313"/>
        <v>0</v>
      </c>
      <c r="FL132" s="25">
        <f t="shared" si="313"/>
        <v>0</v>
      </c>
      <c r="FM132" s="25">
        <f t="shared" si="313"/>
        <v>0</v>
      </c>
      <c r="FN132" s="25">
        <f t="shared" si="313"/>
        <v>0</v>
      </c>
      <c r="FO132" s="25">
        <f t="shared" si="313"/>
        <v>0</v>
      </c>
      <c r="FP132" s="25">
        <f t="shared" si="313"/>
        <v>0</v>
      </c>
      <c r="FQ132" s="25">
        <f t="shared" si="313"/>
        <v>0</v>
      </c>
      <c r="FR132" s="25">
        <f t="shared" si="313"/>
        <v>0</v>
      </c>
      <c r="FS132" s="25">
        <f t="shared" si="313"/>
        <v>0</v>
      </c>
      <c r="FT132" s="25">
        <f t="shared" si="313"/>
        <v>0</v>
      </c>
      <c r="FU132" s="25">
        <f t="shared" si="313"/>
        <v>0</v>
      </c>
      <c r="FV132" s="25">
        <f t="shared" si="311"/>
        <v>0</v>
      </c>
      <c r="FW132" s="25">
        <f t="shared" si="311"/>
        <v>0</v>
      </c>
      <c r="FX132" s="25">
        <f t="shared" si="311"/>
        <v>0</v>
      </c>
      <c r="FY132" s="25">
        <f t="shared" si="311"/>
        <v>0</v>
      </c>
      <c r="FZ132" s="25">
        <f t="shared" si="311"/>
        <v>0</v>
      </c>
      <c r="GA132" s="25">
        <f t="shared" si="311"/>
        <v>0</v>
      </c>
      <c r="GB132" s="25">
        <f t="shared" si="311"/>
        <v>0</v>
      </c>
      <c r="GC132" s="25">
        <f t="shared" si="311"/>
        <v>0</v>
      </c>
      <c r="GD132" s="25">
        <f t="shared" si="311"/>
        <v>0</v>
      </c>
      <c r="GE132" s="25">
        <f t="shared" si="311"/>
        <v>0</v>
      </c>
      <c r="GF132" s="25">
        <f t="shared" si="311"/>
        <v>0</v>
      </c>
      <c r="GG132" s="25">
        <f t="shared" si="311"/>
        <v>0</v>
      </c>
      <c r="GH132" s="25">
        <f t="shared" si="311"/>
        <v>0</v>
      </c>
      <c r="GI132" s="25">
        <f t="shared" si="311"/>
        <v>0</v>
      </c>
      <c r="GJ132" s="25">
        <f t="shared" si="311"/>
        <v>0</v>
      </c>
      <c r="GK132" s="25">
        <f t="shared" si="311"/>
        <v>0</v>
      </c>
      <c r="GL132" s="25">
        <f t="shared" si="311"/>
        <v>0</v>
      </c>
      <c r="GM132" s="246">
        <f t="shared" si="242"/>
        <v>0</v>
      </c>
    </row>
    <row r="133" spans="1:195" ht="19.5" customHeight="1">
      <c r="A133" s="130">
        <f t="shared" si="312"/>
        <v>0</v>
      </c>
      <c r="B133" s="25" t="s">
        <v>100</v>
      </c>
      <c r="C133" s="25" t="s">
        <v>6</v>
      </c>
      <c r="D133" s="64">
        <v>42370</v>
      </c>
      <c r="E133" s="25">
        <f>SUMIF(RRHH!$CN$18:$FG$18,D133,RRHH!$CN$26:$FG$26)*$E$163</f>
        <v>0</v>
      </c>
      <c r="F133" s="65">
        <f t="shared" si="272"/>
        <v>2016</v>
      </c>
      <c r="G133" s="25">
        <v>48</v>
      </c>
      <c r="H133" s="25">
        <f t="shared" si="273"/>
        <v>0</v>
      </c>
      <c r="I133" s="64">
        <f t="shared" si="275"/>
        <v>43829.2</v>
      </c>
      <c r="J133" s="141">
        <f t="shared" si="298"/>
        <v>0</v>
      </c>
      <c r="K133" s="25">
        <f t="shared" si="298"/>
        <v>0</v>
      </c>
      <c r="L133" s="25">
        <f t="shared" si="298"/>
        <v>0</v>
      </c>
      <c r="M133" s="25">
        <f t="shared" si="298"/>
        <v>0</v>
      </c>
      <c r="N133" s="25">
        <f t="shared" si="298"/>
        <v>0</v>
      </c>
      <c r="O133" s="25">
        <f t="shared" si="298"/>
        <v>0</v>
      </c>
      <c r="P133" s="25">
        <f t="shared" si="298"/>
        <v>0</v>
      </c>
      <c r="Q133" s="25">
        <f t="shared" si="298"/>
        <v>0</v>
      </c>
      <c r="R133" s="25">
        <f t="shared" si="298"/>
        <v>0</v>
      </c>
      <c r="S133" s="25">
        <f t="shared" si="298"/>
        <v>0</v>
      </c>
      <c r="T133" s="25">
        <f t="shared" si="298"/>
        <v>0</v>
      </c>
      <c r="U133" s="25">
        <f t="shared" si="298"/>
        <v>0</v>
      </c>
      <c r="V133" s="25">
        <f t="shared" si="298"/>
        <v>0</v>
      </c>
      <c r="W133" s="25">
        <f t="shared" si="298"/>
        <v>0</v>
      </c>
      <c r="X133" s="25">
        <f t="shared" si="298"/>
        <v>0</v>
      </c>
      <c r="Y133" s="25">
        <f t="shared" si="298"/>
        <v>0</v>
      </c>
      <c r="Z133" s="25">
        <f t="shared" si="299"/>
        <v>0</v>
      </c>
      <c r="AA133" s="25">
        <f t="shared" si="299"/>
        <v>0</v>
      </c>
      <c r="AB133" s="25">
        <f t="shared" si="299"/>
        <v>0</v>
      </c>
      <c r="AC133" s="25">
        <f t="shared" si="299"/>
        <v>0</v>
      </c>
      <c r="AD133" s="25">
        <f t="shared" si="299"/>
        <v>0</v>
      </c>
      <c r="AE133" s="25">
        <f t="shared" si="299"/>
        <v>0</v>
      </c>
      <c r="AF133" s="25">
        <f t="shared" si="299"/>
        <v>0</v>
      </c>
      <c r="AG133" s="25">
        <f t="shared" si="299"/>
        <v>0</v>
      </c>
      <c r="AH133" s="25">
        <f t="shared" si="299"/>
        <v>0</v>
      </c>
      <c r="AI133" s="25">
        <f t="shared" si="299"/>
        <v>0</v>
      </c>
      <c r="AJ133" s="25">
        <f t="shared" si="299"/>
        <v>0</v>
      </c>
      <c r="AK133" s="25">
        <f t="shared" si="299"/>
        <v>0</v>
      </c>
      <c r="AL133" s="25">
        <f t="shared" si="299"/>
        <v>0</v>
      </c>
      <c r="AM133" s="25">
        <f t="shared" si="299"/>
        <v>0</v>
      </c>
      <c r="AN133" s="25">
        <f t="shared" si="299"/>
        <v>0</v>
      </c>
      <c r="AO133" s="25">
        <f t="shared" si="299"/>
        <v>0</v>
      </c>
      <c r="AP133" s="25">
        <f t="shared" si="300"/>
        <v>0</v>
      </c>
      <c r="AQ133" s="25">
        <f t="shared" si="300"/>
        <v>0</v>
      </c>
      <c r="AR133" s="25">
        <f t="shared" si="300"/>
        <v>0</v>
      </c>
      <c r="AS133" s="25">
        <f t="shared" si="300"/>
        <v>0</v>
      </c>
      <c r="AT133" s="25">
        <f t="shared" si="300"/>
        <v>0</v>
      </c>
      <c r="AU133" s="25">
        <f t="shared" si="300"/>
        <v>0</v>
      </c>
      <c r="AV133" s="25">
        <f t="shared" si="300"/>
        <v>0</v>
      </c>
      <c r="AW133" s="25">
        <f t="shared" si="300"/>
        <v>0</v>
      </c>
      <c r="AX133" s="25">
        <f t="shared" si="300"/>
        <v>0</v>
      </c>
      <c r="AY133" s="25">
        <f t="shared" si="300"/>
        <v>0</v>
      </c>
      <c r="AZ133" s="25">
        <f t="shared" si="300"/>
        <v>0</v>
      </c>
      <c r="BA133" s="25">
        <f t="shared" si="300"/>
        <v>0</v>
      </c>
      <c r="BB133" s="25">
        <f t="shared" si="300"/>
        <v>0</v>
      </c>
      <c r="BC133" s="25">
        <f t="shared" si="300"/>
        <v>0</v>
      </c>
      <c r="BD133" s="25">
        <f t="shared" si="300"/>
        <v>0</v>
      </c>
      <c r="BE133" s="25">
        <f t="shared" si="300"/>
        <v>0</v>
      </c>
      <c r="BF133" s="25">
        <f t="shared" si="301"/>
        <v>0</v>
      </c>
      <c r="BG133" s="25">
        <f t="shared" si="301"/>
        <v>0</v>
      </c>
      <c r="BH133" s="25">
        <f t="shared" si="301"/>
        <v>0</v>
      </c>
      <c r="BI133" s="25">
        <f t="shared" si="301"/>
        <v>0</v>
      </c>
      <c r="BJ133" s="25">
        <f t="shared" si="301"/>
        <v>0</v>
      </c>
      <c r="BK133" s="25">
        <f t="shared" si="301"/>
        <v>0</v>
      </c>
      <c r="BL133" s="25">
        <f t="shared" si="301"/>
        <v>0</v>
      </c>
      <c r="BM133" s="25">
        <f t="shared" si="301"/>
        <v>0</v>
      </c>
      <c r="BN133" s="25">
        <f t="shared" si="301"/>
        <v>0</v>
      </c>
      <c r="BO133" s="25">
        <f t="shared" si="301"/>
        <v>0</v>
      </c>
      <c r="BP133" s="25">
        <f t="shared" si="301"/>
        <v>0</v>
      </c>
      <c r="BQ133" s="25">
        <f t="shared" si="301"/>
        <v>0</v>
      </c>
      <c r="BR133" s="25">
        <f t="shared" si="301"/>
        <v>0</v>
      </c>
      <c r="BS133" s="25">
        <f t="shared" si="301"/>
        <v>0</v>
      </c>
      <c r="BT133" s="25">
        <f t="shared" si="301"/>
        <v>0</v>
      </c>
      <c r="BU133" s="25">
        <f t="shared" si="301"/>
        <v>0</v>
      </c>
      <c r="BV133" s="25">
        <f t="shared" si="302"/>
        <v>0</v>
      </c>
      <c r="BW133" s="25">
        <f t="shared" si="302"/>
        <v>0</v>
      </c>
      <c r="BX133" s="25">
        <f t="shared" si="302"/>
        <v>0</v>
      </c>
      <c r="BY133" s="25">
        <f t="shared" si="302"/>
        <v>0</v>
      </c>
      <c r="BZ133" s="25">
        <f t="shared" si="302"/>
        <v>0</v>
      </c>
      <c r="CA133" s="25">
        <f t="shared" si="302"/>
        <v>0</v>
      </c>
      <c r="CB133" s="25">
        <f t="shared" si="302"/>
        <v>0</v>
      </c>
      <c r="CC133" s="25">
        <f t="shared" si="302"/>
        <v>0</v>
      </c>
      <c r="CD133" s="25">
        <f t="shared" si="302"/>
        <v>0</v>
      </c>
      <c r="CE133" s="25">
        <f t="shared" si="302"/>
        <v>0</v>
      </c>
      <c r="CF133" s="25">
        <f t="shared" si="302"/>
        <v>0</v>
      </c>
      <c r="CG133" s="25">
        <f t="shared" si="302"/>
        <v>0</v>
      </c>
      <c r="CH133" s="25">
        <f t="shared" si="302"/>
        <v>0</v>
      </c>
      <c r="CI133" s="25">
        <f t="shared" si="302"/>
        <v>0</v>
      </c>
      <c r="CJ133" s="25">
        <f t="shared" si="302"/>
        <v>0</v>
      </c>
      <c r="CK133" s="25">
        <f t="shared" si="302"/>
        <v>0</v>
      </c>
      <c r="CL133" s="25">
        <f t="shared" si="303"/>
        <v>0</v>
      </c>
      <c r="CM133" s="25">
        <f t="shared" si="303"/>
        <v>0</v>
      </c>
      <c r="CN133" s="25">
        <f t="shared" si="303"/>
        <v>0</v>
      </c>
      <c r="CO133" s="25">
        <f t="shared" si="303"/>
        <v>0</v>
      </c>
      <c r="CP133" s="25">
        <f t="shared" si="303"/>
        <v>0</v>
      </c>
      <c r="CQ133" s="25">
        <f t="shared" si="303"/>
        <v>0</v>
      </c>
      <c r="CR133" s="25">
        <f t="shared" si="303"/>
        <v>0</v>
      </c>
      <c r="CS133" s="25">
        <f t="shared" si="303"/>
        <v>0</v>
      </c>
      <c r="CT133" s="25">
        <f t="shared" si="303"/>
        <v>0</v>
      </c>
      <c r="CU133" s="25">
        <f t="shared" si="303"/>
        <v>0</v>
      </c>
      <c r="CV133" s="25">
        <f t="shared" si="303"/>
        <v>0</v>
      </c>
      <c r="CW133" s="25">
        <f t="shared" si="303"/>
        <v>0</v>
      </c>
      <c r="CX133" s="25">
        <f t="shared" si="303"/>
        <v>0</v>
      </c>
      <c r="CY133" s="25">
        <f t="shared" si="303"/>
        <v>0</v>
      </c>
      <c r="CZ133" s="25">
        <f t="shared" si="303"/>
        <v>0</v>
      </c>
      <c r="DA133" s="25">
        <f t="shared" si="303"/>
        <v>0</v>
      </c>
      <c r="DB133" s="25">
        <f t="shared" si="304"/>
        <v>0</v>
      </c>
      <c r="DC133" s="25">
        <f t="shared" si="304"/>
        <v>0</v>
      </c>
      <c r="DD133" s="25">
        <f t="shared" si="304"/>
        <v>0</v>
      </c>
      <c r="DE133" s="25">
        <f t="shared" si="304"/>
        <v>0</v>
      </c>
      <c r="DF133" s="25">
        <f t="shared" si="304"/>
        <v>0</v>
      </c>
      <c r="DG133" s="25">
        <f t="shared" si="304"/>
        <v>0</v>
      </c>
      <c r="DH133" s="25">
        <f t="shared" si="304"/>
        <v>0</v>
      </c>
      <c r="DI133" s="25">
        <f t="shared" si="304"/>
        <v>0</v>
      </c>
      <c r="DJ133" s="25">
        <f t="shared" si="304"/>
        <v>0</v>
      </c>
      <c r="DK133" s="25">
        <f t="shared" si="304"/>
        <v>0</v>
      </c>
      <c r="DL133" s="25">
        <f t="shared" si="304"/>
        <v>0</v>
      </c>
      <c r="DM133" s="25">
        <f t="shared" si="304"/>
        <v>0</v>
      </c>
      <c r="DN133" s="25">
        <f t="shared" si="304"/>
        <v>0</v>
      </c>
      <c r="DO133" s="25">
        <f t="shared" si="304"/>
        <v>0</v>
      </c>
      <c r="DP133" s="25">
        <f t="shared" si="304"/>
        <v>0</v>
      </c>
      <c r="DQ133" s="25">
        <f t="shared" si="304"/>
        <v>0</v>
      </c>
      <c r="DR133" s="25">
        <f t="shared" si="313"/>
        <v>0</v>
      </c>
      <c r="DS133" s="25">
        <f t="shared" si="313"/>
        <v>0</v>
      </c>
      <c r="DT133" s="25">
        <f t="shared" si="313"/>
        <v>0</v>
      </c>
      <c r="DU133" s="25">
        <f t="shared" si="313"/>
        <v>0</v>
      </c>
      <c r="DV133" s="25">
        <f t="shared" si="313"/>
        <v>0</v>
      </c>
      <c r="DW133" s="25">
        <f t="shared" si="313"/>
        <v>0</v>
      </c>
      <c r="DX133" s="25">
        <f t="shared" si="313"/>
        <v>0</v>
      </c>
      <c r="DY133" s="25">
        <f t="shared" si="313"/>
        <v>0</v>
      </c>
      <c r="DZ133" s="25">
        <f t="shared" si="311"/>
        <v>0</v>
      </c>
      <c r="EA133" s="25">
        <f t="shared" si="311"/>
        <v>0</v>
      </c>
      <c r="EB133" s="25">
        <f t="shared" si="311"/>
        <v>0</v>
      </c>
      <c r="EC133" s="25">
        <f t="shared" si="311"/>
        <v>0</v>
      </c>
      <c r="ED133" s="25">
        <f t="shared" si="311"/>
        <v>0</v>
      </c>
      <c r="EE133" s="25">
        <f t="shared" si="311"/>
        <v>0</v>
      </c>
      <c r="EF133" s="25">
        <f t="shared" si="311"/>
        <v>0</v>
      </c>
      <c r="EG133" s="25">
        <f t="shared" si="311"/>
        <v>0</v>
      </c>
      <c r="EH133" s="25">
        <f t="shared" si="311"/>
        <v>0</v>
      </c>
      <c r="EI133" s="25">
        <f t="shared" si="311"/>
        <v>0</v>
      </c>
      <c r="EJ133" s="25">
        <f t="shared" si="311"/>
        <v>0</v>
      </c>
      <c r="EK133" s="25">
        <f t="shared" si="311"/>
        <v>0</v>
      </c>
      <c r="EL133" s="25">
        <f t="shared" si="311"/>
        <v>0</v>
      </c>
      <c r="EM133" s="25">
        <f t="shared" si="311"/>
        <v>0</v>
      </c>
      <c r="EN133" s="25">
        <f t="shared" si="311"/>
        <v>0</v>
      </c>
      <c r="EO133" s="25">
        <f t="shared" si="311"/>
        <v>0</v>
      </c>
      <c r="EP133" s="25">
        <f t="shared" si="311"/>
        <v>0</v>
      </c>
      <c r="EQ133" s="25">
        <f t="shared" si="311"/>
        <v>0</v>
      </c>
      <c r="ER133" s="25">
        <f t="shared" si="311"/>
        <v>0</v>
      </c>
      <c r="ES133" s="25">
        <f t="shared" si="311"/>
        <v>0</v>
      </c>
      <c r="ET133" s="25">
        <f t="shared" si="311"/>
        <v>0</v>
      </c>
      <c r="EU133" s="25">
        <f t="shared" si="311"/>
        <v>0</v>
      </c>
      <c r="EV133" s="25">
        <f t="shared" si="311"/>
        <v>0</v>
      </c>
      <c r="EW133" s="25">
        <f t="shared" si="311"/>
        <v>0</v>
      </c>
      <c r="EX133" s="25">
        <f t="shared" si="311"/>
        <v>0</v>
      </c>
      <c r="EY133" s="25">
        <f t="shared" si="311"/>
        <v>0</v>
      </c>
      <c r="EZ133" s="25">
        <f t="shared" si="311"/>
        <v>0</v>
      </c>
      <c r="FA133" s="25">
        <f t="shared" si="311"/>
        <v>0</v>
      </c>
      <c r="FB133" s="25">
        <f t="shared" si="311"/>
        <v>0</v>
      </c>
      <c r="FC133" s="25">
        <f t="shared" si="311"/>
        <v>0</v>
      </c>
      <c r="FD133" s="25">
        <f t="shared" si="311"/>
        <v>0</v>
      </c>
      <c r="FE133" s="25">
        <f t="shared" si="311"/>
        <v>0</v>
      </c>
      <c r="FF133" s="25">
        <f t="shared" si="311"/>
        <v>0</v>
      </c>
      <c r="FG133" s="25">
        <f t="shared" si="311"/>
        <v>0</v>
      </c>
      <c r="FH133" s="25">
        <f t="shared" si="311"/>
        <v>0</v>
      </c>
      <c r="FI133" s="25">
        <f t="shared" si="311"/>
        <v>0</v>
      </c>
      <c r="FJ133" s="25">
        <f t="shared" si="311"/>
        <v>0</v>
      </c>
      <c r="FK133" s="25">
        <f t="shared" si="311"/>
        <v>0</v>
      </c>
      <c r="FL133" s="25">
        <f t="shared" si="311"/>
        <v>0</v>
      </c>
      <c r="FM133" s="25">
        <f t="shared" si="311"/>
        <v>0</v>
      </c>
      <c r="FN133" s="25">
        <f t="shared" si="311"/>
        <v>0</v>
      </c>
      <c r="FO133" s="25">
        <f t="shared" si="311"/>
        <v>0</v>
      </c>
      <c r="FP133" s="25">
        <f t="shared" si="311"/>
        <v>0</v>
      </c>
      <c r="FQ133" s="25">
        <f t="shared" si="311"/>
        <v>0</v>
      </c>
      <c r="FR133" s="25">
        <f t="shared" si="311"/>
        <v>0</v>
      </c>
      <c r="FS133" s="25">
        <f t="shared" si="311"/>
        <v>0</v>
      </c>
      <c r="FT133" s="25">
        <f t="shared" si="311"/>
        <v>0</v>
      </c>
      <c r="FU133" s="25">
        <f t="shared" si="311"/>
        <v>0</v>
      </c>
      <c r="FV133" s="25">
        <f t="shared" si="311"/>
        <v>0</v>
      </c>
      <c r="FW133" s="25">
        <f t="shared" si="311"/>
        <v>0</v>
      </c>
      <c r="FX133" s="25">
        <f t="shared" si="311"/>
        <v>0</v>
      </c>
      <c r="FY133" s="25">
        <f t="shared" si="311"/>
        <v>0</v>
      </c>
      <c r="FZ133" s="25">
        <f t="shared" si="311"/>
        <v>0</v>
      </c>
      <c r="GA133" s="25">
        <f t="shared" si="311"/>
        <v>0</v>
      </c>
      <c r="GB133" s="25">
        <f t="shared" si="311"/>
        <v>0</v>
      </c>
      <c r="GC133" s="25">
        <f t="shared" si="311"/>
        <v>0</v>
      </c>
      <c r="GD133" s="25">
        <f t="shared" si="311"/>
        <v>0</v>
      </c>
      <c r="GE133" s="25">
        <f t="shared" si="311"/>
        <v>0</v>
      </c>
      <c r="GF133" s="25">
        <f t="shared" si="311"/>
        <v>0</v>
      </c>
      <c r="GG133" s="25">
        <f t="shared" si="311"/>
        <v>0</v>
      </c>
      <c r="GH133" s="25">
        <f t="shared" si="311"/>
        <v>0</v>
      </c>
      <c r="GI133" s="25">
        <f t="shared" si="311"/>
        <v>0</v>
      </c>
      <c r="GJ133" s="25">
        <f t="shared" si="311"/>
        <v>0</v>
      </c>
      <c r="GK133" s="25">
        <f t="shared" si="311"/>
        <v>0</v>
      </c>
      <c r="GL133" s="25">
        <f t="shared" si="311"/>
        <v>0</v>
      </c>
      <c r="GM133" s="246">
        <f t="shared" si="242"/>
        <v>0</v>
      </c>
    </row>
    <row r="134" spans="1:195" ht="19.5" customHeight="1">
      <c r="A134" s="130">
        <f t="shared" si="312"/>
        <v>0</v>
      </c>
      <c r="B134" s="25" t="s">
        <v>100</v>
      </c>
      <c r="C134" s="25" t="s">
        <v>6</v>
      </c>
      <c r="D134" s="64">
        <v>42401</v>
      </c>
      <c r="E134" s="25">
        <f>SUMIF(RRHH!$CN$18:$FG$18,D134,RRHH!$CN$26:$FG$26)*$E$163</f>
        <v>0</v>
      </c>
      <c r="F134" s="65">
        <f t="shared" si="272"/>
        <v>2016</v>
      </c>
      <c r="G134" s="25">
        <v>48</v>
      </c>
      <c r="H134" s="25">
        <f t="shared" si="273"/>
        <v>0</v>
      </c>
      <c r="I134" s="64">
        <f t="shared" si="275"/>
        <v>43860.2</v>
      </c>
      <c r="J134" s="141">
        <f t="shared" si="298"/>
        <v>0</v>
      </c>
      <c r="K134" s="25">
        <f t="shared" si="298"/>
        <v>0</v>
      </c>
      <c r="L134" s="25">
        <f t="shared" si="298"/>
        <v>0</v>
      </c>
      <c r="M134" s="25">
        <f t="shared" si="298"/>
        <v>0</v>
      </c>
      <c r="N134" s="25">
        <f t="shared" si="298"/>
        <v>0</v>
      </c>
      <c r="O134" s="25">
        <f t="shared" si="298"/>
        <v>0</v>
      </c>
      <c r="P134" s="25">
        <f t="shared" si="298"/>
        <v>0</v>
      </c>
      <c r="Q134" s="25">
        <f t="shared" si="298"/>
        <v>0</v>
      </c>
      <c r="R134" s="25">
        <f t="shared" si="298"/>
        <v>0</v>
      </c>
      <c r="S134" s="25">
        <f t="shared" si="298"/>
        <v>0</v>
      </c>
      <c r="T134" s="25">
        <f t="shared" si="298"/>
        <v>0</v>
      </c>
      <c r="U134" s="25">
        <f t="shared" si="298"/>
        <v>0</v>
      </c>
      <c r="V134" s="25">
        <f t="shared" si="298"/>
        <v>0</v>
      </c>
      <c r="W134" s="25">
        <f t="shared" ref="W134:AL144" si="314">IF(W$12&gt;$I134,0,IF($D134&lt;=W$12,$H134,0))</f>
        <v>0</v>
      </c>
      <c r="X134" s="25">
        <f t="shared" si="314"/>
        <v>0</v>
      </c>
      <c r="Y134" s="25">
        <f t="shared" si="314"/>
        <v>0</v>
      </c>
      <c r="Z134" s="25">
        <f t="shared" si="299"/>
        <v>0</v>
      </c>
      <c r="AA134" s="25">
        <f t="shared" si="299"/>
        <v>0</v>
      </c>
      <c r="AB134" s="25">
        <f t="shared" si="299"/>
        <v>0</v>
      </c>
      <c r="AC134" s="25">
        <f t="shared" si="299"/>
        <v>0</v>
      </c>
      <c r="AD134" s="25">
        <f t="shared" si="299"/>
        <v>0</v>
      </c>
      <c r="AE134" s="25">
        <f t="shared" si="299"/>
        <v>0</v>
      </c>
      <c r="AF134" s="25">
        <f t="shared" si="299"/>
        <v>0</v>
      </c>
      <c r="AG134" s="25">
        <f t="shared" si="299"/>
        <v>0</v>
      </c>
      <c r="AH134" s="25">
        <f t="shared" si="299"/>
        <v>0</v>
      </c>
      <c r="AI134" s="25">
        <f t="shared" si="299"/>
        <v>0</v>
      </c>
      <c r="AJ134" s="25">
        <f t="shared" si="299"/>
        <v>0</v>
      </c>
      <c r="AK134" s="25">
        <f t="shared" si="299"/>
        <v>0</v>
      </c>
      <c r="AL134" s="25">
        <f t="shared" si="299"/>
        <v>0</v>
      </c>
      <c r="AM134" s="25">
        <f t="shared" ref="AM134:BB141" si="315">IF(AM$12&gt;$I134,0,IF($D134&lt;=AM$12,$H134,0))</f>
        <v>0</v>
      </c>
      <c r="AN134" s="25">
        <f t="shared" si="315"/>
        <v>0</v>
      </c>
      <c r="AO134" s="25">
        <f t="shared" si="315"/>
        <v>0</v>
      </c>
      <c r="AP134" s="25">
        <f t="shared" si="300"/>
        <v>0</v>
      </c>
      <c r="AQ134" s="25">
        <f t="shared" si="300"/>
        <v>0</v>
      </c>
      <c r="AR134" s="25">
        <f t="shared" si="300"/>
        <v>0</v>
      </c>
      <c r="AS134" s="25">
        <f t="shared" si="300"/>
        <v>0</v>
      </c>
      <c r="AT134" s="25">
        <f t="shared" si="300"/>
        <v>0</v>
      </c>
      <c r="AU134" s="25">
        <f t="shared" si="300"/>
        <v>0</v>
      </c>
      <c r="AV134" s="25">
        <f t="shared" si="300"/>
        <v>0</v>
      </c>
      <c r="AW134" s="25">
        <f t="shared" si="300"/>
        <v>0</v>
      </c>
      <c r="AX134" s="25">
        <f t="shared" si="300"/>
        <v>0</v>
      </c>
      <c r="AY134" s="25">
        <f t="shared" si="300"/>
        <v>0</v>
      </c>
      <c r="AZ134" s="25">
        <f t="shared" si="300"/>
        <v>0</v>
      </c>
      <c r="BA134" s="25">
        <f t="shared" si="300"/>
        <v>0</v>
      </c>
      <c r="BB134" s="25">
        <f t="shared" si="300"/>
        <v>0</v>
      </c>
      <c r="BC134" s="25">
        <f t="shared" ref="BC134:BR141" si="316">IF(BC$12&gt;$I134,0,IF($D134&lt;=BC$12,$H134,0))</f>
        <v>0</v>
      </c>
      <c r="BD134" s="25">
        <f t="shared" si="316"/>
        <v>0</v>
      </c>
      <c r="BE134" s="25">
        <f t="shared" si="316"/>
        <v>0</v>
      </c>
      <c r="BF134" s="25">
        <f t="shared" si="301"/>
        <v>0</v>
      </c>
      <c r="BG134" s="25">
        <f t="shared" si="301"/>
        <v>0</v>
      </c>
      <c r="BH134" s="25">
        <f t="shared" si="301"/>
        <v>0</v>
      </c>
      <c r="BI134" s="25">
        <f t="shared" si="301"/>
        <v>0</v>
      </c>
      <c r="BJ134" s="25">
        <f t="shared" si="301"/>
        <v>0</v>
      </c>
      <c r="BK134" s="25">
        <f t="shared" si="301"/>
        <v>0</v>
      </c>
      <c r="BL134" s="25">
        <f t="shared" si="301"/>
        <v>0</v>
      </c>
      <c r="BM134" s="25">
        <f t="shared" si="301"/>
        <v>0</v>
      </c>
      <c r="BN134" s="25">
        <f t="shared" si="301"/>
        <v>0</v>
      </c>
      <c r="BO134" s="25">
        <f t="shared" si="301"/>
        <v>0</v>
      </c>
      <c r="BP134" s="25">
        <f t="shared" si="301"/>
        <v>0</v>
      </c>
      <c r="BQ134" s="25">
        <f t="shared" si="301"/>
        <v>0</v>
      </c>
      <c r="BR134" s="25">
        <f t="shared" si="301"/>
        <v>0</v>
      </c>
      <c r="BS134" s="25">
        <f t="shared" ref="BS134:CH141" si="317">IF(BS$12&gt;$I134,0,IF($D134&lt;=BS$12,$H134,0))</f>
        <v>0</v>
      </c>
      <c r="BT134" s="25">
        <f t="shared" si="317"/>
        <v>0</v>
      </c>
      <c r="BU134" s="25">
        <f t="shared" si="317"/>
        <v>0</v>
      </c>
      <c r="BV134" s="25">
        <f t="shared" si="302"/>
        <v>0</v>
      </c>
      <c r="BW134" s="25">
        <f t="shared" si="302"/>
        <v>0</v>
      </c>
      <c r="BX134" s="25">
        <f t="shared" si="302"/>
        <v>0</v>
      </c>
      <c r="BY134" s="25">
        <f t="shared" si="302"/>
        <v>0</v>
      </c>
      <c r="BZ134" s="25">
        <f t="shared" si="302"/>
        <v>0</v>
      </c>
      <c r="CA134" s="25">
        <f t="shared" si="302"/>
        <v>0</v>
      </c>
      <c r="CB134" s="25">
        <f t="shared" si="302"/>
        <v>0</v>
      </c>
      <c r="CC134" s="25">
        <f t="shared" si="302"/>
        <v>0</v>
      </c>
      <c r="CD134" s="25">
        <f t="shared" si="302"/>
        <v>0</v>
      </c>
      <c r="CE134" s="25">
        <f t="shared" si="302"/>
        <v>0</v>
      </c>
      <c r="CF134" s="25">
        <f t="shared" si="302"/>
        <v>0</v>
      </c>
      <c r="CG134" s="25">
        <f t="shared" si="302"/>
        <v>0</v>
      </c>
      <c r="CH134" s="25">
        <f t="shared" si="302"/>
        <v>0</v>
      </c>
      <c r="CI134" s="25">
        <f t="shared" ref="CI134:CX141" si="318">IF(CI$12&gt;$I134,0,IF($D134&lt;=CI$12,$H134,0))</f>
        <v>0</v>
      </c>
      <c r="CJ134" s="25">
        <f t="shared" si="318"/>
        <v>0</v>
      </c>
      <c r="CK134" s="25">
        <f t="shared" si="318"/>
        <v>0</v>
      </c>
      <c r="CL134" s="25">
        <f t="shared" si="303"/>
        <v>0</v>
      </c>
      <c r="CM134" s="25">
        <f t="shared" si="303"/>
        <v>0</v>
      </c>
      <c r="CN134" s="25">
        <f t="shared" si="303"/>
        <v>0</v>
      </c>
      <c r="CO134" s="25">
        <f t="shared" si="303"/>
        <v>0</v>
      </c>
      <c r="CP134" s="25">
        <f t="shared" si="303"/>
        <v>0</v>
      </c>
      <c r="CQ134" s="25">
        <f t="shared" si="303"/>
        <v>0</v>
      </c>
      <c r="CR134" s="25">
        <f t="shared" si="303"/>
        <v>0</v>
      </c>
      <c r="CS134" s="25">
        <f t="shared" si="303"/>
        <v>0</v>
      </c>
      <c r="CT134" s="25">
        <f t="shared" si="303"/>
        <v>0</v>
      </c>
      <c r="CU134" s="25">
        <f t="shared" si="303"/>
        <v>0</v>
      </c>
      <c r="CV134" s="25">
        <f t="shared" si="303"/>
        <v>0</v>
      </c>
      <c r="CW134" s="25">
        <f t="shared" si="303"/>
        <v>0</v>
      </c>
      <c r="CX134" s="25">
        <f t="shared" si="303"/>
        <v>0</v>
      </c>
      <c r="CY134" s="25">
        <f t="shared" ref="CY134:DN149" si="319">IF(CY$12&gt;$I134,0,IF($D134&lt;=CY$12,$H134,0))</f>
        <v>0</v>
      </c>
      <c r="CZ134" s="25">
        <f t="shared" si="319"/>
        <v>0</v>
      </c>
      <c r="DA134" s="25">
        <f t="shared" si="319"/>
        <v>0</v>
      </c>
      <c r="DB134" s="25">
        <f t="shared" si="304"/>
        <v>0</v>
      </c>
      <c r="DC134" s="25">
        <f t="shared" si="304"/>
        <v>0</v>
      </c>
      <c r="DD134" s="25">
        <f t="shared" si="304"/>
        <v>0</v>
      </c>
      <c r="DE134" s="25">
        <f t="shared" si="304"/>
        <v>0</v>
      </c>
      <c r="DF134" s="25">
        <f t="shared" si="304"/>
        <v>0</v>
      </c>
      <c r="DG134" s="25">
        <f t="shared" si="304"/>
        <v>0</v>
      </c>
      <c r="DH134" s="25">
        <f t="shared" si="304"/>
        <v>0</v>
      </c>
      <c r="DI134" s="25">
        <f t="shared" si="304"/>
        <v>0</v>
      </c>
      <c r="DJ134" s="25">
        <f t="shared" si="304"/>
        <v>0</v>
      </c>
      <c r="DK134" s="25">
        <f t="shared" si="304"/>
        <v>0</v>
      </c>
      <c r="DL134" s="25">
        <f t="shared" si="304"/>
        <v>0</v>
      </c>
      <c r="DM134" s="25">
        <f t="shared" si="304"/>
        <v>0</v>
      </c>
      <c r="DN134" s="25">
        <f t="shared" si="304"/>
        <v>0</v>
      </c>
      <c r="DO134" s="25">
        <f t="shared" ref="DB134:DQ143" si="320">IF(DO$12&gt;$I134,0,IF($D134&lt;=DO$12,$H134,0))</f>
        <v>0</v>
      </c>
      <c r="DP134" s="25">
        <f t="shared" si="320"/>
        <v>0</v>
      </c>
      <c r="DQ134" s="25">
        <f t="shared" si="320"/>
        <v>0</v>
      </c>
      <c r="DR134" s="25">
        <f t="shared" si="313"/>
        <v>0</v>
      </c>
      <c r="DS134" s="25">
        <f t="shared" si="313"/>
        <v>0</v>
      </c>
      <c r="DT134" s="25">
        <f t="shared" si="313"/>
        <v>0</v>
      </c>
      <c r="DU134" s="25">
        <f t="shared" si="313"/>
        <v>0</v>
      </c>
      <c r="DV134" s="25">
        <f t="shared" si="313"/>
        <v>0</v>
      </c>
      <c r="DW134" s="25">
        <f t="shared" si="313"/>
        <v>0</v>
      </c>
      <c r="DX134" s="25">
        <f t="shared" si="313"/>
        <v>0</v>
      </c>
      <c r="DY134" s="25">
        <f t="shared" si="313"/>
        <v>0</v>
      </c>
      <c r="DZ134" s="25">
        <f t="shared" si="311"/>
        <v>0</v>
      </c>
      <c r="EA134" s="25">
        <f t="shared" si="311"/>
        <v>0</v>
      </c>
      <c r="EB134" s="25">
        <f t="shared" si="311"/>
        <v>0</v>
      </c>
      <c r="EC134" s="25">
        <f t="shared" si="311"/>
        <v>0</v>
      </c>
      <c r="ED134" s="25">
        <f t="shared" si="311"/>
        <v>0</v>
      </c>
      <c r="EE134" s="25">
        <f t="shared" si="311"/>
        <v>0</v>
      </c>
      <c r="EF134" s="25">
        <f t="shared" si="311"/>
        <v>0</v>
      </c>
      <c r="EG134" s="25">
        <f t="shared" si="311"/>
        <v>0</v>
      </c>
      <c r="EH134" s="25">
        <f t="shared" si="311"/>
        <v>0</v>
      </c>
      <c r="EI134" s="25">
        <f t="shared" si="311"/>
        <v>0</v>
      </c>
      <c r="EJ134" s="25">
        <f t="shared" si="311"/>
        <v>0</v>
      </c>
      <c r="EK134" s="25">
        <f t="shared" si="311"/>
        <v>0</v>
      </c>
      <c r="EL134" s="25">
        <f t="shared" si="311"/>
        <v>0</v>
      </c>
      <c r="EM134" s="25">
        <f t="shared" si="311"/>
        <v>0</v>
      </c>
      <c r="EN134" s="25">
        <f t="shared" si="311"/>
        <v>0</v>
      </c>
      <c r="EO134" s="25">
        <f t="shared" si="311"/>
        <v>0</v>
      </c>
      <c r="EP134" s="25">
        <f t="shared" si="311"/>
        <v>0</v>
      </c>
      <c r="EQ134" s="25">
        <f t="shared" si="311"/>
        <v>0</v>
      </c>
      <c r="ER134" s="25">
        <f t="shared" si="311"/>
        <v>0</v>
      </c>
      <c r="ES134" s="25">
        <f t="shared" si="311"/>
        <v>0</v>
      </c>
      <c r="ET134" s="25">
        <f t="shared" si="311"/>
        <v>0</v>
      </c>
      <c r="EU134" s="25">
        <f t="shared" si="311"/>
        <v>0</v>
      </c>
      <c r="EV134" s="25">
        <f t="shared" si="311"/>
        <v>0</v>
      </c>
      <c r="EW134" s="25">
        <f t="shared" si="311"/>
        <v>0</v>
      </c>
      <c r="EX134" s="25">
        <f t="shared" si="311"/>
        <v>0</v>
      </c>
      <c r="EY134" s="25">
        <f t="shared" si="311"/>
        <v>0</v>
      </c>
      <c r="EZ134" s="25">
        <f t="shared" si="311"/>
        <v>0</v>
      </c>
      <c r="FA134" s="25">
        <f t="shared" si="311"/>
        <v>0</v>
      </c>
      <c r="FB134" s="25">
        <f t="shared" si="311"/>
        <v>0</v>
      </c>
      <c r="FC134" s="25">
        <f t="shared" si="311"/>
        <v>0</v>
      </c>
      <c r="FD134" s="25">
        <f t="shared" si="311"/>
        <v>0</v>
      </c>
      <c r="FE134" s="25">
        <f t="shared" si="311"/>
        <v>0</v>
      </c>
      <c r="FF134" s="25">
        <f t="shared" si="311"/>
        <v>0</v>
      </c>
      <c r="FG134" s="25">
        <f t="shared" si="311"/>
        <v>0</v>
      </c>
      <c r="FH134" s="25">
        <f t="shared" si="311"/>
        <v>0</v>
      </c>
      <c r="FI134" s="25">
        <f t="shared" si="311"/>
        <v>0</v>
      </c>
      <c r="FJ134" s="25">
        <f t="shared" si="311"/>
        <v>0</v>
      </c>
      <c r="FK134" s="25">
        <f t="shared" si="311"/>
        <v>0</v>
      </c>
      <c r="FL134" s="25">
        <f t="shared" si="311"/>
        <v>0</v>
      </c>
      <c r="FM134" s="25">
        <f t="shared" si="311"/>
        <v>0</v>
      </c>
      <c r="FN134" s="25">
        <f t="shared" si="311"/>
        <v>0</v>
      </c>
      <c r="FO134" s="25">
        <f t="shared" si="311"/>
        <v>0</v>
      </c>
      <c r="FP134" s="25">
        <f t="shared" si="311"/>
        <v>0</v>
      </c>
      <c r="FQ134" s="25">
        <f t="shared" si="311"/>
        <v>0</v>
      </c>
      <c r="FR134" s="25">
        <f t="shared" si="311"/>
        <v>0</v>
      </c>
      <c r="FS134" s="25">
        <f t="shared" si="311"/>
        <v>0</v>
      </c>
      <c r="FT134" s="25">
        <f t="shared" si="311"/>
        <v>0</v>
      </c>
      <c r="FU134" s="25">
        <f t="shared" si="311"/>
        <v>0</v>
      </c>
      <c r="FV134" s="25">
        <f t="shared" si="311"/>
        <v>0</v>
      </c>
      <c r="FW134" s="25">
        <f t="shared" si="311"/>
        <v>0</v>
      </c>
      <c r="FX134" s="25">
        <f t="shared" si="311"/>
        <v>0</v>
      </c>
      <c r="FY134" s="25">
        <f t="shared" si="311"/>
        <v>0</v>
      </c>
      <c r="FZ134" s="25">
        <f t="shared" si="311"/>
        <v>0</v>
      </c>
      <c r="GA134" s="25">
        <f t="shared" si="311"/>
        <v>0</v>
      </c>
      <c r="GB134" s="25">
        <f t="shared" si="311"/>
        <v>0</v>
      </c>
      <c r="GC134" s="25">
        <f t="shared" si="311"/>
        <v>0</v>
      </c>
      <c r="GD134" s="25">
        <f t="shared" si="311"/>
        <v>0</v>
      </c>
      <c r="GE134" s="25">
        <f t="shared" si="311"/>
        <v>0</v>
      </c>
      <c r="GF134" s="25">
        <f t="shared" si="311"/>
        <v>0</v>
      </c>
      <c r="GG134" s="25">
        <f t="shared" si="311"/>
        <v>0</v>
      </c>
      <c r="GH134" s="25">
        <f t="shared" si="311"/>
        <v>0</v>
      </c>
      <c r="GI134" s="25">
        <f t="shared" si="311"/>
        <v>0</v>
      </c>
      <c r="GJ134" s="25">
        <f t="shared" si="311"/>
        <v>0</v>
      </c>
      <c r="GK134" s="25">
        <f t="shared" si="311"/>
        <v>0</v>
      </c>
      <c r="GL134" s="25">
        <f t="shared" si="311"/>
        <v>0</v>
      </c>
      <c r="GM134" s="246">
        <f t="shared" si="242"/>
        <v>0</v>
      </c>
    </row>
    <row r="135" spans="1:195" ht="19.5" customHeight="1">
      <c r="A135" s="130">
        <f t="shared" si="312"/>
        <v>0</v>
      </c>
      <c r="B135" s="25" t="s">
        <v>100</v>
      </c>
      <c r="C135" s="25" t="s">
        <v>6</v>
      </c>
      <c r="D135" s="64">
        <v>42430</v>
      </c>
      <c r="E135" s="25">
        <f>SUMIF(RRHH!$CN$18:$FG$18,D135,RRHH!$CN$26:$FG$26)*$E$163</f>
        <v>1550</v>
      </c>
      <c r="F135" s="65">
        <f t="shared" si="272"/>
        <v>2016</v>
      </c>
      <c r="G135" s="25">
        <v>48</v>
      </c>
      <c r="H135" s="25">
        <f t="shared" si="273"/>
        <v>-32.291666666666664</v>
      </c>
      <c r="I135" s="64">
        <f t="shared" si="275"/>
        <v>43889.2</v>
      </c>
      <c r="J135" s="141">
        <f t="shared" ref="J135:Y141" si="321">IF(J$12&gt;$I135,0,IF($D135&lt;=J$12,$H135,0))</f>
        <v>0</v>
      </c>
      <c r="K135" s="25">
        <f t="shared" si="321"/>
        <v>0</v>
      </c>
      <c r="L135" s="25">
        <f t="shared" si="321"/>
        <v>0</v>
      </c>
      <c r="M135" s="25">
        <f t="shared" si="321"/>
        <v>0</v>
      </c>
      <c r="N135" s="25">
        <f t="shared" si="321"/>
        <v>0</v>
      </c>
      <c r="O135" s="25">
        <f t="shared" si="321"/>
        <v>0</v>
      </c>
      <c r="P135" s="25">
        <f t="shared" si="321"/>
        <v>0</v>
      </c>
      <c r="Q135" s="25">
        <f t="shared" si="321"/>
        <v>0</v>
      </c>
      <c r="R135" s="25">
        <f t="shared" si="321"/>
        <v>0</v>
      </c>
      <c r="S135" s="25">
        <f t="shared" si="321"/>
        <v>0</v>
      </c>
      <c r="T135" s="25">
        <f t="shared" si="321"/>
        <v>0</v>
      </c>
      <c r="U135" s="25">
        <f t="shared" si="321"/>
        <v>0</v>
      </c>
      <c r="V135" s="25">
        <f t="shared" si="321"/>
        <v>0</v>
      </c>
      <c r="W135" s="25">
        <f t="shared" si="314"/>
        <v>0</v>
      </c>
      <c r="X135" s="25">
        <f t="shared" si="314"/>
        <v>0</v>
      </c>
      <c r="Y135" s="25">
        <f t="shared" si="314"/>
        <v>0</v>
      </c>
      <c r="Z135" s="25">
        <f t="shared" si="314"/>
        <v>0</v>
      </c>
      <c r="AA135" s="25">
        <f t="shared" si="314"/>
        <v>0</v>
      </c>
      <c r="AB135" s="25">
        <f t="shared" si="314"/>
        <v>0</v>
      </c>
      <c r="AC135" s="25">
        <f t="shared" si="314"/>
        <v>0</v>
      </c>
      <c r="AD135" s="25">
        <f t="shared" si="314"/>
        <v>0</v>
      </c>
      <c r="AE135" s="25">
        <f t="shared" si="314"/>
        <v>0</v>
      </c>
      <c r="AF135" s="25">
        <f t="shared" si="314"/>
        <v>0</v>
      </c>
      <c r="AG135" s="25">
        <f t="shared" si="314"/>
        <v>0</v>
      </c>
      <c r="AH135" s="25">
        <f t="shared" si="314"/>
        <v>0</v>
      </c>
      <c r="AI135" s="25">
        <f t="shared" si="314"/>
        <v>0</v>
      </c>
      <c r="AJ135" s="25">
        <f t="shared" si="314"/>
        <v>0</v>
      </c>
      <c r="AK135" s="25">
        <f t="shared" si="314"/>
        <v>0</v>
      </c>
      <c r="AL135" s="25">
        <f t="shared" si="314"/>
        <v>0</v>
      </c>
      <c r="AM135" s="25">
        <f t="shared" si="315"/>
        <v>0</v>
      </c>
      <c r="AN135" s="25">
        <f t="shared" si="315"/>
        <v>0</v>
      </c>
      <c r="AO135" s="25">
        <f t="shared" si="315"/>
        <v>0</v>
      </c>
      <c r="AP135" s="25">
        <f t="shared" si="315"/>
        <v>0</v>
      </c>
      <c r="AQ135" s="25">
        <f t="shared" si="315"/>
        <v>0</v>
      </c>
      <c r="AR135" s="25">
        <f t="shared" si="315"/>
        <v>0</v>
      </c>
      <c r="AS135" s="25">
        <f t="shared" si="315"/>
        <v>0</v>
      </c>
      <c r="AT135" s="25">
        <f t="shared" si="315"/>
        <v>0</v>
      </c>
      <c r="AU135" s="25">
        <f t="shared" si="315"/>
        <v>0</v>
      </c>
      <c r="AV135" s="25">
        <f t="shared" si="315"/>
        <v>0</v>
      </c>
      <c r="AW135" s="25">
        <f t="shared" si="315"/>
        <v>0</v>
      </c>
      <c r="AX135" s="25">
        <f t="shared" si="315"/>
        <v>0</v>
      </c>
      <c r="AY135" s="25">
        <f t="shared" si="315"/>
        <v>0</v>
      </c>
      <c r="AZ135" s="25">
        <f t="shared" si="315"/>
        <v>0</v>
      </c>
      <c r="BA135" s="25">
        <f t="shared" si="315"/>
        <v>0</v>
      </c>
      <c r="BB135" s="25">
        <f t="shared" si="315"/>
        <v>0</v>
      </c>
      <c r="BC135" s="25">
        <f t="shared" si="316"/>
        <v>0</v>
      </c>
      <c r="BD135" s="25">
        <f t="shared" si="316"/>
        <v>0</v>
      </c>
      <c r="BE135" s="25">
        <f t="shared" si="316"/>
        <v>0</v>
      </c>
      <c r="BF135" s="25">
        <f t="shared" si="316"/>
        <v>0</v>
      </c>
      <c r="BG135" s="25">
        <f t="shared" si="316"/>
        <v>0</v>
      </c>
      <c r="BH135" s="25">
        <f t="shared" si="316"/>
        <v>0</v>
      </c>
      <c r="BI135" s="25">
        <f t="shared" si="316"/>
        <v>-32.291666666666664</v>
      </c>
      <c r="BJ135" s="25">
        <f t="shared" si="316"/>
        <v>-32.291666666666664</v>
      </c>
      <c r="BK135" s="25">
        <f t="shared" si="316"/>
        <v>-32.291666666666664</v>
      </c>
      <c r="BL135" s="25">
        <f t="shared" si="316"/>
        <v>-32.291666666666664</v>
      </c>
      <c r="BM135" s="25">
        <f t="shared" si="316"/>
        <v>-32.291666666666664</v>
      </c>
      <c r="BN135" s="25">
        <f t="shared" si="316"/>
        <v>-32.291666666666664</v>
      </c>
      <c r="BO135" s="25">
        <f t="shared" si="316"/>
        <v>-32.291666666666664</v>
      </c>
      <c r="BP135" s="25">
        <f t="shared" si="316"/>
        <v>-32.291666666666664</v>
      </c>
      <c r="BQ135" s="25">
        <f t="shared" si="316"/>
        <v>-32.291666666666664</v>
      </c>
      <c r="BR135" s="25">
        <f t="shared" si="316"/>
        <v>-32.291666666666664</v>
      </c>
      <c r="BS135" s="25">
        <f t="shared" si="317"/>
        <v>-32.291666666666664</v>
      </c>
      <c r="BT135" s="25">
        <f t="shared" si="317"/>
        <v>-32.291666666666664</v>
      </c>
      <c r="BU135" s="25">
        <f t="shared" si="317"/>
        <v>-32.291666666666664</v>
      </c>
      <c r="BV135" s="25">
        <f t="shared" si="317"/>
        <v>-32.291666666666664</v>
      </c>
      <c r="BW135" s="25">
        <f t="shared" si="317"/>
        <v>-32.291666666666664</v>
      </c>
      <c r="BX135" s="25">
        <f t="shared" si="317"/>
        <v>-32.291666666666664</v>
      </c>
      <c r="BY135" s="25">
        <f t="shared" si="317"/>
        <v>-32.291666666666664</v>
      </c>
      <c r="BZ135" s="25">
        <f t="shared" si="317"/>
        <v>-32.291666666666664</v>
      </c>
      <c r="CA135" s="25">
        <f t="shared" si="317"/>
        <v>-32.291666666666664</v>
      </c>
      <c r="CB135" s="25">
        <f t="shared" si="317"/>
        <v>-32.291666666666664</v>
      </c>
      <c r="CC135" s="25">
        <f t="shared" si="317"/>
        <v>-32.291666666666664</v>
      </c>
      <c r="CD135" s="25">
        <f t="shared" si="317"/>
        <v>-32.291666666666664</v>
      </c>
      <c r="CE135" s="25">
        <f t="shared" si="317"/>
        <v>-32.291666666666664</v>
      </c>
      <c r="CF135" s="25">
        <f t="shared" si="317"/>
        <v>-32.291666666666664</v>
      </c>
      <c r="CG135" s="25">
        <f t="shared" si="317"/>
        <v>-32.291666666666664</v>
      </c>
      <c r="CH135" s="25">
        <f t="shared" si="317"/>
        <v>-32.291666666666664</v>
      </c>
      <c r="CI135" s="25">
        <f t="shared" si="318"/>
        <v>-32.291666666666664</v>
      </c>
      <c r="CJ135" s="25">
        <f t="shared" si="318"/>
        <v>-32.291666666666664</v>
      </c>
      <c r="CK135" s="25">
        <f t="shared" si="318"/>
        <v>-32.291666666666664</v>
      </c>
      <c r="CL135" s="25">
        <f t="shared" si="318"/>
        <v>-32.291666666666664</v>
      </c>
      <c r="CM135" s="25">
        <f t="shared" si="318"/>
        <v>-32.291666666666664</v>
      </c>
      <c r="CN135" s="25">
        <f t="shared" si="318"/>
        <v>-32.291666666666664</v>
      </c>
      <c r="CO135" s="25">
        <f t="shared" si="318"/>
        <v>-32.291666666666664</v>
      </c>
      <c r="CP135" s="25">
        <f t="shared" si="318"/>
        <v>-32.291666666666664</v>
      </c>
      <c r="CQ135" s="25">
        <f t="shared" si="318"/>
        <v>-32.291666666666664</v>
      </c>
      <c r="CR135" s="25">
        <f t="shared" si="318"/>
        <v>-32.291666666666664</v>
      </c>
      <c r="CS135" s="25">
        <f t="shared" si="318"/>
        <v>-32.291666666666664</v>
      </c>
      <c r="CT135" s="25">
        <f t="shared" si="318"/>
        <v>-32.291666666666664</v>
      </c>
      <c r="CU135" s="25">
        <f t="shared" si="318"/>
        <v>-32.291666666666664</v>
      </c>
      <c r="CV135" s="25">
        <f t="shared" si="318"/>
        <v>-32.291666666666664</v>
      </c>
      <c r="CW135" s="25">
        <f t="shared" si="318"/>
        <v>-32.291666666666664</v>
      </c>
      <c r="CX135" s="25">
        <f t="shared" si="318"/>
        <v>-32.291666666666664</v>
      </c>
      <c r="CY135" s="25">
        <f t="shared" si="319"/>
        <v>-32.291666666666664</v>
      </c>
      <c r="CZ135" s="25">
        <f t="shared" si="319"/>
        <v>-32.291666666666664</v>
      </c>
      <c r="DA135" s="25">
        <f t="shared" si="319"/>
        <v>-32.291666666666664</v>
      </c>
      <c r="DB135" s="25">
        <f t="shared" si="319"/>
        <v>-32.291666666666664</v>
      </c>
      <c r="DC135" s="25">
        <f t="shared" si="319"/>
        <v>-32.291666666666664</v>
      </c>
      <c r="DD135" s="25">
        <f t="shared" si="319"/>
        <v>-32.291666666666664</v>
      </c>
      <c r="DE135" s="25">
        <f t="shared" si="319"/>
        <v>0</v>
      </c>
      <c r="DF135" s="25">
        <f t="shared" si="319"/>
        <v>0</v>
      </c>
      <c r="DG135" s="25">
        <f t="shared" si="319"/>
        <v>0</v>
      </c>
      <c r="DH135" s="25">
        <f t="shared" si="319"/>
        <v>0</v>
      </c>
      <c r="DI135" s="25">
        <f t="shared" si="319"/>
        <v>0</v>
      </c>
      <c r="DJ135" s="25">
        <f t="shared" si="319"/>
        <v>0</v>
      </c>
      <c r="DK135" s="25">
        <f t="shared" si="319"/>
        <v>0</v>
      </c>
      <c r="DL135" s="25">
        <f t="shared" si="319"/>
        <v>0</v>
      </c>
      <c r="DM135" s="25">
        <f t="shared" si="319"/>
        <v>0</v>
      </c>
      <c r="DN135" s="25">
        <f t="shared" si="319"/>
        <v>0</v>
      </c>
      <c r="DO135" s="25">
        <f t="shared" si="320"/>
        <v>0</v>
      </c>
      <c r="DP135" s="25">
        <f t="shared" si="320"/>
        <v>0</v>
      </c>
      <c r="DQ135" s="25">
        <f t="shared" si="320"/>
        <v>0</v>
      </c>
      <c r="DR135" s="25">
        <f t="shared" si="313"/>
        <v>0</v>
      </c>
      <c r="DS135" s="25">
        <f t="shared" si="313"/>
        <v>0</v>
      </c>
      <c r="DT135" s="25">
        <f t="shared" si="313"/>
        <v>0</v>
      </c>
      <c r="DU135" s="25">
        <f t="shared" si="313"/>
        <v>0</v>
      </c>
      <c r="DV135" s="25">
        <f t="shared" si="313"/>
        <v>0</v>
      </c>
      <c r="DW135" s="25">
        <f t="shared" si="313"/>
        <v>0</v>
      </c>
      <c r="DX135" s="25">
        <f t="shared" si="313"/>
        <v>0</v>
      </c>
      <c r="DY135" s="25">
        <f t="shared" si="313"/>
        <v>0</v>
      </c>
      <c r="DZ135" s="25">
        <f t="shared" si="311"/>
        <v>0</v>
      </c>
      <c r="EA135" s="25">
        <f t="shared" si="311"/>
        <v>0</v>
      </c>
      <c r="EB135" s="25">
        <f t="shared" si="311"/>
        <v>0</v>
      </c>
      <c r="EC135" s="25">
        <f t="shared" si="311"/>
        <v>0</v>
      </c>
      <c r="ED135" s="25">
        <f t="shared" si="311"/>
        <v>0</v>
      </c>
      <c r="EE135" s="25">
        <f t="shared" si="311"/>
        <v>0</v>
      </c>
      <c r="EF135" s="25">
        <f t="shared" si="311"/>
        <v>0</v>
      </c>
      <c r="EG135" s="25">
        <f t="shared" si="311"/>
        <v>0</v>
      </c>
      <c r="EH135" s="25">
        <f t="shared" si="311"/>
        <v>0</v>
      </c>
      <c r="EI135" s="25">
        <f t="shared" si="311"/>
        <v>0</v>
      </c>
      <c r="EJ135" s="25">
        <f t="shared" si="311"/>
        <v>0</v>
      </c>
      <c r="EK135" s="25">
        <f t="shared" si="311"/>
        <v>0</v>
      </c>
      <c r="EL135" s="25">
        <f t="shared" si="311"/>
        <v>0</v>
      </c>
      <c r="EM135" s="25">
        <f t="shared" si="311"/>
        <v>0</v>
      </c>
      <c r="EN135" s="25">
        <f t="shared" si="311"/>
        <v>0</v>
      </c>
      <c r="EO135" s="25">
        <f t="shared" si="311"/>
        <v>0</v>
      </c>
      <c r="EP135" s="25">
        <f t="shared" si="311"/>
        <v>0</v>
      </c>
      <c r="EQ135" s="25">
        <f t="shared" si="311"/>
        <v>0</v>
      </c>
      <c r="ER135" s="25">
        <f t="shared" si="311"/>
        <v>0</v>
      </c>
      <c r="ES135" s="25">
        <f t="shared" si="311"/>
        <v>0</v>
      </c>
      <c r="ET135" s="25">
        <f t="shared" si="311"/>
        <v>0</v>
      </c>
      <c r="EU135" s="25">
        <f t="shared" si="311"/>
        <v>0</v>
      </c>
      <c r="EV135" s="25">
        <f t="shared" si="311"/>
        <v>0</v>
      </c>
      <c r="EW135" s="25">
        <f t="shared" si="311"/>
        <v>0</v>
      </c>
      <c r="EX135" s="25">
        <f t="shared" si="311"/>
        <v>0</v>
      </c>
      <c r="EY135" s="25">
        <f t="shared" si="311"/>
        <v>0</v>
      </c>
      <c r="EZ135" s="25">
        <f t="shared" si="311"/>
        <v>0</v>
      </c>
      <c r="FA135" s="25">
        <f t="shared" si="311"/>
        <v>0</v>
      </c>
      <c r="FB135" s="25">
        <f t="shared" si="311"/>
        <v>0</v>
      </c>
      <c r="FC135" s="25">
        <f t="shared" si="311"/>
        <v>0</v>
      </c>
      <c r="FD135" s="25">
        <f t="shared" si="311"/>
        <v>0</v>
      </c>
      <c r="FE135" s="25">
        <f t="shared" si="311"/>
        <v>0</v>
      </c>
      <c r="FF135" s="25">
        <f t="shared" si="311"/>
        <v>0</v>
      </c>
      <c r="FG135" s="25">
        <f t="shared" si="311"/>
        <v>0</v>
      </c>
      <c r="FH135" s="25">
        <f t="shared" si="311"/>
        <v>0</v>
      </c>
      <c r="FI135" s="25">
        <f t="shared" si="311"/>
        <v>0</v>
      </c>
      <c r="FJ135" s="25">
        <f t="shared" si="311"/>
        <v>0</v>
      </c>
      <c r="FK135" s="25">
        <f t="shared" ref="FK135:GL138" si="322">IF(FK$12&gt;$I135,0,IF($D135&lt;=FK$12,$H135,0))</f>
        <v>0</v>
      </c>
      <c r="FL135" s="25">
        <f t="shared" si="322"/>
        <v>0</v>
      </c>
      <c r="FM135" s="25">
        <f t="shared" si="322"/>
        <v>0</v>
      </c>
      <c r="FN135" s="25">
        <f t="shared" si="322"/>
        <v>0</v>
      </c>
      <c r="FO135" s="25">
        <f t="shared" si="322"/>
        <v>0</v>
      </c>
      <c r="FP135" s="25">
        <f t="shared" si="322"/>
        <v>0</v>
      </c>
      <c r="FQ135" s="25">
        <f t="shared" si="322"/>
        <v>0</v>
      </c>
      <c r="FR135" s="25">
        <f t="shared" si="322"/>
        <v>0</v>
      </c>
      <c r="FS135" s="25">
        <f t="shared" si="322"/>
        <v>0</v>
      </c>
      <c r="FT135" s="25">
        <f t="shared" si="322"/>
        <v>0</v>
      </c>
      <c r="FU135" s="25">
        <f t="shared" si="322"/>
        <v>0</v>
      </c>
      <c r="FV135" s="25">
        <f t="shared" si="322"/>
        <v>0</v>
      </c>
      <c r="FW135" s="25">
        <f t="shared" si="322"/>
        <v>0</v>
      </c>
      <c r="FX135" s="25">
        <f t="shared" si="322"/>
        <v>0</v>
      </c>
      <c r="FY135" s="25">
        <f t="shared" si="322"/>
        <v>0</v>
      </c>
      <c r="FZ135" s="25">
        <f t="shared" si="322"/>
        <v>0</v>
      </c>
      <c r="GA135" s="25">
        <f t="shared" si="322"/>
        <v>0</v>
      </c>
      <c r="GB135" s="25">
        <f t="shared" si="322"/>
        <v>0</v>
      </c>
      <c r="GC135" s="25">
        <f t="shared" si="322"/>
        <v>0</v>
      </c>
      <c r="GD135" s="25">
        <f t="shared" si="322"/>
        <v>0</v>
      </c>
      <c r="GE135" s="25">
        <f t="shared" si="322"/>
        <v>0</v>
      </c>
      <c r="GF135" s="25">
        <f t="shared" si="322"/>
        <v>0</v>
      </c>
      <c r="GG135" s="25">
        <f t="shared" si="322"/>
        <v>0</v>
      </c>
      <c r="GH135" s="25">
        <f t="shared" si="322"/>
        <v>0</v>
      </c>
      <c r="GI135" s="25">
        <f t="shared" si="322"/>
        <v>0</v>
      </c>
      <c r="GJ135" s="25">
        <f t="shared" si="322"/>
        <v>0</v>
      </c>
      <c r="GK135" s="25">
        <f t="shared" si="322"/>
        <v>0</v>
      </c>
      <c r="GL135" s="25">
        <f t="shared" si="322"/>
        <v>0</v>
      </c>
      <c r="GM135" s="246">
        <f t="shared" si="242"/>
        <v>0</v>
      </c>
    </row>
    <row r="136" spans="1:195" ht="19.5" customHeight="1">
      <c r="A136" s="130">
        <f t="shared" si="312"/>
        <v>0</v>
      </c>
      <c r="B136" s="25" t="s">
        <v>100</v>
      </c>
      <c r="C136" s="25" t="s">
        <v>6</v>
      </c>
      <c r="D136" s="64">
        <v>42461</v>
      </c>
      <c r="E136" s="25">
        <f>SUMIF(RRHH!$CN$18:$FG$18,D136,RRHH!$CN$26:$FG$26)*$E$163</f>
        <v>0</v>
      </c>
      <c r="F136" s="65">
        <f t="shared" si="272"/>
        <v>2016</v>
      </c>
      <c r="G136" s="25">
        <v>48</v>
      </c>
      <c r="H136" s="25">
        <f t="shared" si="273"/>
        <v>0</v>
      </c>
      <c r="I136" s="64">
        <f t="shared" si="275"/>
        <v>43920.2</v>
      </c>
      <c r="J136" s="141">
        <f t="shared" si="321"/>
        <v>0</v>
      </c>
      <c r="K136" s="25">
        <f t="shared" si="321"/>
        <v>0</v>
      </c>
      <c r="L136" s="25">
        <f t="shared" si="321"/>
        <v>0</v>
      </c>
      <c r="M136" s="25">
        <f t="shared" si="321"/>
        <v>0</v>
      </c>
      <c r="N136" s="25">
        <f t="shared" si="321"/>
        <v>0</v>
      </c>
      <c r="O136" s="25">
        <f t="shared" si="321"/>
        <v>0</v>
      </c>
      <c r="P136" s="25">
        <f t="shared" si="321"/>
        <v>0</v>
      </c>
      <c r="Q136" s="25">
        <f t="shared" si="321"/>
        <v>0</v>
      </c>
      <c r="R136" s="25">
        <f t="shared" si="321"/>
        <v>0</v>
      </c>
      <c r="S136" s="25">
        <f t="shared" si="321"/>
        <v>0</v>
      </c>
      <c r="T136" s="25">
        <f t="shared" si="321"/>
        <v>0</v>
      </c>
      <c r="U136" s="25">
        <f t="shared" si="321"/>
        <v>0</v>
      </c>
      <c r="V136" s="25">
        <f t="shared" si="321"/>
        <v>0</v>
      </c>
      <c r="W136" s="25">
        <f t="shared" si="314"/>
        <v>0</v>
      </c>
      <c r="X136" s="25">
        <f t="shared" si="314"/>
        <v>0</v>
      </c>
      <c r="Y136" s="25">
        <f t="shared" si="314"/>
        <v>0</v>
      </c>
      <c r="Z136" s="25">
        <f t="shared" si="314"/>
        <v>0</v>
      </c>
      <c r="AA136" s="25">
        <f t="shared" si="314"/>
        <v>0</v>
      </c>
      <c r="AB136" s="25">
        <f t="shared" si="314"/>
        <v>0</v>
      </c>
      <c r="AC136" s="25">
        <f t="shared" si="314"/>
        <v>0</v>
      </c>
      <c r="AD136" s="25">
        <f t="shared" si="314"/>
        <v>0</v>
      </c>
      <c r="AE136" s="25">
        <f t="shared" si="314"/>
        <v>0</v>
      </c>
      <c r="AF136" s="25">
        <f t="shared" si="314"/>
        <v>0</v>
      </c>
      <c r="AG136" s="25">
        <f t="shared" si="314"/>
        <v>0</v>
      </c>
      <c r="AH136" s="25">
        <f t="shared" si="314"/>
        <v>0</v>
      </c>
      <c r="AI136" s="25">
        <f t="shared" si="314"/>
        <v>0</v>
      </c>
      <c r="AJ136" s="25">
        <f t="shared" si="314"/>
        <v>0</v>
      </c>
      <c r="AK136" s="25">
        <f t="shared" si="314"/>
        <v>0</v>
      </c>
      <c r="AL136" s="25">
        <f t="shared" si="314"/>
        <v>0</v>
      </c>
      <c r="AM136" s="25">
        <f t="shared" si="315"/>
        <v>0</v>
      </c>
      <c r="AN136" s="25">
        <f t="shared" si="315"/>
        <v>0</v>
      </c>
      <c r="AO136" s="25">
        <f t="shared" si="315"/>
        <v>0</v>
      </c>
      <c r="AP136" s="25">
        <f t="shared" si="315"/>
        <v>0</v>
      </c>
      <c r="AQ136" s="25">
        <f t="shared" si="315"/>
        <v>0</v>
      </c>
      <c r="AR136" s="25">
        <f t="shared" si="315"/>
        <v>0</v>
      </c>
      <c r="AS136" s="25">
        <f t="shared" si="315"/>
        <v>0</v>
      </c>
      <c r="AT136" s="25">
        <f t="shared" si="315"/>
        <v>0</v>
      </c>
      <c r="AU136" s="25">
        <f t="shared" si="315"/>
        <v>0</v>
      </c>
      <c r="AV136" s="25">
        <f t="shared" si="315"/>
        <v>0</v>
      </c>
      <c r="AW136" s="25">
        <f t="shared" si="315"/>
        <v>0</v>
      </c>
      <c r="AX136" s="25">
        <f t="shared" si="315"/>
        <v>0</v>
      </c>
      <c r="AY136" s="25">
        <f t="shared" si="315"/>
        <v>0</v>
      </c>
      <c r="AZ136" s="25">
        <f t="shared" si="315"/>
        <v>0</v>
      </c>
      <c r="BA136" s="25">
        <f t="shared" si="315"/>
        <v>0</v>
      </c>
      <c r="BB136" s="25">
        <f t="shared" si="315"/>
        <v>0</v>
      </c>
      <c r="BC136" s="25">
        <f t="shared" si="316"/>
        <v>0</v>
      </c>
      <c r="BD136" s="25">
        <f t="shared" si="316"/>
        <v>0</v>
      </c>
      <c r="BE136" s="25">
        <f t="shared" si="316"/>
        <v>0</v>
      </c>
      <c r="BF136" s="25">
        <f t="shared" si="316"/>
        <v>0</v>
      </c>
      <c r="BG136" s="25">
        <f t="shared" si="316"/>
        <v>0</v>
      </c>
      <c r="BH136" s="25">
        <f t="shared" si="316"/>
        <v>0</v>
      </c>
      <c r="BI136" s="25">
        <f t="shared" si="316"/>
        <v>0</v>
      </c>
      <c r="BJ136" s="25">
        <f t="shared" si="316"/>
        <v>0</v>
      </c>
      <c r="BK136" s="25">
        <f t="shared" si="316"/>
        <v>0</v>
      </c>
      <c r="BL136" s="25">
        <f t="shared" si="316"/>
        <v>0</v>
      </c>
      <c r="BM136" s="25">
        <f t="shared" si="316"/>
        <v>0</v>
      </c>
      <c r="BN136" s="25">
        <f t="shared" si="316"/>
        <v>0</v>
      </c>
      <c r="BO136" s="25">
        <f t="shared" si="316"/>
        <v>0</v>
      </c>
      <c r="BP136" s="25">
        <f t="shared" si="316"/>
        <v>0</v>
      </c>
      <c r="BQ136" s="25">
        <f t="shared" si="316"/>
        <v>0</v>
      </c>
      <c r="BR136" s="25">
        <f t="shared" si="316"/>
        <v>0</v>
      </c>
      <c r="BS136" s="25">
        <f t="shared" si="317"/>
        <v>0</v>
      </c>
      <c r="BT136" s="25">
        <f t="shared" si="317"/>
        <v>0</v>
      </c>
      <c r="BU136" s="25">
        <f t="shared" si="317"/>
        <v>0</v>
      </c>
      <c r="BV136" s="25">
        <f t="shared" si="317"/>
        <v>0</v>
      </c>
      <c r="BW136" s="25">
        <f t="shared" si="317"/>
        <v>0</v>
      </c>
      <c r="BX136" s="25">
        <f t="shared" si="317"/>
        <v>0</v>
      </c>
      <c r="BY136" s="25">
        <f t="shared" si="317"/>
        <v>0</v>
      </c>
      <c r="BZ136" s="25">
        <f t="shared" si="317"/>
        <v>0</v>
      </c>
      <c r="CA136" s="25">
        <f t="shared" si="317"/>
        <v>0</v>
      </c>
      <c r="CB136" s="25">
        <f t="shared" si="317"/>
        <v>0</v>
      </c>
      <c r="CC136" s="25">
        <f t="shared" si="317"/>
        <v>0</v>
      </c>
      <c r="CD136" s="25">
        <f t="shared" si="317"/>
        <v>0</v>
      </c>
      <c r="CE136" s="25">
        <f t="shared" si="317"/>
        <v>0</v>
      </c>
      <c r="CF136" s="25">
        <f t="shared" si="317"/>
        <v>0</v>
      </c>
      <c r="CG136" s="25">
        <f t="shared" si="317"/>
        <v>0</v>
      </c>
      <c r="CH136" s="25">
        <f t="shared" si="317"/>
        <v>0</v>
      </c>
      <c r="CI136" s="25">
        <f t="shared" si="318"/>
        <v>0</v>
      </c>
      <c r="CJ136" s="25">
        <f t="shared" si="318"/>
        <v>0</v>
      </c>
      <c r="CK136" s="25">
        <f t="shared" si="318"/>
        <v>0</v>
      </c>
      <c r="CL136" s="25">
        <f t="shared" si="318"/>
        <v>0</v>
      </c>
      <c r="CM136" s="25">
        <f t="shared" si="318"/>
        <v>0</v>
      </c>
      <c r="CN136" s="25">
        <f t="shared" si="318"/>
        <v>0</v>
      </c>
      <c r="CO136" s="25">
        <f t="shared" si="318"/>
        <v>0</v>
      </c>
      <c r="CP136" s="25">
        <f t="shared" si="318"/>
        <v>0</v>
      </c>
      <c r="CQ136" s="25">
        <f t="shared" si="318"/>
        <v>0</v>
      </c>
      <c r="CR136" s="25">
        <f t="shared" si="318"/>
        <v>0</v>
      </c>
      <c r="CS136" s="25">
        <f t="shared" si="318"/>
        <v>0</v>
      </c>
      <c r="CT136" s="25">
        <f t="shared" si="318"/>
        <v>0</v>
      </c>
      <c r="CU136" s="25">
        <f t="shared" si="318"/>
        <v>0</v>
      </c>
      <c r="CV136" s="25">
        <f t="shared" si="318"/>
        <v>0</v>
      </c>
      <c r="CW136" s="25">
        <f t="shared" si="318"/>
        <v>0</v>
      </c>
      <c r="CX136" s="25">
        <f t="shared" si="318"/>
        <v>0</v>
      </c>
      <c r="CY136" s="25">
        <f t="shared" si="319"/>
        <v>0</v>
      </c>
      <c r="CZ136" s="25">
        <f t="shared" si="319"/>
        <v>0</v>
      </c>
      <c r="DA136" s="25">
        <f t="shared" si="319"/>
        <v>0</v>
      </c>
      <c r="DB136" s="25">
        <f t="shared" si="319"/>
        <v>0</v>
      </c>
      <c r="DC136" s="25">
        <f t="shared" si="319"/>
        <v>0</v>
      </c>
      <c r="DD136" s="25">
        <f t="shared" si="319"/>
        <v>0</v>
      </c>
      <c r="DE136" s="25">
        <f t="shared" si="319"/>
        <v>0</v>
      </c>
      <c r="DF136" s="25">
        <f t="shared" si="319"/>
        <v>0</v>
      </c>
      <c r="DG136" s="25">
        <f t="shared" si="319"/>
        <v>0</v>
      </c>
      <c r="DH136" s="25">
        <f t="shared" si="319"/>
        <v>0</v>
      </c>
      <c r="DI136" s="25">
        <f t="shared" si="319"/>
        <v>0</v>
      </c>
      <c r="DJ136" s="25">
        <f t="shared" si="319"/>
        <v>0</v>
      </c>
      <c r="DK136" s="25">
        <f t="shared" si="319"/>
        <v>0</v>
      </c>
      <c r="DL136" s="25">
        <f t="shared" si="319"/>
        <v>0</v>
      </c>
      <c r="DM136" s="25">
        <f t="shared" si="319"/>
        <v>0</v>
      </c>
      <c r="DN136" s="25">
        <f t="shared" si="319"/>
        <v>0</v>
      </c>
      <c r="DO136" s="25">
        <f t="shared" si="320"/>
        <v>0</v>
      </c>
      <c r="DP136" s="25">
        <f t="shared" si="320"/>
        <v>0</v>
      </c>
      <c r="DQ136" s="25">
        <f t="shared" si="320"/>
        <v>0</v>
      </c>
      <c r="DR136" s="25">
        <f t="shared" si="313"/>
        <v>0</v>
      </c>
      <c r="DS136" s="25">
        <f t="shared" si="313"/>
        <v>0</v>
      </c>
      <c r="DT136" s="25">
        <f t="shared" si="313"/>
        <v>0</v>
      </c>
      <c r="DU136" s="25">
        <f t="shared" si="313"/>
        <v>0</v>
      </c>
      <c r="DV136" s="25">
        <f t="shared" si="313"/>
        <v>0</v>
      </c>
      <c r="DW136" s="25">
        <f t="shared" si="313"/>
        <v>0</v>
      </c>
      <c r="DX136" s="25">
        <f t="shared" si="313"/>
        <v>0</v>
      </c>
      <c r="DY136" s="25">
        <f t="shared" si="313"/>
        <v>0</v>
      </c>
      <c r="DZ136" s="25">
        <f t="shared" ref="DZ136:GK139" si="323">IF(DZ$12&gt;$I136,0,IF($D136&lt;=DZ$12,$H136,0))</f>
        <v>0</v>
      </c>
      <c r="EA136" s="25">
        <f t="shared" si="323"/>
        <v>0</v>
      </c>
      <c r="EB136" s="25">
        <f t="shared" si="323"/>
        <v>0</v>
      </c>
      <c r="EC136" s="25">
        <f t="shared" si="323"/>
        <v>0</v>
      </c>
      <c r="ED136" s="25">
        <f t="shared" si="323"/>
        <v>0</v>
      </c>
      <c r="EE136" s="25">
        <f t="shared" si="323"/>
        <v>0</v>
      </c>
      <c r="EF136" s="25">
        <f t="shared" si="323"/>
        <v>0</v>
      </c>
      <c r="EG136" s="25">
        <f t="shared" si="323"/>
        <v>0</v>
      </c>
      <c r="EH136" s="25">
        <f t="shared" si="323"/>
        <v>0</v>
      </c>
      <c r="EI136" s="25">
        <f t="shared" si="323"/>
        <v>0</v>
      </c>
      <c r="EJ136" s="25">
        <f t="shared" si="323"/>
        <v>0</v>
      </c>
      <c r="EK136" s="25">
        <f t="shared" si="323"/>
        <v>0</v>
      </c>
      <c r="EL136" s="25">
        <f t="shared" si="323"/>
        <v>0</v>
      </c>
      <c r="EM136" s="25">
        <f t="shared" si="323"/>
        <v>0</v>
      </c>
      <c r="EN136" s="25">
        <f t="shared" si="323"/>
        <v>0</v>
      </c>
      <c r="EO136" s="25">
        <f t="shared" si="323"/>
        <v>0</v>
      </c>
      <c r="EP136" s="25">
        <f t="shared" si="323"/>
        <v>0</v>
      </c>
      <c r="EQ136" s="25">
        <f t="shared" si="323"/>
        <v>0</v>
      </c>
      <c r="ER136" s="25">
        <f t="shared" si="323"/>
        <v>0</v>
      </c>
      <c r="ES136" s="25">
        <f t="shared" si="323"/>
        <v>0</v>
      </c>
      <c r="ET136" s="25">
        <f t="shared" si="323"/>
        <v>0</v>
      </c>
      <c r="EU136" s="25">
        <f t="shared" si="323"/>
        <v>0</v>
      </c>
      <c r="EV136" s="25">
        <f t="shared" si="323"/>
        <v>0</v>
      </c>
      <c r="EW136" s="25">
        <f t="shared" si="323"/>
        <v>0</v>
      </c>
      <c r="EX136" s="25">
        <f t="shared" si="323"/>
        <v>0</v>
      </c>
      <c r="EY136" s="25">
        <f t="shared" si="323"/>
        <v>0</v>
      </c>
      <c r="EZ136" s="25">
        <f t="shared" si="323"/>
        <v>0</v>
      </c>
      <c r="FA136" s="25">
        <f t="shared" si="323"/>
        <v>0</v>
      </c>
      <c r="FB136" s="25">
        <f t="shared" si="323"/>
        <v>0</v>
      </c>
      <c r="FC136" s="25">
        <f t="shared" si="323"/>
        <v>0</v>
      </c>
      <c r="FD136" s="25">
        <f t="shared" si="323"/>
        <v>0</v>
      </c>
      <c r="FE136" s="25">
        <f t="shared" si="323"/>
        <v>0</v>
      </c>
      <c r="FF136" s="25">
        <f t="shared" si="323"/>
        <v>0</v>
      </c>
      <c r="FG136" s="25">
        <f t="shared" si="323"/>
        <v>0</v>
      </c>
      <c r="FH136" s="25">
        <f t="shared" si="323"/>
        <v>0</v>
      </c>
      <c r="FI136" s="25">
        <f t="shared" si="323"/>
        <v>0</v>
      </c>
      <c r="FJ136" s="25">
        <f t="shared" si="323"/>
        <v>0</v>
      </c>
      <c r="FK136" s="25">
        <f t="shared" si="323"/>
        <v>0</v>
      </c>
      <c r="FL136" s="25">
        <f t="shared" si="323"/>
        <v>0</v>
      </c>
      <c r="FM136" s="25">
        <f t="shared" si="323"/>
        <v>0</v>
      </c>
      <c r="FN136" s="25">
        <f t="shared" si="323"/>
        <v>0</v>
      </c>
      <c r="FO136" s="25">
        <f t="shared" si="323"/>
        <v>0</v>
      </c>
      <c r="FP136" s="25">
        <f t="shared" si="323"/>
        <v>0</v>
      </c>
      <c r="FQ136" s="25">
        <f t="shared" si="323"/>
        <v>0</v>
      </c>
      <c r="FR136" s="25">
        <f t="shared" si="323"/>
        <v>0</v>
      </c>
      <c r="FS136" s="25">
        <f t="shared" si="323"/>
        <v>0</v>
      </c>
      <c r="FT136" s="25">
        <f t="shared" si="323"/>
        <v>0</v>
      </c>
      <c r="FU136" s="25">
        <f t="shared" si="323"/>
        <v>0</v>
      </c>
      <c r="FV136" s="25">
        <f t="shared" si="323"/>
        <v>0</v>
      </c>
      <c r="FW136" s="25">
        <f t="shared" si="323"/>
        <v>0</v>
      </c>
      <c r="FX136" s="25">
        <f t="shared" si="323"/>
        <v>0</v>
      </c>
      <c r="FY136" s="25">
        <f t="shared" si="323"/>
        <v>0</v>
      </c>
      <c r="FZ136" s="25">
        <f t="shared" si="323"/>
        <v>0</v>
      </c>
      <c r="GA136" s="25">
        <f t="shared" si="323"/>
        <v>0</v>
      </c>
      <c r="GB136" s="25">
        <f t="shared" si="323"/>
        <v>0</v>
      </c>
      <c r="GC136" s="25">
        <f t="shared" si="323"/>
        <v>0</v>
      </c>
      <c r="GD136" s="25">
        <f t="shared" si="323"/>
        <v>0</v>
      </c>
      <c r="GE136" s="25">
        <f t="shared" si="323"/>
        <v>0</v>
      </c>
      <c r="GF136" s="25">
        <f t="shared" si="323"/>
        <v>0</v>
      </c>
      <c r="GG136" s="25">
        <f t="shared" si="323"/>
        <v>0</v>
      </c>
      <c r="GH136" s="25">
        <f t="shared" si="323"/>
        <v>0</v>
      </c>
      <c r="GI136" s="25">
        <f t="shared" si="323"/>
        <v>0</v>
      </c>
      <c r="GJ136" s="25">
        <f t="shared" si="323"/>
        <v>0</v>
      </c>
      <c r="GK136" s="25">
        <f t="shared" si="323"/>
        <v>0</v>
      </c>
      <c r="GL136" s="25">
        <f t="shared" si="322"/>
        <v>0</v>
      </c>
      <c r="GM136" s="246">
        <f t="shared" si="242"/>
        <v>0</v>
      </c>
    </row>
    <row r="137" spans="1:195" ht="19.5" customHeight="1">
      <c r="A137" s="130">
        <f t="shared" si="312"/>
        <v>0</v>
      </c>
      <c r="B137" s="25" t="s">
        <v>100</v>
      </c>
      <c r="C137" s="25" t="s">
        <v>6</v>
      </c>
      <c r="D137" s="64">
        <v>42491</v>
      </c>
      <c r="E137" s="25">
        <f>SUMIF(RRHH!$CN$18:$FG$18,D137,RRHH!$CN$26:$FG$26)*$E$163</f>
        <v>0</v>
      </c>
      <c r="F137" s="65">
        <f t="shared" si="272"/>
        <v>2016</v>
      </c>
      <c r="G137" s="25">
        <v>48</v>
      </c>
      <c r="H137" s="25">
        <f t="shared" si="273"/>
        <v>0</v>
      </c>
      <c r="I137" s="64">
        <f t="shared" si="275"/>
        <v>43950.2</v>
      </c>
      <c r="J137" s="141">
        <f t="shared" si="321"/>
        <v>0</v>
      </c>
      <c r="K137" s="25">
        <f t="shared" si="321"/>
        <v>0</v>
      </c>
      <c r="L137" s="25">
        <f t="shared" si="321"/>
        <v>0</v>
      </c>
      <c r="M137" s="25">
        <f t="shared" si="321"/>
        <v>0</v>
      </c>
      <c r="N137" s="25">
        <f t="shared" si="321"/>
        <v>0</v>
      </c>
      <c r="O137" s="25">
        <f t="shared" si="321"/>
        <v>0</v>
      </c>
      <c r="P137" s="25">
        <f t="shared" si="321"/>
        <v>0</v>
      </c>
      <c r="Q137" s="25">
        <f t="shared" si="321"/>
        <v>0</v>
      </c>
      <c r="R137" s="25">
        <f t="shared" si="321"/>
        <v>0</v>
      </c>
      <c r="S137" s="25">
        <f t="shared" si="321"/>
        <v>0</v>
      </c>
      <c r="T137" s="25">
        <f t="shared" si="321"/>
        <v>0</v>
      </c>
      <c r="U137" s="25">
        <f t="shared" si="321"/>
        <v>0</v>
      </c>
      <c r="V137" s="25">
        <f t="shared" si="321"/>
        <v>0</v>
      </c>
      <c r="W137" s="25">
        <f t="shared" si="321"/>
        <v>0</v>
      </c>
      <c r="X137" s="25">
        <f t="shared" si="321"/>
        <v>0</v>
      </c>
      <c r="Y137" s="25">
        <f t="shared" si="321"/>
        <v>0</v>
      </c>
      <c r="Z137" s="25">
        <f t="shared" si="314"/>
        <v>0</v>
      </c>
      <c r="AA137" s="25">
        <f t="shared" si="314"/>
        <v>0</v>
      </c>
      <c r="AB137" s="25">
        <f t="shared" si="314"/>
        <v>0</v>
      </c>
      <c r="AC137" s="25">
        <f t="shared" si="314"/>
        <v>0</v>
      </c>
      <c r="AD137" s="25">
        <f t="shared" si="314"/>
        <v>0</v>
      </c>
      <c r="AE137" s="25">
        <f t="shared" si="314"/>
        <v>0</v>
      </c>
      <c r="AF137" s="25">
        <f t="shared" si="314"/>
        <v>0</v>
      </c>
      <c r="AG137" s="25">
        <f t="shared" si="314"/>
        <v>0</v>
      </c>
      <c r="AH137" s="25">
        <f t="shared" si="314"/>
        <v>0</v>
      </c>
      <c r="AI137" s="25">
        <f t="shared" si="314"/>
        <v>0</v>
      </c>
      <c r="AJ137" s="25">
        <f t="shared" si="314"/>
        <v>0</v>
      </c>
      <c r="AK137" s="25">
        <f t="shared" si="314"/>
        <v>0</v>
      </c>
      <c r="AL137" s="25">
        <f t="shared" si="314"/>
        <v>0</v>
      </c>
      <c r="AM137" s="25">
        <f t="shared" si="315"/>
        <v>0</v>
      </c>
      <c r="AN137" s="25">
        <f t="shared" si="315"/>
        <v>0</v>
      </c>
      <c r="AO137" s="25">
        <f t="shared" si="315"/>
        <v>0</v>
      </c>
      <c r="AP137" s="25">
        <f t="shared" si="315"/>
        <v>0</v>
      </c>
      <c r="AQ137" s="25">
        <f t="shared" si="315"/>
        <v>0</v>
      </c>
      <c r="AR137" s="25">
        <f t="shared" si="315"/>
        <v>0</v>
      </c>
      <c r="AS137" s="25">
        <f t="shared" si="315"/>
        <v>0</v>
      </c>
      <c r="AT137" s="25">
        <f t="shared" si="315"/>
        <v>0</v>
      </c>
      <c r="AU137" s="25">
        <f t="shared" si="315"/>
        <v>0</v>
      </c>
      <c r="AV137" s="25">
        <f t="shared" si="315"/>
        <v>0</v>
      </c>
      <c r="AW137" s="25">
        <f t="shared" si="315"/>
        <v>0</v>
      </c>
      <c r="AX137" s="25">
        <f t="shared" si="315"/>
        <v>0</v>
      </c>
      <c r="AY137" s="25">
        <f t="shared" si="315"/>
        <v>0</v>
      </c>
      <c r="AZ137" s="25">
        <f t="shared" si="315"/>
        <v>0</v>
      </c>
      <c r="BA137" s="25">
        <f t="shared" si="315"/>
        <v>0</v>
      </c>
      <c r="BB137" s="25">
        <f t="shared" si="315"/>
        <v>0</v>
      </c>
      <c r="BC137" s="25">
        <f t="shared" si="316"/>
        <v>0</v>
      </c>
      <c r="BD137" s="25">
        <f t="shared" si="316"/>
        <v>0</v>
      </c>
      <c r="BE137" s="25">
        <f t="shared" si="316"/>
        <v>0</v>
      </c>
      <c r="BF137" s="25">
        <f t="shared" si="316"/>
        <v>0</v>
      </c>
      <c r="BG137" s="25">
        <f t="shared" si="316"/>
        <v>0</v>
      </c>
      <c r="BH137" s="25">
        <f t="shared" si="316"/>
        <v>0</v>
      </c>
      <c r="BI137" s="25">
        <f t="shared" si="316"/>
        <v>0</v>
      </c>
      <c r="BJ137" s="25">
        <f t="shared" si="316"/>
        <v>0</v>
      </c>
      <c r="BK137" s="25">
        <f t="shared" si="316"/>
        <v>0</v>
      </c>
      <c r="BL137" s="25">
        <f t="shared" si="316"/>
        <v>0</v>
      </c>
      <c r="BM137" s="25">
        <f t="shared" si="316"/>
        <v>0</v>
      </c>
      <c r="BN137" s="25">
        <f t="shared" si="316"/>
        <v>0</v>
      </c>
      <c r="BO137" s="25">
        <f t="shared" si="316"/>
        <v>0</v>
      </c>
      <c r="BP137" s="25">
        <f t="shared" si="316"/>
        <v>0</v>
      </c>
      <c r="BQ137" s="25">
        <f t="shared" si="316"/>
        <v>0</v>
      </c>
      <c r="BR137" s="25">
        <f t="shared" si="316"/>
        <v>0</v>
      </c>
      <c r="BS137" s="25">
        <f t="shared" si="317"/>
        <v>0</v>
      </c>
      <c r="BT137" s="25">
        <f t="shared" si="317"/>
        <v>0</v>
      </c>
      <c r="BU137" s="25">
        <f t="shared" si="317"/>
        <v>0</v>
      </c>
      <c r="BV137" s="25">
        <f t="shared" si="317"/>
        <v>0</v>
      </c>
      <c r="BW137" s="25">
        <f t="shared" si="317"/>
        <v>0</v>
      </c>
      <c r="BX137" s="25">
        <f t="shared" si="317"/>
        <v>0</v>
      </c>
      <c r="BY137" s="25">
        <f t="shared" si="317"/>
        <v>0</v>
      </c>
      <c r="BZ137" s="25">
        <f t="shared" si="317"/>
        <v>0</v>
      </c>
      <c r="CA137" s="25">
        <f t="shared" si="317"/>
        <v>0</v>
      </c>
      <c r="CB137" s="25">
        <f t="shared" si="317"/>
        <v>0</v>
      </c>
      <c r="CC137" s="25">
        <f t="shared" si="317"/>
        <v>0</v>
      </c>
      <c r="CD137" s="25">
        <f t="shared" si="317"/>
        <v>0</v>
      </c>
      <c r="CE137" s="25">
        <f t="shared" si="317"/>
        <v>0</v>
      </c>
      <c r="CF137" s="25">
        <f t="shared" si="317"/>
        <v>0</v>
      </c>
      <c r="CG137" s="25">
        <f t="shared" si="317"/>
        <v>0</v>
      </c>
      <c r="CH137" s="25">
        <f t="shared" si="317"/>
        <v>0</v>
      </c>
      <c r="CI137" s="25">
        <f t="shared" si="318"/>
        <v>0</v>
      </c>
      <c r="CJ137" s="25">
        <f t="shared" si="318"/>
        <v>0</v>
      </c>
      <c r="CK137" s="25">
        <f t="shared" si="318"/>
        <v>0</v>
      </c>
      <c r="CL137" s="25">
        <f t="shared" si="318"/>
        <v>0</v>
      </c>
      <c r="CM137" s="25">
        <f t="shared" si="318"/>
        <v>0</v>
      </c>
      <c r="CN137" s="25">
        <f t="shared" si="318"/>
        <v>0</v>
      </c>
      <c r="CO137" s="25">
        <f t="shared" si="318"/>
        <v>0</v>
      </c>
      <c r="CP137" s="25">
        <f t="shared" si="318"/>
        <v>0</v>
      </c>
      <c r="CQ137" s="25">
        <f t="shared" si="318"/>
        <v>0</v>
      </c>
      <c r="CR137" s="25">
        <f t="shared" si="318"/>
        <v>0</v>
      </c>
      <c r="CS137" s="25">
        <f t="shared" si="318"/>
        <v>0</v>
      </c>
      <c r="CT137" s="25">
        <f t="shared" si="318"/>
        <v>0</v>
      </c>
      <c r="CU137" s="25">
        <f t="shared" si="318"/>
        <v>0</v>
      </c>
      <c r="CV137" s="25">
        <f t="shared" si="318"/>
        <v>0</v>
      </c>
      <c r="CW137" s="25">
        <f t="shared" si="318"/>
        <v>0</v>
      </c>
      <c r="CX137" s="25">
        <f t="shared" si="318"/>
        <v>0</v>
      </c>
      <c r="CY137" s="25">
        <f t="shared" si="319"/>
        <v>0</v>
      </c>
      <c r="CZ137" s="25">
        <f t="shared" si="319"/>
        <v>0</v>
      </c>
      <c r="DA137" s="25">
        <f t="shared" si="319"/>
        <v>0</v>
      </c>
      <c r="DB137" s="25">
        <f t="shared" si="320"/>
        <v>0</v>
      </c>
      <c r="DC137" s="25">
        <f t="shared" si="320"/>
        <v>0</v>
      </c>
      <c r="DD137" s="25">
        <f t="shared" si="320"/>
        <v>0</v>
      </c>
      <c r="DE137" s="25">
        <f t="shared" si="320"/>
        <v>0</v>
      </c>
      <c r="DF137" s="25">
        <f t="shared" si="320"/>
        <v>0</v>
      </c>
      <c r="DG137" s="25">
        <f t="shared" si="320"/>
        <v>0</v>
      </c>
      <c r="DH137" s="25">
        <f t="shared" si="320"/>
        <v>0</v>
      </c>
      <c r="DI137" s="25">
        <f t="shared" si="320"/>
        <v>0</v>
      </c>
      <c r="DJ137" s="25">
        <f t="shared" si="320"/>
        <v>0</v>
      </c>
      <c r="DK137" s="25">
        <f t="shared" si="320"/>
        <v>0</v>
      </c>
      <c r="DL137" s="25">
        <f t="shared" si="320"/>
        <v>0</v>
      </c>
      <c r="DM137" s="25">
        <f t="shared" si="320"/>
        <v>0</v>
      </c>
      <c r="DN137" s="25">
        <f t="shared" si="320"/>
        <v>0</v>
      </c>
      <c r="DO137" s="25">
        <f t="shared" si="320"/>
        <v>0</v>
      </c>
      <c r="DP137" s="25">
        <f t="shared" si="320"/>
        <v>0</v>
      </c>
      <c r="DQ137" s="25">
        <f t="shared" si="320"/>
        <v>0</v>
      </c>
      <c r="DR137" s="25">
        <f t="shared" si="313"/>
        <v>0</v>
      </c>
      <c r="DS137" s="25">
        <f t="shared" si="313"/>
        <v>0</v>
      </c>
      <c r="DT137" s="25">
        <f t="shared" si="313"/>
        <v>0</v>
      </c>
      <c r="DU137" s="25">
        <f t="shared" si="313"/>
        <v>0</v>
      </c>
      <c r="DV137" s="25">
        <f t="shared" si="313"/>
        <v>0</v>
      </c>
      <c r="DW137" s="25">
        <f t="shared" si="313"/>
        <v>0</v>
      </c>
      <c r="DX137" s="25">
        <f t="shared" si="313"/>
        <v>0</v>
      </c>
      <c r="DY137" s="25">
        <f t="shared" si="313"/>
        <v>0</v>
      </c>
      <c r="DZ137" s="25">
        <f t="shared" si="323"/>
        <v>0</v>
      </c>
      <c r="EA137" s="25">
        <f t="shared" si="323"/>
        <v>0</v>
      </c>
      <c r="EB137" s="25">
        <f t="shared" si="323"/>
        <v>0</v>
      </c>
      <c r="EC137" s="25">
        <f t="shared" si="323"/>
        <v>0</v>
      </c>
      <c r="ED137" s="25">
        <f t="shared" si="323"/>
        <v>0</v>
      </c>
      <c r="EE137" s="25">
        <f t="shared" si="323"/>
        <v>0</v>
      </c>
      <c r="EF137" s="25">
        <f t="shared" si="323"/>
        <v>0</v>
      </c>
      <c r="EG137" s="25">
        <f t="shared" si="323"/>
        <v>0</v>
      </c>
      <c r="EH137" s="25">
        <f t="shared" si="323"/>
        <v>0</v>
      </c>
      <c r="EI137" s="25">
        <f t="shared" si="323"/>
        <v>0</v>
      </c>
      <c r="EJ137" s="25">
        <f t="shared" si="323"/>
        <v>0</v>
      </c>
      <c r="EK137" s="25">
        <f t="shared" si="323"/>
        <v>0</v>
      </c>
      <c r="EL137" s="25">
        <f t="shared" si="323"/>
        <v>0</v>
      </c>
      <c r="EM137" s="25">
        <f t="shared" si="323"/>
        <v>0</v>
      </c>
      <c r="EN137" s="25">
        <f t="shared" si="323"/>
        <v>0</v>
      </c>
      <c r="EO137" s="25">
        <f t="shared" si="323"/>
        <v>0</v>
      </c>
      <c r="EP137" s="25">
        <f t="shared" si="323"/>
        <v>0</v>
      </c>
      <c r="EQ137" s="25">
        <f t="shared" si="323"/>
        <v>0</v>
      </c>
      <c r="ER137" s="25">
        <f t="shared" si="323"/>
        <v>0</v>
      </c>
      <c r="ES137" s="25">
        <f t="shared" si="323"/>
        <v>0</v>
      </c>
      <c r="ET137" s="25">
        <f t="shared" si="323"/>
        <v>0</v>
      </c>
      <c r="EU137" s="25">
        <f t="shared" si="323"/>
        <v>0</v>
      </c>
      <c r="EV137" s="25">
        <f t="shared" si="323"/>
        <v>0</v>
      </c>
      <c r="EW137" s="25">
        <f t="shared" si="323"/>
        <v>0</v>
      </c>
      <c r="EX137" s="25">
        <f t="shared" si="323"/>
        <v>0</v>
      </c>
      <c r="EY137" s="25">
        <f t="shared" si="323"/>
        <v>0</v>
      </c>
      <c r="EZ137" s="25">
        <f t="shared" si="323"/>
        <v>0</v>
      </c>
      <c r="FA137" s="25">
        <f t="shared" si="323"/>
        <v>0</v>
      </c>
      <c r="FB137" s="25">
        <f t="shared" si="323"/>
        <v>0</v>
      </c>
      <c r="FC137" s="25">
        <f t="shared" si="323"/>
        <v>0</v>
      </c>
      <c r="FD137" s="25">
        <f t="shared" si="323"/>
        <v>0</v>
      </c>
      <c r="FE137" s="25">
        <f t="shared" si="323"/>
        <v>0</v>
      </c>
      <c r="FF137" s="25">
        <f t="shared" si="323"/>
        <v>0</v>
      </c>
      <c r="FG137" s="25">
        <f t="shared" si="323"/>
        <v>0</v>
      </c>
      <c r="FH137" s="25">
        <f t="shared" si="323"/>
        <v>0</v>
      </c>
      <c r="FI137" s="25">
        <f t="shared" si="323"/>
        <v>0</v>
      </c>
      <c r="FJ137" s="25">
        <f t="shared" si="323"/>
        <v>0</v>
      </c>
      <c r="FK137" s="25">
        <f t="shared" si="323"/>
        <v>0</v>
      </c>
      <c r="FL137" s="25">
        <f t="shared" si="323"/>
        <v>0</v>
      </c>
      <c r="FM137" s="25">
        <f t="shared" si="323"/>
        <v>0</v>
      </c>
      <c r="FN137" s="25">
        <f t="shared" si="323"/>
        <v>0</v>
      </c>
      <c r="FO137" s="25">
        <f t="shared" si="323"/>
        <v>0</v>
      </c>
      <c r="FP137" s="25">
        <f t="shared" si="323"/>
        <v>0</v>
      </c>
      <c r="FQ137" s="25">
        <f t="shared" si="323"/>
        <v>0</v>
      </c>
      <c r="FR137" s="25">
        <f t="shared" si="323"/>
        <v>0</v>
      </c>
      <c r="FS137" s="25">
        <f t="shared" si="323"/>
        <v>0</v>
      </c>
      <c r="FT137" s="25">
        <f t="shared" si="323"/>
        <v>0</v>
      </c>
      <c r="FU137" s="25">
        <f t="shared" si="323"/>
        <v>0</v>
      </c>
      <c r="FV137" s="25">
        <f t="shared" si="323"/>
        <v>0</v>
      </c>
      <c r="FW137" s="25">
        <f t="shared" si="323"/>
        <v>0</v>
      </c>
      <c r="FX137" s="25">
        <f t="shared" si="323"/>
        <v>0</v>
      </c>
      <c r="FY137" s="25">
        <f t="shared" si="323"/>
        <v>0</v>
      </c>
      <c r="FZ137" s="25">
        <f t="shared" si="323"/>
        <v>0</v>
      </c>
      <c r="GA137" s="25">
        <f t="shared" si="323"/>
        <v>0</v>
      </c>
      <c r="GB137" s="25">
        <f t="shared" si="323"/>
        <v>0</v>
      </c>
      <c r="GC137" s="25">
        <f t="shared" si="323"/>
        <v>0</v>
      </c>
      <c r="GD137" s="25">
        <f t="shared" si="323"/>
        <v>0</v>
      </c>
      <c r="GE137" s="25">
        <f t="shared" si="323"/>
        <v>0</v>
      </c>
      <c r="GF137" s="25">
        <f t="shared" si="323"/>
        <v>0</v>
      </c>
      <c r="GG137" s="25">
        <f t="shared" si="323"/>
        <v>0</v>
      </c>
      <c r="GH137" s="25">
        <f t="shared" si="323"/>
        <v>0</v>
      </c>
      <c r="GI137" s="25">
        <f t="shared" si="323"/>
        <v>0</v>
      </c>
      <c r="GJ137" s="25">
        <f t="shared" si="323"/>
        <v>0</v>
      </c>
      <c r="GK137" s="25">
        <f t="shared" si="323"/>
        <v>0</v>
      </c>
      <c r="GL137" s="25">
        <f t="shared" si="322"/>
        <v>0</v>
      </c>
      <c r="GM137" s="246">
        <f t="shared" si="242"/>
        <v>0</v>
      </c>
    </row>
    <row r="138" spans="1:195" ht="19.5" customHeight="1">
      <c r="A138" s="130">
        <f t="shared" si="312"/>
        <v>0</v>
      </c>
      <c r="B138" s="25" t="s">
        <v>100</v>
      </c>
      <c r="C138" s="25" t="s">
        <v>6</v>
      </c>
      <c r="D138" s="64">
        <v>42522</v>
      </c>
      <c r="E138" s="25">
        <f>SUMIF(RRHH!$CN$18:$FG$18,D138,RRHH!$CN$26:$FG$26)*$E$163</f>
        <v>0</v>
      </c>
      <c r="F138" s="65">
        <f t="shared" si="272"/>
        <v>2016</v>
      </c>
      <c r="G138" s="25">
        <v>48</v>
      </c>
      <c r="H138" s="25">
        <f t="shared" si="273"/>
        <v>0</v>
      </c>
      <c r="I138" s="64">
        <f t="shared" si="275"/>
        <v>43981.2</v>
      </c>
      <c r="J138" s="141">
        <f t="shared" si="321"/>
        <v>0</v>
      </c>
      <c r="K138" s="25">
        <f t="shared" si="321"/>
        <v>0</v>
      </c>
      <c r="L138" s="25">
        <f t="shared" si="321"/>
        <v>0</v>
      </c>
      <c r="M138" s="25">
        <f t="shared" si="321"/>
        <v>0</v>
      </c>
      <c r="N138" s="25">
        <f t="shared" si="321"/>
        <v>0</v>
      </c>
      <c r="O138" s="25">
        <f t="shared" si="321"/>
        <v>0</v>
      </c>
      <c r="P138" s="25">
        <f t="shared" si="321"/>
        <v>0</v>
      </c>
      <c r="Q138" s="25">
        <f t="shared" si="321"/>
        <v>0</v>
      </c>
      <c r="R138" s="25">
        <f t="shared" si="321"/>
        <v>0</v>
      </c>
      <c r="S138" s="25">
        <f t="shared" si="321"/>
        <v>0</v>
      </c>
      <c r="T138" s="25">
        <f t="shared" si="321"/>
        <v>0</v>
      </c>
      <c r="U138" s="25">
        <f t="shared" si="321"/>
        <v>0</v>
      </c>
      <c r="V138" s="25">
        <f t="shared" si="321"/>
        <v>0</v>
      </c>
      <c r="W138" s="25">
        <f t="shared" si="321"/>
        <v>0</v>
      </c>
      <c r="X138" s="25">
        <f t="shared" si="321"/>
        <v>0</v>
      </c>
      <c r="Y138" s="25">
        <f t="shared" si="321"/>
        <v>0</v>
      </c>
      <c r="Z138" s="25">
        <f t="shared" si="314"/>
        <v>0</v>
      </c>
      <c r="AA138" s="25">
        <f t="shared" si="314"/>
        <v>0</v>
      </c>
      <c r="AB138" s="25">
        <f t="shared" si="314"/>
        <v>0</v>
      </c>
      <c r="AC138" s="25">
        <f t="shared" si="314"/>
        <v>0</v>
      </c>
      <c r="AD138" s="25">
        <f t="shared" si="314"/>
        <v>0</v>
      </c>
      <c r="AE138" s="25">
        <f t="shared" si="314"/>
        <v>0</v>
      </c>
      <c r="AF138" s="25">
        <f t="shared" si="314"/>
        <v>0</v>
      </c>
      <c r="AG138" s="25">
        <f t="shared" si="314"/>
        <v>0</v>
      </c>
      <c r="AH138" s="25">
        <f t="shared" si="314"/>
        <v>0</v>
      </c>
      <c r="AI138" s="25">
        <f t="shared" si="314"/>
        <v>0</v>
      </c>
      <c r="AJ138" s="25">
        <f t="shared" si="314"/>
        <v>0</v>
      </c>
      <c r="AK138" s="25">
        <f t="shared" si="314"/>
        <v>0</v>
      </c>
      <c r="AL138" s="25">
        <f t="shared" si="314"/>
        <v>0</v>
      </c>
      <c r="AM138" s="25">
        <f t="shared" si="315"/>
        <v>0</v>
      </c>
      <c r="AN138" s="25">
        <f t="shared" si="315"/>
        <v>0</v>
      </c>
      <c r="AO138" s="25">
        <f t="shared" si="315"/>
        <v>0</v>
      </c>
      <c r="AP138" s="25">
        <f t="shared" si="315"/>
        <v>0</v>
      </c>
      <c r="AQ138" s="25">
        <f t="shared" si="315"/>
        <v>0</v>
      </c>
      <c r="AR138" s="25">
        <f t="shared" si="315"/>
        <v>0</v>
      </c>
      <c r="AS138" s="25">
        <f t="shared" si="315"/>
        <v>0</v>
      </c>
      <c r="AT138" s="25">
        <f t="shared" si="315"/>
        <v>0</v>
      </c>
      <c r="AU138" s="25">
        <f t="shared" si="315"/>
        <v>0</v>
      </c>
      <c r="AV138" s="25">
        <f t="shared" si="315"/>
        <v>0</v>
      </c>
      <c r="AW138" s="25">
        <f t="shared" si="315"/>
        <v>0</v>
      </c>
      <c r="AX138" s="25">
        <f t="shared" si="315"/>
        <v>0</v>
      </c>
      <c r="AY138" s="25">
        <f t="shared" si="315"/>
        <v>0</v>
      </c>
      <c r="AZ138" s="25">
        <f t="shared" si="315"/>
        <v>0</v>
      </c>
      <c r="BA138" s="25">
        <f t="shared" si="315"/>
        <v>0</v>
      </c>
      <c r="BB138" s="25">
        <f t="shared" si="315"/>
        <v>0</v>
      </c>
      <c r="BC138" s="25">
        <f t="shared" si="316"/>
        <v>0</v>
      </c>
      <c r="BD138" s="25">
        <f t="shared" si="316"/>
        <v>0</v>
      </c>
      <c r="BE138" s="25">
        <f t="shared" si="316"/>
        <v>0</v>
      </c>
      <c r="BF138" s="25">
        <f t="shared" si="316"/>
        <v>0</v>
      </c>
      <c r="BG138" s="25">
        <f t="shared" si="316"/>
        <v>0</v>
      </c>
      <c r="BH138" s="25">
        <f t="shared" si="316"/>
        <v>0</v>
      </c>
      <c r="BI138" s="25">
        <f t="shared" si="316"/>
        <v>0</v>
      </c>
      <c r="BJ138" s="25">
        <f t="shared" si="316"/>
        <v>0</v>
      </c>
      <c r="BK138" s="25">
        <f t="shared" si="316"/>
        <v>0</v>
      </c>
      <c r="BL138" s="25">
        <f t="shared" si="316"/>
        <v>0</v>
      </c>
      <c r="BM138" s="25">
        <f t="shared" si="316"/>
        <v>0</v>
      </c>
      <c r="BN138" s="25">
        <f t="shared" si="316"/>
        <v>0</v>
      </c>
      <c r="BO138" s="25">
        <f t="shared" si="316"/>
        <v>0</v>
      </c>
      <c r="BP138" s="25">
        <f t="shared" si="316"/>
        <v>0</v>
      </c>
      <c r="BQ138" s="25">
        <f t="shared" si="316"/>
        <v>0</v>
      </c>
      <c r="BR138" s="25">
        <f t="shared" si="316"/>
        <v>0</v>
      </c>
      <c r="BS138" s="25">
        <f t="shared" si="317"/>
        <v>0</v>
      </c>
      <c r="BT138" s="25">
        <f t="shared" si="317"/>
        <v>0</v>
      </c>
      <c r="BU138" s="25">
        <f t="shared" si="317"/>
        <v>0</v>
      </c>
      <c r="BV138" s="25">
        <f t="shared" si="317"/>
        <v>0</v>
      </c>
      <c r="BW138" s="25">
        <f t="shared" si="317"/>
        <v>0</v>
      </c>
      <c r="BX138" s="25">
        <f t="shared" si="317"/>
        <v>0</v>
      </c>
      <c r="BY138" s="25">
        <f t="shared" si="317"/>
        <v>0</v>
      </c>
      <c r="BZ138" s="25">
        <f t="shared" si="317"/>
        <v>0</v>
      </c>
      <c r="CA138" s="25">
        <f t="shared" si="317"/>
        <v>0</v>
      </c>
      <c r="CB138" s="25">
        <f t="shared" si="317"/>
        <v>0</v>
      </c>
      <c r="CC138" s="25">
        <f t="shared" si="317"/>
        <v>0</v>
      </c>
      <c r="CD138" s="25">
        <f t="shared" si="317"/>
        <v>0</v>
      </c>
      <c r="CE138" s="25">
        <f t="shared" si="317"/>
        <v>0</v>
      </c>
      <c r="CF138" s="25">
        <f t="shared" si="317"/>
        <v>0</v>
      </c>
      <c r="CG138" s="25">
        <f t="shared" si="317"/>
        <v>0</v>
      </c>
      <c r="CH138" s="25">
        <f t="shared" si="317"/>
        <v>0</v>
      </c>
      <c r="CI138" s="25">
        <f t="shared" si="318"/>
        <v>0</v>
      </c>
      <c r="CJ138" s="25">
        <f t="shared" si="318"/>
        <v>0</v>
      </c>
      <c r="CK138" s="25">
        <f t="shared" si="318"/>
        <v>0</v>
      </c>
      <c r="CL138" s="25">
        <f t="shared" si="318"/>
        <v>0</v>
      </c>
      <c r="CM138" s="25">
        <f t="shared" si="318"/>
        <v>0</v>
      </c>
      <c r="CN138" s="25">
        <f t="shared" si="318"/>
        <v>0</v>
      </c>
      <c r="CO138" s="25">
        <f t="shared" si="318"/>
        <v>0</v>
      </c>
      <c r="CP138" s="25">
        <f t="shared" si="318"/>
        <v>0</v>
      </c>
      <c r="CQ138" s="25">
        <f t="shared" si="318"/>
        <v>0</v>
      </c>
      <c r="CR138" s="25">
        <f t="shared" si="318"/>
        <v>0</v>
      </c>
      <c r="CS138" s="25">
        <f t="shared" si="318"/>
        <v>0</v>
      </c>
      <c r="CT138" s="25">
        <f t="shared" si="318"/>
        <v>0</v>
      </c>
      <c r="CU138" s="25">
        <f t="shared" si="318"/>
        <v>0</v>
      </c>
      <c r="CV138" s="25">
        <f t="shared" si="318"/>
        <v>0</v>
      </c>
      <c r="CW138" s="25">
        <f t="shared" si="318"/>
        <v>0</v>
      </c>
      <c r="CX138" s="25">
        <f t="shared" si="318"/>
        <v>0</v>
      </c>
      <c r="CY138" s="25">
        <f t="shared" si="319"/>
        <v>0</v>
      </c>
      <c r="CZ138" s="25">
        <f t="shared" si="319"/>
        <v>0</v>
      </c>
      <c r="DA138" s="25">
        <f t="shared" si="319"/>
        <v>0</v>
      </c>
      <c r="DB138" s="25">
        <f t="shared" si="320"/>
        <v>0</v>
      </c>
      <c r="DC138" s="25">
        <f t="shared" si="320"/>
        <v>0</v>
      </c>
      <c r="DD138" s="25">
        <f t="shared" si="320"/>
        <v>0</v>
      </c>
      <c r="DE138" s="25">
        <f t="shared" si="320"/>
        <v>0</v>
      </c>
      <c r="DF138" s="25">
        <f t="shared" si="320"/>
        <v>0</v>
      </c>
      <c r="DG138" s="25">
        <f t="shared" si="320"/>
        <v>0</v>
      </c>
      <c r="DH138" s="25">
        <f t="shared" si="320"/>
        <v>0</v>
      </c>
      <c r="DI138" s="25">
        <f t="shared" si="320"/>
        <v>0</v>
      </c>
      <c r="DJ138" s="25">
        <f t="shared" si="320"/>
        <v>0</v>
      </c>
      <c r="DK138" s="25">
        <f t="shared" si="320"/>
        <v>0</v>
      </c>
      <c r="DL138" s="25">
        <f t="shared" si="320"/>
        <v>0</v>
      </c>
      <c r="DM138" s="25">
        <f t="shared" si="320"/>
        <v>0</v>
      </c>
      <c r="DN138" s="25">
        <f t="shared" si="320"/>
        <v>0</v>
      </c>
      <c r="DO138" s="25">
        <f t="shared" si="320"/>
        <v>0</v>
      </c>
      <c r="DP138" s="25">
        <f t="shared" si="320"/>
        <v>0</v>
      </c>
      <c r="DQ138" s="25">
        <f t="shared" si="320"/>
        <v>0</v>
      </c>
      <c r="DR138" s="25">
        <f t="shared" si="313"/>
        <v>0</v>
      </c>
      <c r="DS138" s="25">
        <f t="shared" si="313"/>
        <v>0</v>
      </c>
      <c r="DT138" s="25">
        <f t="shared" si="313"/>
        <v>0</v>
      </c>
      <c r="DU138" s="25">
        <f t="shared" si="313"/>
        <v>0</v>
      </c>
      <c r="DV138" s="25">
        <f t="shared" si="313"/>
        <v>0</v>
      </c>
      <c r="DW138" s="25">
        <f t="shared" si="313"/>
        <v>0</v>
      </c>
      <c r="DX138" s="25">
        <f t="shared" si="313"/>
        <v>0</v>
      </c>
      <c r="DY138" s="25">
        <f t="shared" si="313"/>
        <v>0</v>
      </c>
      <c r="DZ138" s="25">
        <f t="shared" si="323"/>
        <v>0</v>
      </c>
      <c r="EA138" s="25">
        <f t="shared" si="323"/>
        <v>0</v>
      </c>
      <c r="EB138" s="25">
        <f t="shared" si="323"/>
        <v>0</v>
      </c>
      <c r="EC138" s="25">
        <f t="shared" si="323"/>
        <v>0</v>
      </c>
      <c r="ED138" s="25">
        <f t="shared" si="323"/>
        <v>0</v>
      </c>
      <c r="EE138" s="25">
        <f t="shared" si="323"/>
        <v>0</v>
      </c>
      <c r="EF138" s="25">
        <f t="shared" si="323"/>
        <v>0</v>
      </c>
      <c r="EG138" s="25">
        <f t="shared" si="323"/>
        <v>0</v>
      </c>
      <c r="EH138" s="25">
        <f t="shared" si="323"/>
        <v>0</v>
      </c>
      <c r="EI138" s="25">
        <f t="shared" si="323"/>
        <v>0</v>
      </c>
      <c r="EJ138" s="25">
        <f t="shared" si="323"/>
        <v>0</v>
      </c>
      <c r="EK138" s="25">
        <f t="shared" si="323"/>
        <v>0</v>
      </c>
      <c r="EL138" s="25">
        <f t="shared" si="323"/>
        <v>0</v>
      </c>
      <c r="EM138" s="25">
        <f t="shared" si="323"/>
        <v>0</v>
      </c>
      <c r="EN138" s="25">
        <f t="shared" si="323"/>
        <v>0</v>
      </c>
      <c r="EO138" s="25">
        <f t="shared" si="323"/>
        <v>0</v>
      </c>
      <c r="EP138" s="25">
        <f t="shared" si="323"/>
        <v>0</v>
      </c>
      <c r="EQ138" s="25">
        <f t="shared" si="323"/>
        <v>0</v>
      </c>
      <c r="ER138" s="25">
        <f t="shared" si="323"/>
        <v>0</v>
      </c>
      <c r="ES138" s="25">
        <f t="shared" si="323"/>
        <v>0</v>
      </c>
      <c r="ET138" s="25">
        <f t="shared" si="323"/>
        <v>0</v>
      </c>
      <c r="EU138" s="25">
        <f t="shared" si="323"/>
        <v>0</v>
      </c>
      <c r="EV138" s="25">
        <f t="shared" si="323"/>
        <v>0</v>
      </c>
      <c r="EW138" s="25">
        <f t="shared" si="323"/>
        <v>0</v>
      </c>
      <c r="EX138" s="25">
        <f t="shared" si="323"/>
        <v>0</v>
      </c>
      <c r="EY138" s="25">
        <f t="shared" si="323"/>
        <v>0</v>
      </c>
      <c r="EZ138" s="25">
        <f t="shared" si="323"/>
        <v>0</v>
      </c>
      <c r="FA138" s="25">
        <f t="shared" si="323"/>
        <v>0</v>
      </c>
      <c r="FB138" s="25">
        <f t="shared" si="323"/>
        <v>0</v>
      </c>
      <c r="FC138" s="25">
        <f t="shared" si="323"/>
        <v>0</v>
      </c>
      <c r="FD138" s="25">
        <f t="shared" si="323"/>
        <v>0</v>
      </c>
      <c r="FE138" s="25">
        <f t="shared" si="323"/>
        <v>0</v>
      </c>
      <c r="FF138" s="25">
        <f t="shared" si="323"/>
        <v>0</v>
      </c>
      <c r="FG138" s="25">
        <f t="shared" si="323"/>
        <v>0</v>
      </c>
      <c r="FH138" s="25">
        <f t="shared" si="323"/>
        <v>0</v>
      </c>
      <c r="FI138" s="25">
        <f t="shared" si="323"/>
        <v>0</v>
      </c>
      <c r="FJ138" s="25">
        <f t="shared" si="323"/>
        <v>0</v>
      </c>
      <c r="FK138" s="25">
        <f t="shared" si="323"/>
        <v>0</v>
      </c>
      <c r="FL138" s="25">
        <f t="shared" si="323"/>
        <v>0</v>
      </c>
      <c r="FM138" s="25">
        <f t="shared" si="323"/>
        <v>0</v>
      </c>
      <c r="FN138" s="25">
        <f t="shared" si="323"/>
        <v>0</v>
      </c>
      <c r="FO138" s="25">
        <f t="shared" si="323"/>
        <v>0</v>
      </c>
      <c r="FP138" s="25">
        <f t="shared" si="323"/>
        <v>0</v>
      </c>
      <c r="FQ138" s="25">
        <f t="shared" si="323"/>
        <v>0</v>
      </c>
      <c r="FR138" s="25">
        <f t="shared" si="323"/>
        <v>0</v>
      </c>
      <c r="FS138" s="25">
        <f t="shared" si="323"/>
        <v>0</v>
      </c>
      <c r="FT138" s="25">
        <f t="shared" si="323"/>
        <v>0</v>
      </c>
      <c r="FU138" s="25">
        <f t="shared" si="323"/>
        <v>0</v>
      </c>
      <c r="FV138" s="25">
        <f t="shared" si="323"/>
        <v>0</v>
      </c>
      <c r="FW138" s="25">
        <f t="shared" si="323"/>
        <v>0</v>
      </c>
      <c r="FX138" s="25">
        <f t="shared" si="323"/>
        <v>0</v>
      </c>
      <c r="FY138" s="25">
        <f t="shared" si="323"/>
        <v>0</v>
      </c>
      <c r="FZ138" s="25">
        <f t="shared" si="323"/>
        <v>0</v>
      </c>
      <c r="GA138" s="25">
        <f t="shared" si="323"/>
        <v>0</v>
      </c>
      <c r="GB138" s="25">
        <f t="shared" si="323"/>
        <v>0</v>
      </c>
      <c r="GC138" s="25">
        <f t="shared" si="323"/>
        <v>0</v>
      </c>
      <c r="GD138" s="25">
        <f t="shared" si="323"/>
        <v>0</v>
      </c>
      <c r="GE138" s="25">
        <f t="shared" si="323"/>
        <v>0</v>
      </c>
      <c r="GF138" s="25">
        <f t="shared" si="323"/>
        <v>0</v>
      </c>
      <c r="GG138" s="25">
        <f t="shared" si="323"/>
        <v>0</v>
      </c>
      <c r="GH138" s="25">
        <f t="shared" si="323"/>
        <v>0</v>
      </c>
      <c r="GI138" s="25">
        <f t="shared" si="323"/>
        <v>0</v>
      </c>
      <c r="GJ138" s="25">
        <f t="shared" si="323"/>
        <v>0</v>
      </c>
      <c r="GK138" s="25">
        <f t="shared" si="323"/>
        <v>0</v>
      </c>
      <c r="GL138" s="25">
        <f t="shared" si="322"/>
        <v>0</v>
      </c>
      <c r="GM138" s="246">
        <f t="shared" si="242"/>
        <v>0</v>
      </c>
    </row>
    <row r="139" spans="1:195" ht="19.5" customHeight="1">
      <c r="A139" s="130">
        <f t="shared" si="312"/>
        <v>0</v>
      </c>
      <c r="B139" s="25" t="s">
        <v>100</v>
      </c>
      <c r="C139" s="25" t="s">
        <v>6</v>
      </c>
      <c r="D139" s="64">
        <v>42552</v>
      </c>
      <c r="E139" s="25">
        <f>SUMIF(RRHH!$CN$18:$FG$18,D139,RRHH!$CN$26:$FG$26)*$E$163</f>
        <v>0</v>
      </c>
      <c r="F139" s="65">
        <f t="shared" si="272"/>
        <v>2016</v>
      </c>
      <c r="G139" s="25">
        <v>48</v>
      </c>
      <c r="H139" s="25">
        <f t="shared" si="273"/>
        <v>0</v>
      </c>
      <c r="I139" s="64">
        <f t="shared" si="275"/>
        <v>44011.199999999997</v>
      </c>
      <c r="J139" s="141">
        <f t="shared" si="321"/>
        <v>0</v>
      </c>
      <c r="K139" s="25">
        <f t="shared" si="321"/>
        <v>0</v>
      </c>
      <c r="L139" s="25">
        <f t="shared" si="321"/>
        <v>0</v>
      </c>
      <c r="M139" s="25">
        <f t="shared" si="321"/>
        <v>0</v>
      </c>
      <c r="N139" s="25">
        <f t="shared" si="321"/>
        <v>0</v>
      </c>
      <c r="O139" s="25">
        <f t="shared" si="321"/>
        <v>0</v>
      </c>
      <c r="P139" s="25">
        <f t="shared" si="321"/>
        <v>0</v>
      </c>
      <c r="Q139" s="25">
        <f t="shared" si="321"/>
        <v>0</v>
      </c>
      <c r="R139" s="25">
        <f t="shared" si="321"/>
        <v>0</v>
      </c>
      <c r="S139" s="25">
        <f t="shared" si="321"/>
        <v>0</v>
      </c>
      <c r="T139" s="25">
        <f t="shared" si="321"/>
        <v>0</v>
      </c>
      <c r="U139" s="25">
        <f t="shared" si="321"/>
        <v>0</v>
      </c>
      <c r="V139" s="25">
        <f t="shared" si="321"/>
        <v>0</v>
      </c>
      <c r="W139" s="25">
        <f t="shared" si="321"/>
        <v>0</v>
      </c>
      <c r="X139" s="25">
        <f t="shared" si="321"/>
        <v>0</v>
      </c>
      <c r="Y139" s="25">
        <f t="shared" si="321"/>
        <v>0</v>
      </c>
      <c r="Z139" s="25">
        <f t="shared" si="314"/>
        <v>0</v>
      </c>
      <c r="AA139" s="25">
        <f t="shared" si="314"/>
        <v>0</v>
      </c>
      <c r="AB139" s="25">
        <f t="shared" si="314"/>
        <v>0</v>
      </c>
      <c r="AC139" s="25">
        <f t="shared" si="314"/>
        <v>0</v>
      </c>
      <c r="AD139" s="25">
        <f t="shared" si="314"/>
        <v>0</v>
      </c>
      <c r="AE139" s="25">
        <f t="shared" si="314"/>
        <v>0</v>
      </c>
      <c r="AF139" s="25">
        <f t="shared" si="314"/>
        <v>0</v>
      </c>
      <c r="AG139" s="25">
        <f t="shared" si="314"/>
        <v>0</v>
      </c>
      <c r="AH139" s="25">
        <f t="shared" si="314"/>
        <v>0</v>
      </c>
      <c r="AI139" s="25">
        <f t="shared" si="314"/>
        <v>0</v>
      </c>
      <c r="AJ139" s="25">
        <f t="shared" si="314"/>
        <v>0</v>
      </c>
      <c r="AK139" s="25">
        <f t="shared" si="314"/>
        <v>0</v>
      </c>
      <c r="AL139" s="25">
        <f t="shared" si="314"/>
        <v>0</v>
      </c>
      <c r="AM139" s="25">
        <f t="shared" si="315"/>
        <v>0</v>
      </c>
      <c r="AN139" s="25">
        <f t="shared" si="315"/>
        <v>0</v>
      </c>
      <c r="AO139" s="25">
        <f t="shared" si="315"/>
        <v>0</v>
      </c>
      <c r="AP139" s="25">
        <f t="shared" si="315"/>
        <v>0</v>
      </c>
      <c r="AQ139" s="25">
        <f t="shared" si="315"/>
        <v>0</v>
      </c>
      <c r="AR139" s="25">
        <f t="shared" si="315"/>
        <v>0</v>
      </c>
      <c r="AS139" s="25">
        <f t="shared" si="315"/>
        <v>0</v>
      </c>
      <c r="AT139" s="25">
        <f t="shared" si="315"/>
        <v>0</v>
      </c>
      <c r="AU139" s="25">
        <f t="shared" si="315"/>
        <v>0</v>
      </c>
      <c r="AV139" s="25">
        <f t="shared" si="315"/>
        <v>0</v>
      </c>
      <c r="AW139" s="25">
        <f t="shared" si="315"/>
        <v>0</v>
      </c>
      <c r="AX139" s="25">
        <f t="shared" si="315"/>
        <v>0</v>
      </c>
      <c r="AY139" s="25">
        <f t="shared" si="315"/>
        <v>0</v>
      </c>
      <c r="AZ139" s="25">
        <f t="shared" si="315"/>
        <v>0</v>
      </c>
      <c r="BA139" s="25">
        <f t="shared" si="315"/>
        <v>0</v>
      </c>
      <c r="BB139" s="25">
        <f t="shared" si="315"/>
        <v>0</v>
      </c>
      <c r="BC139" s="25">
        <f t="shared" si="316"/>
        <v>0</v>
      </c>
      <c r="BD139" s="25">
        <f t="shared" si="316"/>
        <v>0</v>
      </c>
      <c r="BE139" s="25">
        <f t="shared" si="316"/>
        <v>0</v>
      </c>
      <c r="BF139" s="25">
        <f t="shared" si="316"/>
        <v>0</v>
      </c>
      <c r="BG139" s="25">
        <f t="shared" si="316"/>
        <v>0</v>
      </c>
      <c r="BH139" s="25">
        <f t="shared" si="316"/>
        <v>0</v>
      </c>
      <c r="BI139" s="25">
        <f t="shared" si="316"/>
        <v>0</v>
      </c>
      <c r="BJ139" s="25">
        <f t="shared" si="316"/>
        <v>0</v>
      </c>
      <c r="BK139" s="25">
        <f t="shared" si="316"/>
        <v>0</v>
      </c>
      <c r="BL139" s="25">
        <f t="shared" si="316"/>
        <v>0</v>
      </c>
      <c r="BM139" s="25">
        <f t="shared" si="316"/>
        <v>0</v>
      </c>
      <c r="BN139" s="25">
        <f t="shared" si="316"/>
        <v>0</v>
      </c>
      <c r="BO139" s="25">
        <f t="shared" si="316"/>
        <v>0</v>
      </c>
      <c r="BP139" s="25">
        <f t="shared" si="316"/>
        <v>0</v>
      </c>
      <c r="BQ139" s="25">
        <f t="shared" si="316"/>
        <v>0</v>
      </c>
      <c r="BR139" s="25">
        <f t="shared" si="316"/>
        <v>0</v>
      </c>
      <c r="BS139" s="25">
        <f t="shared" si="317"/>
        <v>0</v>
      </c>
      <c r="BT139" s="25">
        <f t="shared" si="317"/>
        <v>0</v>
      </c>
      <c r="BU139" s="25">
        <f t="shared" si="317"/>
        <v>0</v>
      </c>
      <c r="BV139" s="25">
        <f t="shared" si="317"/>
        <v>0</v>
      </c>
      <c r="BW139" s="25">
        <f t="shared" si="317"/>
        <v>0</v>
      </c>
      <c r="BX139" s="25">
        <f t="shared" si="317"/>
        <v>0</v>
      </c>
      <c r="BY139" s="25">
        <f t="shared" si="317"/>
        <v>0</v>
      </c>
      <c r="BZ139" s="25">
        <f t="shared" si="317"/>
        <v>0</v>
      </c>
      <c r="CA139" s="25">
        <f t="shared" si="317"/>
        <v>0</v>
      </c>
      <c r="CB139" s="25">
        <f t="shared" si="317"/>
        <v>0</v>
      </c>
      <c r="CC139" s="25">
        <f t="shared" si="317"/>
        <v>0</v>
      </c>
      <c r="CD139" s="25">
        <f t="shared" si="317"/>
        <v>0</v>
      </c>
      <c r="CE139" s="25">
        <f t="shared" si="317"/>
        <v>0</v>
      </c>
      <c r="CF139" s="25">
        <f t="shared" si="317"/>
        <v>0</v>
      </c>
      <c r="CG139" s="25">
        <f t="shared" si="317"/>
        <v>0</v>
      </c>
      <c r="CH139" s="25">
        <f t="shared" si="317"/>
        <v>0</v>
      </c>
      <c r="CI139" s="25">
        <f t="shared" si="318"/>
        <v>0</v>
      </c>
      <c r="CJ139" s="25">
        <f t="shared" si="318"/>
        <v>0</v>
      </c>
      <c r="CK139" s="25">
        <f t="shared" si="318"/>
        <v>0</v>
      </c>
      <c r="CL139" s="25">
        <f t="shared" si="318"/>
        <v>0</v>
      </c>
      <c r="CM139" s="25">
        <f t="shared" si="318"/>
        <v>0</v>
      </c>
      <c r="CN139" s="25">
        <f t="shared" si="318"/>
        <v>0</v>
      </c>
      <c r="CO139" s="25">
        <f t="shared" si="318"/>
        <v>0</v>
      </c>
      <c r="CP139" s="25">
        <f t="shared" si="318"/>
        <v>0</v>
      </c>
      <c r="CQ139" s="25">
        <f t="shared" si="318"/>
        <v>0</v>
      </c>
      <c r="CR139" s="25">
        <f t="shared" si="318"/>
        <v>0</v>
      </c>
      <c r="CS139" s="25">
        <f t="shared" si="318"/>
        <v>0</v>
      </c>
      <c r="CT139" s="25">
        <f t="shared" si="318"/>
        <v>0</v>
      </c>
      <c r="CU139" s="25">
        <f t="shared" si="318"/>
        <v>0</v>
      </c>
      <c r="CV139" s="25">
        <f t="shared" si="318"/>
        <v>0</v>
      </c>
      <c r="CW139" s="25">
        <f t="shared" si="318"/>
        <v>0</v>
      </c>
      <c r="CX139" s="25">
        <f t="shared" si="318"/>
        <v>0</v>
      </c>
      <c r="CY139" s="25">
        <f t="shared" si="319"/>
        <v>0</v>
      </c>
      <c r="CZ139" s="25">
        <f t="shared" si="319"/>
        <v>0</v>
      </c>
      <c r="DA139" s="25">
        <f t="shared" si="319"/>
        <v>0</v>
      </c>
      <c r="DB139" s="25">
        <f t="shared" si="320"/>
        <v>0</v>
      </c>
      <c r="DC139" s="25">
        <f t="shared" si="320"/>
        <v>0</v>
      </c>
      <c r="DD139" s="25">
        <f t="shared" si="320"/>
        <v>0</v>
      </c>
      <c r="DE139" s="25">
        <f t="shared" si="320"/>
        <v>0</v>
      </c>
      <c r="DF139" s="25">
        <f t="shared" si="320"/>
        <v>0</v>
      </c>
      <c r="DG139" s="25">
        <f t="shared" si="320"/>
        <v>0</v>
      </c>
      <c r="DH139" s="25">
        <f t="shared" si="320"/>
        <v>0</v>
      </c>
      <c r="DI139" s="25">
        <f t="shared" si="320"/>
        <v>0</v>
      </c>
      <c r="DJ139" s="25">
        <f t="shared" si="320"/>
        <v>0</v>
      </c>
      <c r="DK139" s="25">
        <f t="shared" si="320"/>
        <v>0</v>
      </c>
      <c r="DL139" s="25">
        <f t="shared" si="320"/>
        <v>0</v>
      </c>
      <c r="DM139" s="25">
        <f t="shared" si="320"/>
        <v>0</v>
      </c>
      <c r="DN139" s="25">
        <f t="shared" si="320"/>
        <v>0</v>
      </c>
      <c r="DO139" s="25">
        <f t="shared" si="320"/>
        <v>0</v>
      </c>
      <c r="DP139" s="25">
        <f t="shared" si="320"/>
        <v>0</v>
      </c>
      <c r="DQ139" s="25">
        <f t="shared" si="320"/>
        <v>0</v>
      </c>
      <c r="DR139" s="25">
        <f t="shared" si="313"/>
        <v>0</v>
      </c>
      <c r="DS139" s="25">
        <f t="shared" si="313"/>
        <v>0</v>
      </c>
      <c r="DT139" s="25">
        <f t="shared" si="313"/>
        <v>0</v>
      </c>
      <c r="DU139" s="25">
        <f t="shared" si="313"/>
        <v>0</v>
      </c>
      <c r="DV139" s="25">
        <f t="shared" si="313"/>
        <v>0</v>
      </c>
      <c r="DW139" s="25">
        <f t="shared" si="313"/>
        <v>0</v>
      </c>
      <c r="DX139" s="25">
        <f t="shared" si="313"/>
        <v>0</v>
      </c>
      <c r="DY139" s="25">
        <f t="shared" si="313"/>
        <v>0</v>
      </c>
      <c r="DZ139" s="25">
        <f t="shared" si="323"/>
        <v>0</v>
      </c>
      <c r="EA139" s="25">
        <f t="shared" si="323"/>
        <v>0</v>
      </c>
      <c r="EB139" s="25">
        <f t="shared" si="323"/>
        <v>0</v>
      </c>
      <c r="EC139" s="25">
        <f t="shared" si="323"/>
        <v>0</v>
      </c>
      <c r="ED139" s="25">
        <f t="shared" si="323"/>
        <v>0</v>
      </c>
      <c r="EE139" s="25">
        <f t="shared" si="323"/>
        <v>0</v>
      </c>
      <c r="EF139" s="25">
        <f t="shared" si="323"/>
        <v>0</v>
      </c>
      <c r="EG139" s="25">
        <f t="shared" si="323"/>
        <v>0</v>
      </c>
      <c r="EH139" s="25">
        <f t="shared" si="323"/>
        <v>0</v>
      </c>
      <c r="EI139" s="25">
        <f t="shared" si="323"/>
        <v>0</v>
      </c>
      <c r="EJ139" s="25">
        <f t="shared" si="323"/>
        <v>0</v>
      </c>
      <c r="EK139" s="25">
        <f t="shared" si="323"/>
        <v>0</v>
      </c>
      <c r="EL139" s="25">
        <f t="shared" si="323"/>
        <v>0</v>
      </c>
      <c r="EM139" s="25">
        <f t="shared" si="323"/>
        <v>0</v>
      </c>
      <c r="EN139" s="25">
        <f t="shared" si="323"/>
        <v>0</v>
      </c>
      <c r="EO139" s="25">
        <f t="shared" si="323"/>
        <v>0</v>
      </c>
      <c r="EP139" s="25">
        <f t="shared" si="323"/>
        <v>0</v>
      </c>
      <c r="EQ139" s="25">
        <f t="shared" si="323"/>
        <v>0</v>
      </c>
      <c r="ER139" s="25">
        <f t="shared" si="323"/>
        <v>0</v>
      </c>
      <c r="ES139" s="25">
        <f t="shared" si="323"/>
        <v>0</v>
      </c>
      <c r="ET139" s="25">
        <f t="shared" si="323"/>
        <v>0</v>
      </c>
      <c r="EU139" s="25">
        <f t="shared" si="323"/>
        <v>0</v>
      </c>
      <c r="EV139" s="25">
        <f t="shared" si="323"/>
        <v>0</v>
      </c>
      <c r="EW139" s="25">
        <f t="shared" si="323"/>
        <v>0</v>
      </c>
      <c r="EX139" s="25">
        <f t="shared" si="323"/>
        <v>0</v>
      </c>
      <c r="EY139" s="25">
        <f t="shared" si="323"/>
        <v>0</v>
      </c>
      <c r="EZ139" s="25">
        <f t="shared" si="323"/>
        <v>0</v>
      </c>
      <c r="FA139" s="25">
        <f t="shared" si="323"/>
        <v>0</v>
      </c>
      <c r="FB139" s="25">
        <f t="shared" si="323"/>
        <v>0</v>
      </c>
      <c r="FC139" s="25">
        <f t="shared" si="323"/>
        <v>0</v>
      </c>
      <c r="FD139" s="25">
        <f t="shared" si="323"/>
        <v>0</v>
      </c>
      <c r="FE139" s="25">
        <f t="shared" si="323"/>
        <v>0</v>
      </c>
      <c r="FF139" s="25">
        <f t="shared" si="323"/>
        <v>0</v>
      </c>
      <c r="FG139" s="25">
        <f t="shared" si="323"/>
        <v>0</v>
      </c>
      <c r="FH139" s="25">
        <f t="shared" si="323"/>
        <v>0</v>
      </c>
      <c r="FI139" s="25">
        <f t="shared" si="323"/>
        <v>0</v>
      </c>
      <c r="FJ139" s="25">
        <f t="shared" si="323"/>
        <v>0</v>
      </c>
      <c r="FK139" s="25">
        <f t="shared" si="323"/>
        <v>0</v>
      </c>
      <c r="FL139" s="25">
        <f t="shared" si="323"/>
        <v>0</v>
      </c>
      <c r="FM139" s="25">
        <f t="shared" si="323"/>
        <v>0</v>
      </c>
      <c r="FN139" s="25">
        <f t="shared" si="323"/>
        <v>0</v>
      </c>
      <c r="FO139" s="25">
        <f t="shared" si="323"/>
        <v>0</v>
      </c>
      <c r="FP139" s="25">
        <f t="shared" si="323"/>
        <v>0</v>
      </c>
      <c r="FQ139" s="25">
        <f t="shared" si="323"/>
        <v>0</v>
      </c>
      <c r="FR139" s="25">
        <f t="shared" si="323"/>
        <v>0</v>
      </c>
      <c r="FS139" s="25">
        <f t="shared" si="323"/>
        <v>0</v>
      </c>
      <c r="FT139" s="25">
        <f t="shared" si="323"/>
        <v>0</v>
      </c>
      <c r="FU139" s="25">
        <f t="shared" si="323"/>
        <v>0</v>
      </c>
      <c r="FV139" s="25">
        <f t="shared" si="323"/>
        <v>0</v>
      </c>
      <c r="FW139" s="25">
        <f t="shared" si="323"/>
        <v>0</v>
      </c>
      <c r="FX139" s="25">
        <f t="shared" si="323"/>
        <v>0</v>
      </c>
      <c r="FY139" s="25">
        <f t="shared" si="323"/>
        <v>0</v>
      </c>
      <c r="FZ139" s="25">
        <f t="shared" si="323"/>
        <v>0</v>
      </c>
      <c r="GA139" s="25">
        <f t="shared" si="323"/>
        <v>0</v>
      </c>
      <c r="GB139" s="25">
        <f t="shared" si="323"/>
        <v>0</v>
      </c>
      <c r="GC139" s="25">
        <f t="shared" si="323"/>
        <v>0</v>
      </c>
      <c r="GD139" s="25">
        <f t="shared" si="323"/>
        <v>0</v>
      </c>
      <c r="GE139" s="25">
        <f t="shared" si="323"/>
        <v>0</v>
      </c>
      <c r="GF139" s="25">
        <f t="shared" si="323"/>
        <v>0</v>
      </c>
      <c r="GG139" s="25">
        <f t="shared" si="323"/>
        <v>0</v>
      </c>
      <c r="GH139" s="25">
        <f t="shared" si="323"/>
        <v>0</v>
      </c>
      <c r="GI139" s="25">
        <f t="shared" si="323"/>
        <v>0</v>
      </c>
      <c r="GJ139" s="25">
        <f t="shared" si="323"/>
        <v>0</v>
      </c>
      <c r="GK139" s="25">
        <f t="shared" ref="GK139:GL142" si="324">IF(GK$12&gt;$I139,0,IF($D139&lt;=GK$12,$H139,0))</f>
        <v>0</v>
      </c>
      <c r="GL139" s="25">
        <f t="shared" si="324"/>
        <v>0</v>
      </c>
      <c r="GM139" s="246">
        <f t="shared" si="242"/>
        <v>0</v>
      </c>
    </row>
    <row r="140" spans="1:195" ht="19.5" customHeight="1">
      <c r="A140" s="130">
        <f t="shared" si="312"/>
        <v>0</v>
      </c>
      <c r="B140" s="25" t="s">
        <v>100</v>
      </c>
      <c r="C140" s="25" t="s">
        <v>6</v>
      </c>
      <c r="D140" s="64">
        <v>42583</v>
      </c>
      <c r="E140" s="25">
        <f>SUMIF(RRHH!$CN$18:$FG$18,D140,RRHH!$CN$26:$FG$26)*$E$163</f>
        <v>0</v>
      </c>
      <c r="F140" s="65">
        <f t="shared" si="272"/>
        <v>2016</v>
      </c>
      <c r="G140" s="25">
        <v>48</v>
      </c>
      <c r="H140" s="25">
        <f t="shared" si="273"/>
        <v>0</v>
      </c>
      <c r="I140" s="64">
        <f t="shared" si="275"/>
        <v>44042.2</v>
      </c>
      <c r="J140" s="141">
        <f t="shared" si="321"/>
        <v>0</v>
      </c>
      <c r="K140" s="25">
        <f t="shared" si="321"/>
        <v>0</v>
      </c>
      <c r="L140" s="25">
        <f t="shared" si="321"/>
        <v>0</v>
      </c>
      <c r="M140" s="25">
        <f t="shared" si="321"/>
        <v>0</v>
      </c>
      <c r="N140" s="25">
        <f t="shared" si="321"/>
        <v>0</v>
      </c>
      <c r="O140" s="25">
        <f t="shared" si="321"/>
        <v>0</v>
      </c>
      <c r="P140" s="25">
        <f t="shared" si="321"/>
        <v>0</v>
      </c>
      <c r="Q140" s="25">
        <f t="shared" si="321"/>
        <v>0</v>
      </c>
      <c r="R140" s="25">
        <f t="shared" si="321"/>
        <v>0</v>
      </c>
      <c r="S140" s="25">
        <f t="shared" si="321"/>
        <v>0</v>
      </c>
      <c r="T140" s="25">
        <f t="shared" si="321"/>
        <v>0</v>
      </c>
      <c r="U140" s="25">
        <f t="shared" si="321"/>
        <v>0</v>
      </c>
      <c r="V140" s="25">
        <f t="shared" si="321"/>
        <v>0</v>
      </c>
      <c r="W140" s="25">
        <f t="shared" si="321"/>
        <v>0</v>
      </c>
      <c r="X140" s="25">
        <f t="shared" si="321"/>
        <v>0</v>
      </c>
      <c r="Y140" s="25">
        <f t="shared" si="321"/>
        <v>0</v>
      </c>
      <c r="Z140" s="25">
        <f t="shared" si="314"/>
        <v>0</v>
      </c>
      <c r="AA140" s="25">
        <f t="shared" si="314"/>
        <v>0</v>
      </c>
      <c r="AB140" s="25">
        <f t="shared" si="314"/>
        <v>0</v>
      </c>
      <c r="AC140" s="25">
        <f t="shared" si="314"/>
        <v>0</v>
      </c>
      <c r="AD140" s="25">
        <f t="shared" si="314"/>
        <v>0</v>
      </c>
      <c r="AE140" s="25">
        <f t="shared" si="314"/>
        <v>0</v>
      </c>
      <c r="AF140" s="25">
        <f t="shared" si="314"/>
        <v>0</v>
      </c>
      <c r="AG140" s="25">
        <f t="shared" si="314"/>
        <v>0</v>
      </c>
      <c r="AH140" s="25">
        <f t="shared" si="314"/>
        <v>0</v>
      </c>
      <c r="AI140" s="25">
        <f t="shared" si="314"/>
        <v>0</v>
      </c>
      <c r="AJ140" s="25">
        <f t="shared" si="314"/>
        <v>0</v>
      </c>
      <c r="AK140" s="25">
        <f t="shared" si="314"/>
        <v>0</v>
      </c>
      <c r="AL140" s="25">
        <f t="shared" si="314"/>
        <v>0</v>
      </c>
      <c r="AM140" s="25">
        <f t="shared" si="315"/>
        <v>0</v>
      </c>
      <c r="AN140" s="25">
        <f t="shared" si="315"/>
        <v>0</v>
      </c>
      <c r="AO140" s="25">
        <f t="shared" si="315"/>
        <v>0</v>
      </c>
      <c r="AP140" s="25">
        <f t="shared" si="315"/>
        <v>0</v>
      </c>
      <c r="AQ140" s="25">
        <f t="shared" si="315"/>
        <v>0</v>
      </c>
      <c r="AR140" s="25">
        <f t="shared" si="315"/>
        <v>0</v>
      </c>
      <c r="AS140" s="25">
        <f t="shared" si="315"/>
        <v>0</v>
      </c>
      <c r="AT140" s="25">
        <f t="shared" si="315"/>
        <v>0</v>
      </c>
      <c r="AU140" s="25">
        <f t="shared" si="315"/>
        <v>0</v>
      </c>
      <c r="AV140" s="25">
        <f t="shared" si="315"/>
        <v>0</v>
      </c>
      <c r="AW140" s="25">
        <f t="shared" si="315"/>
        <v>0</v>
      </c>
      <c r="AX140" s="25">
        <f t="shared" si="315"/>
        <v>0</v>
      </c>
      <c r="AY140" s="25">
        <f t="shared" si="315"/>
        <v>0</v>
      </c>
      <c r="AZ140" s="25">
        <f t="shared" si="315"/>
        <v>0</v>
      </c>
      <c r="BA140" s="25">
        <f t="shared" si="315"/>
        <v>0</v>
      </c>
      <c r="BB140" s="25">
        <f t="shared" si="315"/>
        <v>0</v>
      </c>
      <c r="BC140" s="25">
        <f t="shared" si="316"/>
        <v>0</v>
      </c>
      <c r="BD140" s="25">
        <f t="shared" si="316"/>
        <v>0</v>
      </c>
      <c r="BE140" s="25">
        <f t="shared" si="316"/>
        <v>0</v>
      </c>
      <c r="BF140" s="25">
        <f t="shared" si="316"/>
        <v>0</v>
      </c>
      <c r="BG140" s="25">
        <f t="shared" si="316"/>
        <v>0</v>
      </c>
      <c r="BH140" s="25">
        <f t="shared" si="316"/>
        <v>0</v>
      </c>
      <c r="BI140" s="25">
        <f t="shared" si="316"/>
        <v>0</v>
      </c>
      <c r="BJ140" s="25">
        <f t="shared" si="316"/>
        <v>0</v>
      </c>
      <c r="BK140" s="25">
        <f t="shared" si="316"/>
        <v>0</v>
      </c>
      <c r="BL140" s="25">
        <f t="shared" si="316"/>
        <v>0</v>
      </c>
      <c r="BM140" s="25">
        <f t="shared" si="316"/>
        <v>0</v>
      </c>
      <c r="BN140" s="25">
        <f t="shared" si="316"/>
        <v>0</v>
      </c>
      <c r="BO140" s="25">
        <f t="shared" si="316"/>
        <v>0</v>
      </c>
      <c r="BP140" s="25">
        <f t="shared" si="316"/>
        <v>0</v>
      </c>
      <c r="BQ140" s="25">
        <f t="shared" si="316"/>
        <v>0</v>
      </c>
      <c r="BR140" s="25">
        <f t="shared" si="316"/>
        <v>0</v>
      </c>
      <c r="BS140" s="25">
        <f t="shared" si="317"/>
        <v>0</v>
      </c>
      <c r="BT140" s="25">
        <f t="shared" si="317"/>
        <v>0</v>
      </c>
      <c r="BU140" s="25">
        <f t="shared" si="317"/>
        <v>0</v>
      </c>
      <c r="BV140" s="25">
        <f t="shared" si="317"/>
        <v>0</v>
      </c>
      <c r="BW140" s="25">
        <f t="shared" si="317"/>
        <v>0</v>
      </c>
      <c r="BX140" s="25">
        <f t="shared" si="317"/>
        <v>0</v>
      </c>
      <c r="BY140" s="25">
        <f t="shared" si="317"/>
        <v>0</v>
      </c>
      <c r="BZ140" s="25">
        <f t="shared" si="317"/>
        <v>0</v>
      </c>
      <c r="CA140" s="25">
        <f t="shared" si="317"/>
        <v>0</v>
      </c>
      <c r="CB140" s="25">
        <f t="shared" si="317"/>
        <v>0</v>
      </c>
      <c r="CC140" s="25">
        <f t="shared" si="317"/>
        <v>0</v>
      </c>
      <c r="CD140" s="25">
        <f t="shared" si="317"/>
        <v>0</v>
      </c>
      <c r="CE140" s="25">
        <f t="shared" si="317"/>
        <v>0</v>
      </c>
      <c r="CF140" s="25">
        <f t="shared" si="317"/>
        <v>0</v>
      </c>
      <c r="CG140" s="25">
        <f t="shared" si="317"/>
        <v>0</v>
      </c>
      <c r="CH140" s="25">
        <f t="shared" si="317"/>
        <v>0</v>
      </c>
      <c r="CI140" s="25">
        <f t="shared" si="318"/>
        <v>0</v>
      </c>
      <c r="CJ140" s="25">
        <f t="shared" si="318"/>
        <v>0</v>
      </c>
      <c r="CK140" s="25">
        <f t="shared" si="318"/>
        <v>0</v>
      </c>
      <c r="CL140" s="25">
        <f t="shared" si="318"/>
        <v>0</v>
      </c>
      <c r="CM140" s="25">
        <f t="shared" si="318"/>
        <v>0</v>
      </c>
      <c r="CN140" s="25">
        <f t="shared" si="318"/>
        <v>0</v>
      </c>
      <c r="CO140" s="25">
        <f t="shared" si="318"/>
        <v>0</v>
      </c>
      <c r="CP140" s="25">
        <f t="shared" si="318"/>
        <v>0</v>
      </c>
      <c r="CQ140" s="25">
        <f t="shared" si="318"/>
        <v>0</v>
      </c>
      <c r="CR140" s="25">
        <f t="shared" si="318"/>
        <v>0</v>
      </c>
      <c r="CS140" s="25">
        <f t="shared" si="318"/>
        <v>0</v>
      </c>
      <c r="CT140" s="25">
        <f t="shared" si="318"/>
        <v>0</v>
      </c>
      <c r="CU140" s="25">
        <f t="shared" si="318"/>
        <v>0</v>
      </c>
      <c r="CV140" s="25">
        <f t="shared" si="318"/>
        <v>0</v>
      </c>
      <c r="CW140" s="25">
        <f t="shared" si="318"/>
        <v>0</v>
      </c>
      <c r="CX140" s="25">
        <f t="shared" si="318"/>
        <v>0</v>
      </c>
      <c r="CY140" s="25">
        <f t="shared" si="319"/>
        <v>0</v>
      </c>
      <c r="CZ140" s="25">
        <f t="shared" si="319"/>
        <v>0</v>
      </c>
      <c r="DA140" s="25">
        <f t="shared" si="319"/>
        <v>0</v>
      </c>
      <c r="DB140" s="25">
        <f t="shared" si="320"/>
        <v>0</v>
      </c>
      <c r="DC140" s="25">
        <f t="shared" si="320"/>
        <v>0</v>
      </c>
      <c r="DD140" s="25">
        <f t="shared" si="320"/>
        <v>0</v>
      </c>
      <c r="DE140" s="25">
        <f t="shared" si="320"/>
        <v>0</v>
      </c>
      <c r="DF140" s="25">
        <f t="shared" si="320"/>
        <v>0</v>
      </c>
      <c r="DG140" s="25">
        <f t="shared" si="320"/>
        <v>0</v>
      </c>
      <c r="DH140" s="25">
        <f t="shared" si="320"/>
        <v>0</v>
      </c>
      <c r="DI140" s="25">
        <f t="shared" si="320"/>
        <v>0</v>
      </c>
      <c r="DJ140" s="25">
        <f t="shared" si="320"/>
        <v>0</v>
      </c>
      <c r="DK140" s="25">
        <f t="shared" si="320"/>
        <v>0</v>
      </c>
      <c r="DL140" s="25">
        <f t="shared" si="320"/>
        <v>0</v>
      </c>
      <c r="DM140" s="25">
        <f t="shared" si="320"/>
        <v>0</v>
      </c>
      <c r="DN140" s="25">
        <f t="shared" si="320"/>
        <v>0</v>
      </c>
      <c r="DO140" s="25">
        <f t="shared" si="320"/>
        <v>0</v>
      </c>
      <c r="DP140" s="25">
        <f t="shared" si="320"/>
        <v>0</v>
      </c>
      <c r="DQ140" s="25">
        <f t="shared" si="320"/>
        <v>0</v>
      </c>
      <c r="DR140" s="25">
        <f t="shared" si="313"/>
        <v>0</v>
      </c>
      <c r="DS140" s="25">
        <f t="shared" si="313"/>
        <v>0</v>
      </c>
      <c r="DT140" s="25">
        <f t="shared" si="313"/>
        <v>0</v>
      </c>
      <c r="DU140" s="25">
        <f t="shared" si="313"/>
        <v>0</v>
      </c>
      <c r="DV140" s="25">
        <f t="shared" si="313"/>
        <v>0</v>
      </c>
      <c r="DW140" s="25">
        <f t="shared" si="313"/>
        <v>0</v>
      </c>
      <c r="DX140" s="25">
        <f t="shared" si="313"/>
        <v>0</v>
      </c>
      <c r="DY140" s="25">
        <f t="shared" si="313"/>
        <v>0</v>
      </c>
      <c r="DZ140" s="25">
        <f t="shared" ref="DZ140:GK143" si="325">IF(DZ$12&gt;$I140,0,IF($D140&lt;=DZ$12,$H140,0))</f>
        <v>0</v>
      </c>
      <c r="EA140" s="25">
        <f t="shared" si="325"/>
        <v>0</v>
      </c>
      <c r="EB140" s="25">
        <f t="shared" si="325"/>
        <v>0</v>
      </c>
      <c r="EC140" s="25">
        <f t="shared" si="325"/>
        <v>0</v>
      </c>
      <c r="ED140" s="25">
        <f t="shared" si="325"/>
        <v>0</v>
      </c>
      <c r="EE140" s="25">
        <f t="shared" si="325"/>
        <v>0</v>
      </c>
      <c r="EF140" s="25">
        <f t="shared" si="325"/>
        <v>0</v>
      </c>
      <c r="EG140" s="25">
        <f t="shared" si="325"/>
        <v>0</v>
      </c>
      <c r="EH140" s="25">
        <f t="shared" si="325"/>
        <v>0</v>
      </c>
      <c r="EI140" s="25">
        <f t="shared" si="325"/>
        <v>0</v>
      </c>
      <c r="EJ140" s="25">
        <f t="shared" si="325"/>
        <v>0</v>
      </c>
      <c r="EK140" s="25">
        <f t="shared" si="325"/>
        <v>0</v>
      </c>
      <c r="EL140" s="25">
        <f t="shared" si="325"/>
        <v>0</v>
      </c>
      <c r="EM140" s="25">
        <f t="shared" si="325"/>
        <v>0</v>
      </c>
      <c r="EN140" s="25">
        <f t="shared" si="325"/>
        <v>0</v>
      </c>
      <c r="EO140" s="25">
        <f t="shared" si="325"/>
        <v>0</v>
      </c>
      <c r="EP140" s="25">
        <f t="shared" si="325"/>
        <v>0</v>
      </c>
      <c r="EQ140" s="25">
        <f t="shared" si="325"/>
        <v>0</v>
      </c>
      <c r="ER140" s="25">
        <f t="shared" si="325"/>
        <v>0</v>
      </c>
      <c r="ES140" s="25">
        <f t="shared" si="325"/>
        <v>0</v>
      </c>
      <c r="ET140" s="25">
        <f t="shared" si="325"/>
        <v>0</v>
      </c>
      <c r="EU140" s="25">
        <f t="shared" si="325"/>
        <v>0</v>
      </c>
      <c r="EV140" s="25">
        <f t="shared" si="325"/>
        <v>0</v>
      </c>
      <c r="EW140" s="25">
        <f t="shared" si="325"/>
        <v>0</v>
      </c>
      <c r="EX140" s="25">
        <f t="shared" si="325"/>
        <v>0</v>
      </c>
      <c r="EY140" s="25">
        <f t="shared" si="325"/>
        <v>0</v>
      </c>
      <c r="EZ140" s="25">
        <f t="shared" si="325"/>
        <v>0</v>
      </c>
      <c r="FA140" s="25">
        <f t="shared" si="325"/>
        <v>0</v>
      </c>
      <c r="FB140" s="25">
        <f t="shared" si="325"/>
        <v>0</v>
      </c>
      <c r="FC140" s="25">
        <f t="shared" si="325"/>
        <v>0</v>
      </c>
      <c r="FD140" s="25">
        <f t="shared" si="325"/>
        <v>0</v>
      </c>
      <c r="FE140" s="25">
        <f t="shared" si="325"/>
        <v>0</v>
      </c>
      <c r="FF140" s="25">
        <f t="shared" si="325"/>
        <v>0</v>
      </c>
      <c r="FG140" s="25">
        <f t="shared" si="325"/>
        <v>0</v>
      </c>
      <c r="FH140" s="25">
        <f t="shared" si="325"/>
        <v>0</v>
      </c>
      <c r="FI140" s="25">
        <f t="shared" si="325"/>
        <v>0</v>
      </c>
      <c r="FJ140" s="25">
        <f t="shared" si="325"/>
        <v>0</v>
      </c>
      <c r="FK140" s="25">
        <f t="shared" si="325"/>
        <v>0</v>
      </c>
      <c r="FL140" s="25">
        <f t="shared" si="325"/>
        <v>0</v>
      </c>
      <c r="FM140" s="25">
        <f t="shared" si="325"/>
        <v>0</v>
      </c>
      <c r="FN140" s="25">
        <f t="shared" si="325"/>
        <v>0</v>
      </c>
      <c r="FO140" s="25">
        <f t="shared" si="325"/>
        <v>0</v>
      </c>
      <c r="FP140" s="25">
        <f t="shared" si="325"/>
        <v>0</v>
      </c>
      <c r="FQ140" s="25">
        <f t="shared" si="325"/>
        <v>0</v>
      </c>
      <c r="FR140" s="25">
        <f t="shared" si="325"/>
        <v>0</v>
      </c>
      <c r="FS140" s="25">
        <f t="shared" si="325"/>
        <v>0</v>
      </c>
      <c r="FT140" s="25">
        <f t="shared" si="325"/>
        <v>0</v>
      </c>
      <c r="FU140" s="25">
        <f t="shared" si="325"/>
        <v>0</v>
      </c>
      <c r="FV140" s="25">
        <f t="shared" si="325"/>
        <v>0</v>
      </c>
      <c r="FW140" s="25">
        <f t="shared" si="325"/>
        <v>0</v>
      </c>
      <c r="FX140" s="25">
        <f t="shared" si="325"/>
        <v>0</v>
      </c>
      <c r="FY140" s="25">
        <f t="shared" si="325"/>
        <v>0</v>
      </c>
      <c r="FZ140" s="25">
        <f t="shared" si="325"/>
        <v>0</v>
      </c>
      <c r="GA140" s="25">
        <f t="shared" si="325"/>
        <v>0</v>
      </c>
      <c r="GB140" s="25">
        <f t="shared" si="325"/>
        <v>0</v>
      </c>
      <c r="GC140" s="25">
        <f t="shared" si="325"/>
        <v>0</v>
      </c>
      <c r="GD140" s="25">
        <f t="shared" si="325"/>
        <v>0</v>
      </c>
      <c r="GE140" s="25">
        <f t="shared" si="325"/>
        <v>0</v>
      </c>
      <c r="GF140" s="25">
        <f t="shared" si="325"/>
        <v>0</v>
      </c>
      <c r="GG140" s="25">
        <f t="shared" si="325"/>
        <v>0</v>
      </c>
      <c r="GH140" s="25">
        <f t="shared" si="325"/>
        <v>0</v>
      </c>
      <c r="GI140" s="25">
        <f t="shared" si="325"/>
        <v>0</v>
      </c>
      <c r="GJ140" s="25">
        <f t="shared" si="325"/>
        <v>0</v>
      </c>
      <c r="GK140" s="25">
        <f t="shared" si="325"/>
        <v>0</v>
      </c>
      <c r="GL140" s="25">
        <f t="shared" si="324"/>
        <v>0</v>
      </c>
      <c r="GM140" s="246">
        <f t="shared" si="242"/>
        <v>0</v>
      </c>
    </row>
    <row r="141" spans="1:195" ht="19.5" customHeight="1">
      <c r="A141" s="130">
        <f t="shared" si="312"/>
        <v>0</v>
      </c>
      <c r="B141" s="25" t="s">
        <v>100</v>
      </c>
      <c r="C141" s="25" t="s">
        <v>6</v>
      </c>
      <c r="D141" s="64">
        <v>42614</v>
      </c>
      <c r="E141" s="25">
        <f>SUMIF(RRHH!$CN$18:$FG$18,D141,RRHH!$CN$26:$FG$26)*$E$163</f>
        <v>1550</v>
      </c>
      <c r="F141" s="65">
        <f t="shared" ref="F141:F156" si="326">YEAR(D141)</f>
        <v>2016</v>
      </c>
      <c r="G141" s="25">
        <v>48</v>
      </c>
      <c r="H141" s="25">
        <f t="shared" ref="H141:H156" si="327">-E141/G141</f>
        <v>-32.291666666666664</v>
      </c>
      <c r="I141" s="64">
        <f t="shared" ref="I141:I156" si="328">D141+(G141*30.4)</f>
        <v>44073.2</v>
      </c>
      <c r="J141" s="141">
        <f t="shared" si="321"/>
        <v>0</v>
      </c>
      <c r="K141" s="25">
        <f t="shared" si="321"/>
        <v>0</v>
      </c>
      <c r="L141" s="25">
        <f t="shared" si="321"/>
        <v>0</v>
      </c>
      <c r="M141" s="25">
        <f t="shared" si="321"/>
        <v>0</v>
      </c>
      <c r="N141" s="25">
        <f t="shared" si="321"/>
        <v>0</v>
      </c>
      <c r="O141" s="25">
        <f t="shared" ref="J141:Y156" si="329">IF(O$12&gt;$I141,0,IF($D141&lt;=O$12,$H141,0))</f>
        <v>0</v>
      </c>
      <c r="P141" s="25">
        <f t="shared" si="329"/>
        <v>0</v>
      </c>
      <c r="Q141" s="25">
        <f t="shared" si="329"/>
        <v>0</v>
      </c>
      <c r="R141" s="25">
        <f t="shared" si="329"/>
        <v>0</v>
      </c>
      <c r="S141" s="25">
        <f t="shared" si="329"/>
        <v>0</v>
      </c>
      <c r="T141" s="25">
        <f t="shared" si="329"/>
        <v>0</v>
      </c>
      <c r="U141" s="25">
        <f t="shared" si="329"/>
        <v>0</v>
      </c>
      <c r="V141" s="25">
        <f t="shared" si="329"/>
        <v>0</v>
      </c>
      <c r="W141" s="25">
        <f t="shared" si="329"/>
        <v>0</v>
      </c>
      <c r="X141" s="25">
        <f t="shared" si="329"/>
        <v>0</v>
      </c>
      <c r="Y141" s="25">
        <f t="shared" si="329"/>
        <v>0</v>
      </c>
      <c r="Z141" s="25">
        <f t="shared" si="314"/>
        <v>0</v>
      </c>
      <c r="AA141" s="25">
        <f t="shared" si="314"/>
        <v>0</v>
      </c>
      <c r="AB141" s="25">
        <f t="shared" si="314"/>
        <v>0</v>
      </c>
      <c r="AC141" s="25">
        <f t="shared" si="314"/>
        <v>0</v>
      </c>
      <c r="AD141" s="25">
        <f t="shared" si="314"/>
        <v>0</v>
      </c>
      <c r="AE141" s="25">
        <f t="shared" si="314"/>
        <v>0</v>
      </c>
      <c r="AF141" s="25">
        <f t="shared" si="314"/>
        <v>0</v>
      </c>
      <c r="AG141" s="25">
        <f t="shared" si="314"/>
        <v>0</v>
      </c>
      <c r="AH141" s="25">
        <f t="shared" si="314"/>
        <v>0</v>
      </c>
      <c r="AI141" s="25">
        <f t="shared" si="314"/>
        <v>0</v>
      </c>
      <c r="AJ141" s="25">
        <f t="shared" si="314"/>
        <v>0</v>
      </c>
      <c r="AK141" s="25">
        <f t="shared" si="314"/>
        <v>0</v>
      </c>
      <c r="AL141" s="25">
        <f t="shared" si="314"/>
        <v>0</v>
      </c>
      <c r="AM141" s="25">
        <f t="shared" si="315"/>
        <v>0</v>
      </c>
      <c r="AN141" s="25">
        <f t="shared" si="315"/>
        <v>0</v>
      </c>
      <c r="AO141" s="25">
        <f t="shared" si="315"/>
        <v>0</v>
      </c>
      <c r="AP141" s="25">
        <f t="shared" si="315"/>
        <v>0</v>
      </c>
      <c r="AQ141" s="25">
        <f t="shared" si="315"/>
        <v>0</v>
      </c>
      <c r="AR141" s="25">
        <f t="shared" si="315"/>
        <v>0</v>
      </c>
      <c r="AS141" s="25">
        <f t="shared" si="315"/>
        <v>0</v>
      </c>
      <c r="AT141" s="25">
        <f t="shared" si="315"/>
        <v>0</v>
      </c>
      <c r="AU141" s="25">
        <f t="shared" si="315"/>
        <v>0</v>
      </c>
      <c r="AV141" s="25">
        <f t="shared" si="315"/>
        <v>0</v>
      </c>
      <c r="AW141" s="25">
        <f t="shared" si="315"/>
        <v>0</v>
      </c>
      <c r="AX141" s="25">
        <f t="shared" si="315"/>
        <v>0</v>
      </c>
      <c r="AY141" s="25">
        <f t="shared" ref="AM141:BB156" si="330">IF(AY$12&gt;$I141,0,IF($D141&lt;=AY$12,$H141,0))</f>
        <v>0</v>
      </c>
      <c r="AZ141" s="25">
        <f t="shared" si="330"/>
        <v>0</v>
      </c>
      <c r="BA141" s="25">
        <f t="shared" si="330"/>
        <v>0</v>
      </c>
      <c r="BB141" s="25">
        <f t="shared" si="330"/>
        <v>0</v>
      </c>
      <c r="BC141" s="25">
        <f t="shared" si="316"/>
        <v>0</v>
      </c>
      <c r="BD141" s="25">
        <f t="shared" si="316"/>
        <v>0</v>
      </c>
      <c r="BE141" s="25">
        <f t="shared" si="316"/>
        <v>0</v>
      </c>
      <c r="BF141" s="25">
        <f t="shared" si="316"/>
        <v>0</v>
      </c>
      <c r="BG141" s="25">
        <f t="shared" si="316"/>
        <v>0</v>
      </c>
      <c r="BH141" s="25">
        <f t="shared" si="316"/>
        <v>0</v>
      </c>
      <c r="BI141" s="25">
        <f t="shared" si="316"/>
        <v>0</v>
      </c>
      <c r="BJ141" s="25">
        <f t="shared" si="316"/>
        <v>0</v>
      </c>
      <c r="BK141" s="25">
        <f t="shared" si="316"/>
        <v>0</v>
      </c>
      <c r="BL141" s="25">
        <f t="shared" si="316"/>
        <v>0</v>
      </c>
      <c r="BM141" s="25">
        <f t="shared" si="316"/>
        <v>0</v>
      </c>
      <c r="BN141" s="25">
        <f t="shared" si="316"/>
        <v>0</v>
      </c>
      <c r="BO141" s="25">
        <f t="shared" ref="BC141:BR156" si="331">IF(BO$12&gt;$I141,0,IF($D141&lt;=BO$12,$H141,0))</f>
        <v>-32.291666666666664</v>
      </c>
      <c r="BP141" s="25">
        <f t="shared" si="331"/>
        <v>-32.291666666666664</v>
      </c>
      <c r="BQ141" s="25">
        <f t="shared" si="331"/>
        <v>-32.291666666666664</v>
      </c>
      <c r="BR141" s="25">
        <f t="shared" si="331"/>
        <v>-32.291666666666664</v>
      </c>
      <c r="BS141" s="25">
        <f t="shared" si="317"/>
        <v>-32.291666666666664</v>
      </c>
      <c r="BT141" s="25">
        <f t="shared" si="317"/>
        <v>-32.291666666666664</v>
      </c>
      <c r="BU141" s="25">
        <f t="shared" si="317"/>
        <v>-32.291666666666664</v>
      </c>
      <c r="BV141" s="25">
        <f t="shared" si="317"/>
        <v>-32.291666666666664</v>
      </c>
      <c r="BW141" s="25">
        <f t="shared" si="317"/>
        <v>-32.291666666666664</v>
      </c>
      <c r="BX141" s="25">
        <f t="shared" si="317"/>
        <v>-32.291666666666664</v>
      </c>
      <c r="BY141" s="25">
        <f t="shared" si="317"/>
        <v>-32.291666666666664</v>
      </c>
      <c r="BZ141" s="25">
        <f t="shared" si="317"/>
        <v>-32.291666666666664</v>
      </c>
      <c r="CA141" s="25">
        <f t="shared" si="317"/>
        <v>-32.291666666666664</v>
      </c>
      <c r="CB141" s="25">
        <f t="shared" si="317"/>
        <v>-32.291666666666664</v>
      </c>
      <c r="CC141" s="25">
        <f t="shared" si="317"/>
        <v>-32.291666666666664</v>
      </c>
      <c r="CD141" s="25">
        <f t="shared" si="317"/>
        <v>-32.291666666666664</v>
      </c>
      <c r="CE141" s="25">
        <f t="shared" ref="BS141:CH156" si="332">IF(CE$12&gt;$I141,0,IF($D141&lt;=CE$12,$H141,0))</f>
        <v>-32.291666666666664</v>
      </c>
      <c r="CF141" s="25">
        <f t="shared" si="332"/>
        <v>-32.291666666666664</v>
      </c>
      <c r="CG141" s="25">
        <f t="shared" si="332"/>
        <v>-32.291666666666664</v>
      </c>
      <c r="CH141" s="25">
        <f t="shared" si="332"/>
        <v>-32.291666666666664</v>
      </c>
      <c r="CI141" s="25">
        <f t="shared" si="318"/>
        <v>-32.291666666666664</v>
      </c>
      <c r="CJ141" s="25">
        <f t="shared" si="318"/>
        <v>-32.291666666666664</v>
      </c>
      <c r="CK141" s="25">
        <f t="shared" si="318"/>
        <v>-32.291666666666664</v>
      </c>
      <c r="CL141" s="25">
        <f t="shared" si="318"/>
        <v>-32.291666666666664</v>
      </c>
      <c r="CM141" s="25">
        <f t="shared" si="318"/>
        <v>-32.291666666666664</v>
      </c>
      <c r="CN141" s="25">
        <f t="shared" si="318"/>
        <v>-32.291666666666664</v>
      </c>
      <c r="CO141" s="25">
        <f t="shared" si="318"/>
        <v>-32.291666666666664</v>
      </c>
      <c r="CP141" s="25">
        <f t="shared" si="318"/>
        <v>-32.291666666666664</v>
      </c>
      <c r="CQ141" s="25">
        <f t="shared" si="318"/>
        <v>-32.291666666666664</v>
      </c>
      <c r="CR141" s="25">
        <f t="shared" si="318"/>
        <v>-32.291666666666664</v>
      </c>
      <c r="CS141" s="25">
        <f t="shared" si="318"/>
        <v>-32.291666666666664</v>
      </c>
      <c r="CT141" s="25">
        <f t="shared" si="318"/>
        <v>-32.291666666666664</v>
      </c>
      <c r="CU141" s="25">
        <f t="shared" ref="CI141:CX156" si="333">IF(CU$12&gt;$I141,0,IF($D141&lt;=CU$12,$H141,0))</f>
        <v>-32.291666666666664</v>
      </c>
      <c r="CV141" s="25">
        <f t="shared" si="333"/>
        <v>-32.291666666666664</v>
      </c>
      <c r="CW141" s="25">
        <f t="shared" si="333"/>
        <v>-32.291666666666664</v>
      </c>
      <c r="CX141" s="25">
        <f t="shared" si="333"/>
        <v>-32.291666666666664</v>
      </c>
      <c r="CY141" s="25">
        <f t="shared" si="319"/>
        <v>-32.291666666666664</v>
      </c>
      <c r="CZ141" s="25">
        <f t="shared" si="319"/>
        <v>-32.291666666666664</v>
      </c>
      <c r="DA141" s="25">
        <f t="shared" si="319"/>
        <v>-32.291666666666664</v>
      </c>
      <c r="DB141" s="25">
        <f t="shared" si="320"/>
        <v>-32.291666666666664</v>
      </c>
      <c r="DC141" s="25">
        <f t="shared" si="320"/>
        <v>-32.291666666666664</v>
      </c>
      <c r="DD141" s="25">
        <f t="shared" si="320"/>
        <v>-32.291666666666664</v>
      </c>
      <c r="DE141" s="25">
        <f t="shared" si="320"/>
        <v>-32.291666666666664</v>
      </c>
      <c r="DF141" s="25">
        <f t="shared" si="320"/>
        <v>-32.291666666666664</v>
      </c>
      <c r="DG141" s="25">
        <f t="shared" si="320"/>
        <v>-32.291666666666664</v>
      </c>
      <c r="DH141" s="25">
        <f t="shared" si="320"/>
        <v>-32.291666666666664</v>
      </c>
      <c r="DI141" s="25">
        <f t="shared" si="320"/>
        <v>-32.291666666666664</v>
      </c>
      <c r="DJ141" s="25">
        <f t="shared" si="320"/>
        <v>-32.291666666666664</v>
      </c>
      <c r="DK141" s="25">
        <f t="shared" si="320"/>
        <v>0</v>
      </c>
      <c r="DL141" s="25">
        <f t="shared" si="320"/>
        <v>0</v>
      </c>
      <c r="DM141" s="25">
        <f t="shared" si="320"/>
        <v>0</v>
      </c>
      <c r="DN141" s="25">
        <f t="shared" si="320"/>
        <v>0</v>
      </c>
      <c r="DO141" s="25">
        <f t="shared" si="320"/>
        <v>0</v>
      </c>
      <c r="DP141" s="25">
        <f t="shared" si="320"/>
        <v>0</v>
      </c>
      <c r="DQ141" s="25">
        <f t="shared" si="320"/>
        <v>0</v>
      </c>
      <c r="DR141" s="25">
        <f t="shared" si="313"/>
        <v>0</v>
      </c>
      <c r="DS141" s="25">
        <f t="shared" si="313"/>
        <v>0</v>
      </c>
      <c r="DT141" s="25">
        <f t="shared" si="313"/>
        <v>0</v>
      </c>
      <c r="DU141" s="25">
        <f t="shared" si="313"/>
        <v>0</v>
      </c>
      <c r="DV141" s="25">
        <f t="shared" si="313"/>
        <v>0</v>
      </c>
      <c r="DW141" s="25">
        <f t="shared" si="313"/>
        <v>0</v>
      </c>
      <c r="DX141" s="25">
        <f t="shared" si="313"/>
        <v>0</v>
      </c>
      <c r="DY141" s="25">
        <f t="shared" si="313"/>
        <v>0</v>
      </c>
      <c r="DZ141" s="25">
        <f t="shared" si="325"/>
        <v>0</v>
      </c>
      <c r="EA141" s="25">
        <f t="shared" si="325"/>
        <v>0</v>
      </c>
      <c r="EB141" s="25">
        <f t="shared" si="325"/>
        <v>0</v>
      </c>
      <c r="EC141" s="25">
        <f t="shared" si="325"/>
        <v>0</v>
      </c>
      <c r="ED141" s="25">
        <f t="shared" si="325"/>
        <v>0</v>
      </c>
      <c r="EE141" s="25">
        <f t="shared" si="325"/>
        <v>0</v>
      </c>
      <c r="EF141" s="25">
        <f t="shared" si="325"/>
        <v>0</v>
      </c>
      <c r="EG141" s="25">
        <f t="shared" si="325"/>
        <v>0</v>
      </c>
      <c r="EH141" s="25">
        <f t="shared" si="325"/>
        <v>0</v>
      </c>
      <c r="EI141" s="25">
        <f t="shared" si="325"/>
        <v>0</v>
      </c>
      <c r="EJ141" s="25">
        <f t="shared" si="325"/>
        <v>0</v>
      </c>
      <c r="EK141" s="25">
        <f t="shared" si="325"/>
        <v>0</v>
      </c>
      <c r="EL141" s="25">
        <f t="shared" si="325"/>
        <v>0</v>
      </c>
      <c r="EM141" s="25">
        <f t="shared" si="325"/>
        <v>0</v>
      </c>
      <c r="EN141" s="25">
        <f t="shared" si="325"/>
        <v>0</v>
      </c>
      <c r="EO141" s="25">
        <f t="shared" si="325"/>
        <v>0</v>
      </c>
      <c r="EP141" s="25">
        <f t="shared" si="325"/>
        <v>0</v>
      </c>
      <c r="EQ141" s="25">
        <f t="shared" si="325"/>
        <v>0</v>
      </c>
      <c r="ER141" s="25">
        <f t="shared" si="325"/>
        <v>0</v>
      </c>
      <c r="ES141" s="25">
        <f t="shared" si="325"/>
        <v>0</v>
      </c>
      <c r="ET141" s="25">
        <f t="shared" si="325"/>
        <v>0</v>
      </c>
      <c r="EU141" s="25">
        <f t="shared" si="325"/>
        <v>0</v>
      </c>
      <c r="EV141" s="25">
        <f t="shared" si="325"/>
        <v>0</v>
      </c>
      <c r="EW141" s="25">
        <f t="shared" si="325"/>
        <v>0</v>
      </c>
      <c r="EX141" s="25">
        <f t="shared" si="325"/>
        <v>0</v>
      </c>
      <c r="EY141" s="25">
        <f t="shared" si="325"/>
        <v>0</v>
      </c>
      <c r="EZ141" s="25">
        <f t="shared" si="325"/>
        <v>0</v>
      </c>
      <c r="FA141" s="25">
        <f t="shared" si="325"/>
        <v>0</v>
      </c>
      <c r="FB141" s="25">
        <f t="shared" si="325"/>
        <v>0</v>
      </c>
      <c r="FC141" s="25">
        <f t="shared" si="325"/>
        <v>0</v>
      </c>
      <c r="FD141" s="25">
        <f t="shared" si="325"/>
        <v>0</v>
      </c>
      <c r="FE141" s="25">
        <f t="shared" si="325"/>
        <v>0</v>
      </c>
      <c r="FF141" s="25">
        <f t="shared" si="325"/>
        <v>0</v>
      </c>
      <c r="FG141" s="25">
        <f t="shared" si="325"/>
        <v>0</v>
      </c>
      <c r="FH141" s="25">
        <f t="shared" si="325"/>
        <v>0</v>
      </c>
      <c r="FI141" s="25">
        <f t="shared" si="325"/>
        <v>0</v>
      </c>
      <c r="FJ141" s="25">
        <f t="shared" si="325"/>
        <v>0</v>
      </c>
      <c r="FK141" s="25">
        <f t="shared" si="325"/>
        <v>0</v>
      </c>
      <c r="FL141" s="25">
        <f t="shared" si="325"/>
        <v>0</v>
      </c>
      <c r="FM141" s="25">
        <f t="shared" si="325"/>
        <v>0</v>
      </c>
      <c r="FN141" s="25">
        <f t="shared" si="325"/>
        <v>0</v>
      </c>
      <c r="FO141" s="25">
        <f t="shared" si="325"/>
        <v>0</v>
      </c>
      <c r="FP141" s="25">
        <f t="shared" si="325"/>
        <v>0</v>
      </c>
      <c r="FQ141" s="25">
        <f t="shared" si="325"/>
        <v>0</v>
      </c>
      <c r="FR141" s="25">
        <f t="shared" si="325"/>
        <v>0</v>
      </c>
      <c r="FS141" s="25">
        <f t="shared" si="325"/>
        <v>0</v>
      </c>
      <c r="FT141" s="25">
        <f t="shared" si="325"/>
        <v>0</v>
      </c>
      <c r="FU141" s="25">
        <f t="shared" si="325"/>
        <v>0</v>
      </c>
      <c r="FV141" s="25">
        <f t="shared" si="325"/>
        <v>0</v>
      </c>
      <c r="FW141" s="25">
        <f t="shared" si="325"/>
        <v>0</v>
      </c>
      <c r="FX141" s="25">
        <f t="shared" si="325"/>
        <v>0</v>
      </c>
      <c r="FY141" s="25">
        <f t="shared" si="325"/>
        <v>0</v>
      </c>
      <c r="FZ141" s="25">
        <f t="shared" si="325"/>
        <v>0</v>
      </c>
      <c r="GA141" s="25">
        <f t="shared" si="325"/>
        <v>0</v>
      </c>
      <c r="GB141" s="25">
        <f t="shared" si="325"/>
        <v>0</v>
      </c>
      <c r="GC141" s="25">
        <f t="shared" si="325"/>
        <v>0</v>
      </c>
      <c r="GD141" s="25">
        <f t="shared" si="325"/>
        <v>0</v>
      </c>
      <c r="GE141" s="25">
        <f t="shared" si="325"/>
        <v>0</v>
      </c>
      <c r="GF141" s="25">
        <f t="shared" si="325"/>
        <v>0</v>
      </c>
      <c r="GG141" s="25">
        <f t="shared" si="325"/>
        <v>0</v>
      </c>
      <c r="GH141" s="25">
        <f t="shared" si="325"/>
        <v>0</v>
      </c>
      <c r="GI141" s="25">
        <f t="shared" si="325"/>
        <v>0</v>
      </c>
      <c r="GJ141" s="25">
        <f t="shared" si="325"/>
        <v>0</v>
      </c>
      <c r="GK141" s="25">
        <f t="shared" si="325"/>
        <v>0</v>
      </c>
      <c r="GL141" s="25">
        <f t="shared" si="324"/>
        <v>0</v>
      </c>
      <c r="GM141" s="246">
        <f t="shared" si="242"/>
        <v>0</v>
      </c>
    </row>
    <row r="142" spans="1:195" ht="19.5" customHeight="1">
      <c r="A142" s="130">
        <f t="shared" si="312"/>
        <v>0</v>
      </c>
      <c r="B142" s="25" t="s">
        <v>100</v>
      </c>
      <c r="C142" s="25" t="s">
        <v>6</v>
      </c>
      <c r="D142" s="64">
        <v>42644</v>
      </c>
      <c r="E142" s="25">
        <f>SUMIF(RRHH!$CN$18:$FG$18,D142,RRHH!$CN$26:$FG$26)*$E$163</f>
        <v>0</v>
      </c>
      <c r="F142" s="65">
        <f t="shared" si="326"/>
        <v>2016</v>
      </c>
      <c r="G142" s="25">
        <v>48</v>
      </c>
      <c r="H142" s="25">
        <f t="shared" si="327"/>
        <v>0</v>
      </c>
      <c r="I142" s="64">
        <f t="shared" si="328"/>
        <v>44103.199999999997</v>
      </c>
      <c r="J142" s="141">
        <f t="shared" si="329"/>
        <v>0</v>
      </c>
      <c r="K142" s="25">
        <f t="shared" si="329"/>
        <v>0</v>
      </c>
      <c r="L142" s="25">
        <f t="shared" si="329"/>
        <v>0</v>
      </c>
      <c r="M142" s="25">
        <f t="shared" si="329"/>
        <v>0</v>
      </c>
      <c r="N142" s="25">
        <f t="shared" si="329"/>
        <v>0</v>
      </c>
      <c r="O142" s="25">
        <f t="shared" si="329"/>
        <v>0</v>
      </c>
      <c r="P142" s="25">
        <f t="shared" si="329"/>
        <v>0</v>
      </c>
      <c r="Q142" s="25">
        <f t="shared" si="329"/>
        <v>0</v>
      </c>
      <c r="R142" s="25">
        <f t="shared" si="329"/>
        <v>0</v>
      </c>
      <c r="S142" s="25">
        <f t="shared" si="329"/>
        <v>0</v>
      </c>
      <c r="T142" s="25">
        <f t="shared" si="329"/>
        <v>0</v>
      </c>
      <c r="U142" s="25">
        <f t="shared" si="329"/>
        <v>0</v>
      </c>
      <c r="V142" s="25">
        <f t="shared" si="329"/>
        <v>0</v>
      </c>
      <c r="W142" s="25">
        <f t="shared" si="329"/>
        <v>0</v>
      </c>
      <c r="X142" s="25">
        <f t="shared" si="329"/>
        <v>0</v>
      </c>
      <c r="Y142" s="25">
        <f t="shared" si="329"/>
        <v>0</v>
      </c>
      <c r="Z142" s="25">
        <f t="shared" si="314"/>
        <v>0</v>
      </c>
      <c r="AA142" s="25">
        <f t="shared" si="314"/>
        <v>0</v>
      </c>
      <c r="AB142" s="25">
        <f t="shared" si="314"/>
        <v>0</v>
      </c>
      <c r="AC142" s="25">
        <f t="shared" si="314"/>
        <v>0</v>
      </c>
      <c r="AD142" s="25">
        <f t="shared" si="314"/>
        <v>0</v>
      </c>
      <c r="AE142" s="25">
        <f t="shared" si="314"/>
        <v>0</v>
      </c>
      <c r="AF142" s="25">
        <f t="shared" si="314"/>
        <v>0</v>
      </c>
      <c r="AG142" s="25">
        <f t="shared" si="314"/>
        <v>0</v>
      </c>
      <c r="AH142" s="25">
        <f t="shared" si="314"/>
        <v>0</v>
      </c>
      <c r="AI142" s="25">
        <f t="shared" si="314"/>
        <v>0</v>
      </c>
      <c r="AJ142" s="25">
        <f t="shared" si="314"/>
        <v>0</v>
      </c>
      <c r="AK142" s="25">
        <f t="shared" si="314"/>
        <v>0</v>
      </c>
      <c r="AL142" s="25">
        <f t="shared" si="314"/>
        <v>0</v>
      </c>
      <c r="AM142" s="25">
        <f t="shared" si="330"/>
        <v>0</v>
      </c>
      <c r="AN142" s="25">
        <f t="shared" si="330"/>
        <v>0</v>
      </c>
      <c r="AO142" s="25">
        <f t="shared" si="330"/>
        <v>0</v>
      </c>
      <c r="AP142" s="25">
        <f t="shared" si="330"/>
        <v>0</v>
      </c>
      <c r="AQ142" s="25">
        <f t="shared" si="330"/>
        <v>0</v>
      </c>
      <c r="AR142" s="25">
        <f t="shared" si="330"/>
        <v>0</v>
      </c>
      <c r="AS142" s="25">
        <f t="shared" si="330"/>
        <v>0</v>
      </c>
      <c r="AT142" s="25">
        <f t="shared" si="330"/>
        <v>0</v>
      </c>
      <c r="AU142" s="25">
        <f t="shared" si="330"/>
        <v>0</v>
      </c>
      <c r="AV142" s="25">
        <f t="shared" si="330"/>
        <v>0</v>
      </c>
      <c r="AW142" s="25">
        <f t="shared" si="330"/>
        <v>0</v>
      </c>
      <c r="AX142" s="25">
        <f t="shared" si="330"/>
        <v>0</v>
      </c>
      <c r="AY142" s="25">
        <f t="shared" si="330"/>
        <v>0</v>
      </c>
      <c r="AZ142" s="25">
        <f t="shared" si="330"/>
        <v>0</v>
      </c>
      <c r="BA142" s="25">
        <f t="shared" si="330"/>
        <v>0</v>
      </c>
      <c r="BB142" s="25">
        <f t="shared" si="330"/>
        <v>0</v>
      </c>
      <c r="BC142" s="25">
        <f t="shared" si="331"/>
        <v>0</v>
      </c>
      <c r="BD142" s="25">
        <f t="shared" si="331"/>
        <v>0</v>
      </c>
      <c r="BE142" s="25">
        <f t="shared" si="331"/>
        <v>0</v>
      </c>
      <c r="BF142" s="25">
        <f t="shared" si="331"/>
        <v>0</v>
      </c>
      <c r="BG142" s="25">
        <f t="shared" si="331"/>
        <v>0</v>
      </c>
      <c r="BH142" s="25">
        <f t="shared" si="331"/>
        <v>0</v>
      </c>
      <c r="BI142" s="25">
        <f t="shared" si="331"/>
        <v>0</v>
      </c>
      <c r="BJ142" s="25">
        <f t="shared" si="331"/>
        <v>0</v>
      </c>
      <c r="BK142" s="25">
        <f t="shared" si="331"/>
        <v>0</v>
      </c>
      <c r="BL142" s="25">
        <f t="shared" si="331"/>
        <v>0</v>
      </c>
      <c r="BM142" s="25">
        <f t="shared" si="331"/>
        <v>0</v>
      </c>
      <c r="BN142" s="25">
        <f t="shared" si="331"/>
        <v>0</v>
      </c>
      <c r="BO142" s="25">
        <f t="shared" si="331"/>
        <v>0</v>
      </c>
      <c r="BP142" s="25">
        <f t="shared" si="331"/>
        <v>0</v>
      </c>
      <c r="BQ142" s="25">
        <f t="shared" si="331"/>
        <v>0</v>
      </c>
      <c r="BR142" s="25">
        <f t="shared" si="331"/>
        <v>0</v>
      </c>
      <c r="BS142" s="25">
        <f t="shared" si="332"/>
        <v>0</v>
      </c>
      <c r="BT142" s="25">
        <f t="shared" si="332"/>
        <v>0</v>
      </c>
      <c r="BU142" s="25">
        <f t="shared" si="332"/>
        <v>0</v>
      </c>
      <c r="BV142" s="25">
        <f t="shared" si="332"/>
        <v>0</v>
      </c>
      <c r="BW142" s="25">
        <f t="shared" si="332"/>
        <v>0</v>
      </c>
      <c r="BX142" s="25">
        <f t="shared" si="332"/>
        <v>0</v>
      </c>
      <c r="BY142" s="25">
        <f t="shared" si="332"/>
        <v>0</v>
      </c>
      <c r="BZ142" s="25">
        <f t="shared" si="332"/>
        <v>0</v>
      </c>
      <c r="CA142" s="25">
        <f t="shared" si="332"/>
        <v>0</v>
      </c>
      <c r="CB142" s="25">
        <f t="shared" si="332"/>
        <v>0</v>
      </c>
      <c r="CC142" s="25">
        <f t="shared" si="332"/>
        <v>0</v>
      </c>
      <c r="CD142" s="25">
        <f t="shared" si="332"/>
        <v>0</v>
      </c>
      <c r="CE142" s="25">
        <f t="shared" si="332"/>
        <v>0</v>
      </c>
      <c r="CF142" s="25">
        <f t="shared" si="332"/>
        <v>0</v>
      </c>
      <c r="CG142" s="25">
        <f t="shared" si="332"/>
        <v>0</v>
      </c>
      <c r="CH142" s="25">
        <f t="shared" si="332"/>
        <v>0</v>
      </c>
      <c r="CI142" s="25">
        <f t="shared" si="333"/>
        <v>0</v>
      </c>
      <c r="CJ142" s="25">
        <f t="shared" si="333"/>
        <v>0</v>
      </c>
      <c r="CK142" s="25">
        <f t="shared" si="333"/>
        <v>0</v>
      </c>
      <c r="CL142" s="25">
        <f t="shared" si="333"/>
        <v>0</v>
      </c>
      <c r="CM142" s="25">
        <f t="shared" si="333"/>
        <v>0</v>
      </c>
      <c r="CN142" s="25">
        <f t="shared" si="333"/>
        <v>0</v>
      </c>
      <c r="CO142" s="25">
        <f t="shared" si="333"/>
        <v>0</v>
      </c>
      <c r="CP142" s="25">
        <f t="shared" si="333"/>
        <v>0</v>
      </c>
      <c r="CQ142" s="25">
        <f t="shared" si="333"/>
        <v>0</v>
      </c>
      <c r="CR142" s="25">
        <f t="shared" si="333"/>
        <v>0</v>
      </c>
      <c r="CS142" s="25">
        <f t="shared" si="333"/>
        <v>0</v>
      </c>
      <c r="CT142" s="25">
        <f t="shared" si="333"/>
        <v>0</v>
      </c>
      <c r="CU142" s="25">
        <f t="shared" si="333"/>
        <v>0</v>
      </c>
      <c r="CV142" s="25">
        <f t="shared" si="333"/>
        <v>0</v>
      </c>
      <c r="CW142" s="25">
        <f t="shared" si="333"/>
        <v>0</v>
      </c>
      <c r="CX142" s="25">
        <f t="shared" si="333"/>
        <v>0</v>
      </c>
      <c r="CY142" s="25">
        <f t="shared" si="319"/>
        <v>0</v>
      </c>
      <c r="CZ142" s="25">
        <f t="shared" si="319"/>
        <v>0</v>
      </c>
      <c r="DA142" s="25">
        <f t="shared" si="319"/>
        <v>0</v>
      </c>
      <c r="DB142" s="25">
        <f t="shared" si="320"/>
        <v>0</v>
      </c>
      <c r="DC142" s="25">
        <f t="shared" si="320"/>
        <v>0</v>
      </c>
      <c r="DD142" s="25">
        <f t="shared" si="320"/>
        <v>0</v>
      </c>
      <c r="DE142" s="25">
        <f t="shared" si="320"/>
        <v>0</v>
      </c>
      <c r="DF142" s="25">
        <f t="shared" si="320"/>
        <v>0</v>
      </c>
      <c r="DG142" s="25">
        <f t="shared" si="320"/>
        <v>0</v>
      </c>
      <c r="DH142" s="25">
        <f t="shared" si="320"/>
        <v>0</v>
      </c>
      <c r="DI142" s="25">
        <f t="shared" si="320"/>
        <v>0</v>
      </c>
      <c r="DJ142" s="25">
        <f t="shared" si="320"/>
        <v>0</v>
      </c>
      <c r="DK142" s="25">
        <f t="shared" si="320"/>
        <v>0</v>
      </c>
      <c r="DL142" s="25">
        <f t="shared" si="320"/>
        <v>0</v>
      </c>
      <c r="DM142" s="25">
        <f t="shared" si="320"/>
        <v>0</v>
      </c>
      <c r="DN142" s="25">
        <f t="shared" si="320"/>
        <v>0</v>
      </c>
      <c r="DO142" s="25">
        <f t="shared" si="320"/>
        <v>0</v>
      </c>
      <c r="DP142" s="25">
        <f t="shared" si="320"/>
        <v>0</v>
      </c>
      <c r="DQ142" s="25">
        <f t="shared" si="320"/>
        <v>0</v>
      </c>
      <c r="DR142" s="25">
        <f t="shared" si="313"/>
        <v>0</v>
      </c>
      <c r="DS142" s="25">
        <f t="shared" si="313"/>
        <v>0</v>
      </c>
      <c r="DT142" s="25">
        <f t="shared" si="313"/>
        <v>0</v>
      </c>
      <c r="DU142" s="25">
        <f t="shared" si="313"/>
        <v>0</v>
      </c>
      <c r="DV142" s="25">
        <f t="shared" si="313"/>
        <v>0</v>
      </c>
      <c r="DW142" s="25">
        <f t="shared" si="313"/>
        <v>0</v>
      </c>
      <c r="DX142" s="25">
        <f t="shared" si="313"/>
        <v>0</v>
      </c>
      <c r="DY142" s="25">
        <f t="shared" si="313"/>
        <v>0</v>
      </c>
      <c r="DZ142" s="25">
        <f t="shared" si="325"/>
        <v>0</v>
      </c>
      <c r="EA142" s="25">
        <f t="shared" si="325"/>
        <v>0</v>
      </c>
      <c r="EB142" s="25">
        <f t="shared" si="325"/>
        <v>0</v>
      </c>
      <c r="EC142" s="25">
        <f t="shared" si="325"/>
        <v>0</v>
      </c>
      <c r="ED142" s="25">
        <f t="shared" si="325"/>
        <v>0</v>
      </c>
      <c r="EE142" s="25">
        <f t="shared" si="325"/>
        <v>0</v>
      </c>
      <c r="EF142" s="25">
        <f t="shared" si="325"/>
        <v>0</v>
      </c>
      <c r="EG142" s="25">
        <f t="shared" si="325"/>
        <v>0</v>
      </c>
      <c r="EH142" s="25">
        <f t="shared" si="325"/>
        <v>0</v>
      </c>
      <c r="EI142" s="25">
        <f t="shared" si="325"/>
        <v>0</v>
      </c>
      <c r="EJ142" s="25">
        <f t="shared" si="325"/>
        <v>0</v>
      </c>
      <c r="EK142" s="25">
        <f t="shared" si="325"/>
        <v>0</v>
      </c>
      <c r="EL142" s="25">
        <f t="shared" si="325"/>
        <v>0</v>
      </c>
      <c r="EM142" s="25">
        <f t="shared" si="325"/>
        <v>0</v>
      </c>
      <c r="EN142" s="25">
        <f t="shared" si="325"/>
        <v>0</v>
      </c>
      <c r="EO142" s="25">
        <f t="shared" si="325"/>
        <v>0</v>
      </c>
      <c r="EP142" s="25">
        <f t="shared" si="325"/>
        <v>0</v>
      </c>
      <c r="EQ142" s="25">
        <f t="shared" si="325"/>
        <v>0</v>
      </c>
      <c r="ER142" s="25">
        <f t="shared" si="325"/>
        <v>0</v>
      </c>
      <c r="ES142" s="25">
        <f t="shared" si="325"/>
        <v>0</v>
      </c>
      <c r="ET142" s="25">
        <f t="shared" si="325"/>
        <v>0</v>
      </c>
      <c r="EU142" s="25">
        <f t="shared" si="325"/>
        <v>0</v>
      </c>
      <c r="EV142" s="25">
        <f t="shared" si="325"/>
        <v>0</v>
      </c>
      <c r="EW142" s="25">
        <f t="shared" si="325"/>
        <v>0</v>
      </c>
      <c r="EX142" s="25">
        <f t="shared" si="325"/>
        <v>0</v>
      </c>
      <c r="EY142" s="25">
        <f t="shared" si="325"/>
        <v>0</v>
      </c>
      <c r="EZ142" s="25">
        <f t="shared" si="325"/>
        <v>0</v>
      </c>
      <c r="FA142" s="25">
        <f t="shared" si="325"/>
        <v>0</v>
      </c>
      <c r="FB142" s="25">
        <f t="shared" si="325"/>
        <v>0</v>
      </c>
      <c r="FC142" s="25">
        <f t="shared" si="325"/>
        <v>0</v>
      </c>
      <c r="FD142" s="25">
        <f t="shared" si="325"/>
        <v>0</v>
      </c>
      <c r="FE142" s="25">
        <f t="shared" si="325"/>
        <v>0</v>
      </c>
      <c r="FF142" s="25">
        <f t="shared" si="325"/>
        <v>0</v>
      </c>
      <c r="FG142" s="25">
        <f t="shared" si="325"/>
        <v>0</v>
      </c>
      <c r="FH142" s="25">
        <f t="shared" si="325"/>
        <v>0</v>
      </c>
      <c r="FI142" s="25">
        <f t="shared" si="325"/>
        <v>0</v>
      </c>
      <c r="FJ142" s="25">
        <f t="shared" si="325"/>
        <v>0</v>
      </c>
      <c r="FK142" s="25">
        <f t="shared" si="325"/>
        <v>0</v>
      </c>
      <c r="FL142" s="25">
        <f t="shared" si="325"/>
        <v>0</v>
      </c>
      <c r="FM142" s="25">
        <f t="shared" si="325"/>
        <v>0</v>
      </c>
      <c r="FN142" s="25">
        <f t="shared" si="325"/>
        <v>0</v>
      </c>
      <c r="FO142" s="25">
        <f t="shared" si="325"/>
        <v>0</v>
      </c>
      <c r="FP142" s="25">
        <f t="shared" si="325"/>
        <v>0</v>
      </c>
      <c r="FQ142" s="25">
        <f t="shared" si="325"/>
        <v>0</v>
      </c>
      <c r="FR142" s="25">
        <f t="shared" si="325"/>
        <v>0</v>
      </c>
      <c r="FS142" s="25">
        <f t="shared" si="325"/>
        <v>0</v>
      </c>
      <c r="FT142" s="25">
        <f t="shared" si="325"/>
        <v>0</v>
      </c>
      <c r="FU142" s="25">
        <f t="shared" si="325"/>
        <v>0</v>
      </c>
      <c r="FV142" s="25">
        <f t="shared" si="325"/>
        <v>0</v>
      </c>
      <c r="FW142" s="25">
        <f t="shared" si="325"/>
        <v>0</v>
      </c>
      <c r="FX142" s="25">
        <f t="shared" si="325"/>
        <v>0</v>
      </c>
      <c r="FY142" s="25">
        <f t="shared" si="325"/>
        <v>0</v>
      </c>
      <c r="FZ142" s="25">
        <f t="shared" si="325"/>
        <v>0</v>
      </c>
      <c r="GA142" s="25">
        <f t="shared" si="325"/>
        <v>0</v>
      </c>
      <c r="GB142" s="25">
        <f t="shared" si="325"/>
        <v>0</v>
      </c>
      <c r="GC142" s="25">
        <f t="shared" si="325"/>
        <v>0</v>
      </c>
      <c r="GD142" s="25">
        <f t="shared" si="325"/>
        <v>0</v>
      </c>
      <c r="GE142" s="25">
        <f t="shared" si="325"/>
        <v>0</v>
      </c>
      <c r="GF142" s="25">
        <f t="shared" si="325"/>
        <v>0</v>
      </c>
      <c r="GG142" s="25">
        <f t="shared" si="325"/>
        <v>0</v>
      </c>
      <c r="GH142" s="25">
        <f t="shared" si="325"/>
        <v>0</v>
      </c>
      <c r="GI142" s="25">
        <f t="shared" si="325"/>
        <v>0</v>
      </c>
      <c r="GJ142" s="25">
        <f t="shared" si="325"/>
        <v>0</v>
      </c>
      <c r="GK142" s="25">
        <f t="shared" si="325"/>
        <v>0</v>
      </c>
      <c r="GL142" s="25">
        <f t="shared" si="324"/>
        <v>0</v>
      </c>
      <c r="GM142" s="246">
        <f t="shared" si="242"/>
        <v>0</v>
      </c>
    </row>
    <row r="143" spans="1:195" ht="19.5" customHeight="1">
      <c r="A143" s="130">
        <f t="shared" si="312"/>
        <v>0</v>
      </c>
      <c r="B143" s="25" t="s">
        <v>100</v>
      </c>
      <c r="C143" s="25" t="s">
        <v>6</v>
      </c>
      <c r="D143" s="64">
        <v>42675</v>
      </c>
      <c r="E143" s="25">
        <f>SUMIF(RRHH!$CN$18:$FG$18,D143,RRHH!$CN$26:$FG$26)*$E$163</f>
        <v>0</v>
      </c>
      <c r="F143" s="65">
        <f t="shared" si="326"/>
        <v>2016</v>
      </c>
      <c r="G143" s="25">
        <v>48</v>
      </c>
      <c r="H143" s="25">
        <f t="shared" si="327"/>
        <v>0</v>
      </c>
      <c r="I143" s="64">
        <f t="shared" si="328"/>
        <v>44134.2</v>
      </c>
      <c r="J143" s="141">
        <f t="shared" si="329"/>
        <v>0</v>
      </c>
      <c r="K143" s="25">
        <f t="shared" si="329"/>
        <v>0</v>
      </c>
      <c r="L143" s="25">
        <f t="shared" si="329"/>
        <v>0</v>
      </c>
      <c r="M143" s="25">
        <f t="shared" si="329"/>
        <v>0</v>
      </c>
      <c r="N143" s="25">
        <f t="shared" si="329"/>
        <v>0</v>
      </c>
      <c r="O143" s="25">
        <f t="shared" si="329"/>
        <v>0</v>
      </c>
      <c r="P143" s="25">
        <f t="shared" si="329"/>
        <v>0</v>
      </c>
      <c r="Q143" s="25">
        <f t="shared" si="329"/>
        <v>0</v>
      </c>
      <c r="R143" s="25">
        <f t="shared" si="329"/>
        <v>0</v>
      </c>
      <c r="S143" s="25">
        <f t="shared" si="329"/>
        <v>0</v>
      </c>
      <c r="T143" s="25">
        <f t="shared" si="329"/>
        <v>0</v>
      </c>
      <c r="U143" s="25">
        <f t="shared" si="329"/>
        <v>0</v>
      </c>
      <c r="V143" s="25">
        <f t="shared" si="329"/>
        <v>0</v>
      </c>
      <c r="W143" s="25">
        <f t="shared" si="329"/>
        <v>0</v>
      </c>
      <c r="X143" s="25">
        <f t="shared" si="329"/>
        <v>0</v>
      </c>
      <c r="Y143" s="25">
        <f t="shared" si="329"/>
        <v>0</v>
      </c>
      <c r="Z143" s="25">
        <f t="shared" si="314"/>
        <v>0</v>
      </c>
      <c r="AA143" s="25">
        <f t="shared" si="314"/>
        <v>0</v>
      </c>
      <c r="AB143" s="25">
        <f t="shared" si="314"/>
        <v>0</v>
      </c>
      <c r="AC143" s="25">
        <f t="shared" si="314"/>
        <v>0</v>
      </c>
      <c r="AD143" s="25">
        <f t="shared" si="314"/>
        <v>0</v>
      </c>
      <c r="AE143" s="25">
        <f t="shared" si="314"/>
        <v>0</v>
      </c>
      <c r="AF143" s="25">
        <f t="shared" si="314"/>
        <v>0</v>
      </c>
      <c r="AG143" s="25">
        <f t="shared" si="314"/>
        <v>0</v>
      </c>
      <c r="AH143" s="25">
        <f t="shared" si="314"/>
        <v>0</v>
      </c>
      <c r="AI143" s="25">
        <f t="shared" si="314"/>
        <v>0</v>
      </c>
      <c r="AJ143" s="25">
        <f t="shared" si="314"/>
        <v>0</v>
      </c>
      <c r="AK143" s="25">
        <f t="shared" si="314"/>
        <v>0</v>
      </c>
      <c r="AL143" s="25">
        <f t="shared" si="314"/>
        <v>0</v>
      </c>
      <c r="AM143" s="25">
        <f t="shared" si="330"/>
        <v>0</v>
      </c>
      <c r="AN143" s="25">
        <f t="shared" si="330"/>
        <v>0</v>
      </c>
      <c r="AO143" s="25">
        <f t="shared" si="330"/>
        <v>0</v>
      </c>
      <c r="AP143" s="25">
        <f t="shared" si="330"/>
        <v>0</v>
      </c>
      <c r="AQ143" s="25">
        <f t="shared" si="330"/>
        <v>0</v>
      </c>
      <c r="AR143" s="25">
        <f t="shared" si="330"/>
        <v>0</v>
      </c>
      <c r="AS143" s="25">
        <f t="shared" si="330"/>
        <v>0</v>
      </c>
      <c r="AT143" s="25">
        <f t="shared" si="330"/>
        <v>0</v>
      </c>
      <c r="AU143" s="25">
        <f t="shared" si="330"/>
        <v>0</v>
      </c>
      <c r="AV143" s="25">
        <f t="shared" si="330"/>
        <v>0</v>
      </c>
      <c r="AW143" s="25">
        <f t="shared" si="330"/>
        <v>0</v>
      </c>
      <c r="AX143" s="25">
        <f t="shared" si="330"/>
        <v>0</v>
      </c>
      <c r="AY143" s="25">
        <f t="shared" si="330"/>
        <v>0</v>
      </c>
      <c r="AZ143" s="25">
        <f t="shared" si="330"/>
        <v>0</v>
      </c>
      <c r="BA143" s="25">
        <f t="shared" si="330"/>
        <v>0</v>
      </c>
      <c r="BB143" s="25">
        <f t="shared" si="330"/>
        <v>0</v>
      </c>
      <c r="BC143" s="25">
        <f t="shared" si="331"/>
        <v>0</v>
      </c>
      <c r="BD143" s="25">
        <f t="shared" si="331"/>
        <v>0</v>
      </c>
      <c r="BE143" s="25">
        <f t="shared" si="331"/>
        <v>0</v>
      </c>
      <c r="BF143" s="25">
        <f t="shared" si="331"/>
        <v>0</v>
      </c>
      <c r="BG143" s="25">
        <f t="shared" si="331"/>
        <v>0</v>
      </c>
      <c r="BH143" s="25">
        <f t="shared" si="331"/>
        <v>0</v>
      </c>
      <c r="BI143" s="25">
        <f t="shared" si="331"/>
        <v>0</v>
      </c>
      <c r="BJ143" s="25">
        <f t="shared" si="331"/>
        <v>0</v>
      </c>
      <c r="BK143" s="25">
        <f t="shared" si="331"/>
        <v>0</v>
      </c>
      <c r="BL143" s="25">
        <f t="shared" si="331"/>
        <v>0</v>
      </c>
      <c r="BM143" s="25">
        <f t="shared" si="331"/>
        <v>0</v>
      </c>
      <c r="BN143" s="25">
        <f t="shared" si="331"/>
        <v>0</v>
      </c>
      <c r="BO143" s="25">
        <f t="shared" si="331"/>
        <v>0</v>
      </c>
      <c r="BP143" s="25">
        <f t="shared" si="331"/>
        <v>0</v>
      </c>
      <c r="BQ143" s="25">
        <f t="shared" si="331"/>
        <v>0</v>
      </c>
      <c r="BR143" s="25">
        <f t="shared" si="331"/>
        <v>0</v>
      </c>
      <c r="BS143" s="25">
        <f t="shared" si="332"/>
        <v>0</v>
      </c>
      <c r="BT143" s="25">
        <f t="shared" si="332"/>
        <v>0</v>
      </c>
      <c r="BU143" s="25">
        <f t="shared" si="332"/>
        <v>0</v>
      </c>
      <c r="BV143" s="25">
        <f t="shared" si="332"/>
        <v>0</v>
      </c>
      <c r="BW143" s="25">
        <f t="shared" si="332"/>
        <v>0</v>
      </c>
      <c r="BX143" s="25">
        <f t="shared" si="332"/>
        <v>0</v>
      </c>
      <c r="BY143" s="25">
        <f t="shared" si="332"/>
        <v>0</v>
      </c>
      <c r="BZ143" s="25">
        <f t="shared" si="332"/>
        <v>0</v>
      </c>
      <c r="CA143" s="25">
        <f t="shared" si="332"/>
        <v>0</v>
      </c>
      <c r="CB143" s="25">
        <f t="shared" si="332"/>
        <v>0</v>
      </c>
      <c r="CC143" s="25">
        <f t="shared" si="332"/>
        <v>0</v>
      </c>
      <c r="CD143" s="25">
        <f t="shared" si="332"/>
        <v>0</v>
      </c>
      <c r="CE143" s="25">
        <f t="shared" si="332"/>
        <v>0</v>
      </c>
      <c r="CF143" s="25">
        <f t="shared" si="332"/>
        <v>0</v>
      </c>
      <c r="CG143" s="25">
        <f t="shared" si="332"/>
        <v>0</v>
      </c>
      <c r="CH143" s="25">
        <f t="shared" si="332"/>
        <v>0</v>
      </c>
      <c r="CI143" s="25">
        <f t="shared" si="333"/>
        <v>0</v>
      </c>
      <c r="CJ143" s="25">
        <f t="shared" si="333"/>
        <v>0</v>
      </c>
      <c r="CK143" s="25">
        <f t="shared" si="333"/>
        <v>0</v>
      </c>
      <c r="CL143" s="25">
        <f t="shared" si="333"/>
        <v>0</v>
      </c>
      <c r="CM143" s="25">
        <f t="shared" si="333"/>
        <v>0</v>
      </c>
      <c r="CN143" s="25">
        <f t="shared" si="333"/>
        <v>0</v>
      </c>
      <c r="CO143" s="25">
        <f t="shared" si="333"/>
        <v>0</v>
      </c>
      <c r="CP143" s="25">
        <f t="shared" si="333"/>
        <v>0</v>
      </c>
      <c r="CQ143" s="25">
        <f t="shared" si="333"/>
        <v>0</v>
      </c>
      <c r="CR143" s="25">
        <f t="shared" si="333"/>
        <v>0</v>
      </c>
      <c r="CS143" s="25">
        <f t="shared" si="333"/>
        <v>0</v>
      </c>
      <c r="CT143" s="25">
        <f t="shared" si="333"/>
        <v>0</v>
      </c>
      <c r="CU143" s="25">
        <f t="shared" si="333"/>
        <v>0</v>
      </c>
      <c r="CV143" s="25">
        <f t="shared" si="333"/>
        <v>0</v>
      </c>
      <c r="CW143" s="25">
        <f t="shared" si="333"/>
        <v>0</v>
      </c>
      <c r="CX143" s="25">
        <f t="shared" si="333"/>
        <v>0</v>
      </c>
      <c r="CY143" s="25">
        <f t="shared" si="319"/>
        <v>0</v>
      </c>
      <c r="CZ143" s="25">
        <f t="shared" si="319"/>
        <v>0</v>
      </c>
      <c r="DA143" s="25">
        <f t="shared" si="319"/>
        <v>0</v>
      </c>
      <c r="DB143" s="25">
        <f t="shared" si="320"/>
        <v>0</v>
      </c>
      <c r="DC143" s="25">
        <f t="shared" si="320"/>
        <v>0</v>
      </c>
      <c r="DD143" s="25">
        <f t="shared" si="320"/>
        <v>0</v>
      </c>
      <c r="DE143" s="25">
        <f t="shared" si="320"/>
        <v>0</v>
      </c>
      <c r="DF143" s="25">
        <f t="shared" si="320"/>
        <v>0</v>
      </c>
      <c r="DG143" s="25">
        <f t="shared" si="320"/>
        <v>0</v>
      </c>
      <c r="DH143" s="25">
        <f t="shared" ref="DB143:DQ156" si="334">IF(DH$12&gt;$I143,0,IF($D143&lt;=DH$12,$H143,0))</f>
        <v>0</v>
      </c>
      <c r="DI143" s="25">
        <f t="shared" si="334"/>
        <v>0</v>
      </c>
      <c r="DJ143" s="25">
        <f t="shared" si="334"/>
        <v>0</v>
      </c>
      <c r="DK143" s="25">
        <f t="shared" si="334"/>
        <v>0</v>
      </c>
      <c r="DL143" s="25">
        <f t="shared" si="334"/>
        <v>0</v>
      </c>
      <c r="DM143" s="25">
        <f t="shared" si="334"/>
        <v>0</v>
      </c>
      <c r="DN143" s="25">
        <f t="shared" si="334"/>
        <v>0</v>
      </c>
      <c r="DO143" s="25">
        <f t="shared" si="334"/>
        <v>0</v>
      </c>
      <c r="DP143" s="25">
        <f t="shared" si="334"/>
        <v>0</v>
      </c>
      <c r="DQ143" s="25">
        <f t="shared" si="334"/>
        <v>0</v>
      </c>
      <c r="DR143" s="25">
        <f t="shared" si="313"/>
        <v>0</v>
      </c>
      <c r="DS143" s="25">
        <f t="shared" si="313"/>
        <v>0</v>
      </c>
      <c r="DT143" s="25">
        <f t="shared" si="313"/>
        <v>0</v>
      </c>
      <c r="DU143" s="25">
        <f t="shared" si="313"/>
        <v>0</v>
      </c>
      <c r="DV143" s="25">
        <f t="shared" si="313"/>
        <v>0</v>
      </c>
      <c r="DW143" s="25">
        <f t="shared" si="313"/>
        <v>0</v>
      </c>
      <c r="DX143" s="25">
        <f t="shared" si="313"/>
        <v>0</v>
      </c>
      <c r="DY143" s="25">
        <f t="shared" si="313"/>
        <v>0</v>
      </c>
      <c r="DZ143" s="25">
        <f t="shared" si="325"/>
        <v>0</v>
      </c>
      <c r="EA143" s="25">
        <f t="shared" si="325"/>
        <v>0</v>
      </c>
      <c r="EB143" s="25">
        <f t="shared" si="325"/>
        <v>0</v>
      </c>
      <c r="EC143" s="25">
        <f t="shared" si="325"/>
        <v>0</v>
      </c>
      <c r="ED143" s="25">
        <f t="shared" si="325"/>
        <v>0</v>
      </c>
      <c r="EE143" s="25">
        <f t="shared" si="325"/>
        <v>0</v>
      </c>
      <c r="EF143" s="25">
        <f t="shared" si="325"/>
        <v>0</v>
      </c>
      <c r="EG143" s="25">
        <f t="shared" si="325"/>
        <v>0</v>
      </c>
      <c r="EH143" s="25">
        <f t="shared" si="325"/>
        <v>0</v>
      </c>
      <c r="EI143" s="25">
        <f t="shared" si="325"/>
        <v>0</v>
      </c>
      <c r="EJ143" s="25">
        <f t="shared" si="325"/>
        <v>0</v>
      </c>
      <c r="EK143" s="25">
        <f t="shared" si="325"/>
        <v>0</v>
      </c>
      <c r="EL143" s="25">
        <f t="shared" si="325"/>
        <v>0</v>
      </c>
      <c r="EM143" s="25">
        <f t="shared" si="325"/>
        <v>0</v>
      </c>
      <c r="EN143" s="25">
        <f t="shared" si="325"/>
        <v>0</v>
      </c>
      <c r="EO143" s="25">
        <f t="shared" si="325"/>
        <v>0</v>
      </c>
      <c r="EP143" s="25">
        <f t="shared" si="325"/>
        <v>0</v>
      </c>
      <c r="EQ143" s="25">
        <f t="shared" si="325"/>
        <v>0</v>
      </c>
      <c r="ER143" s="25">
        <f t="shared" si="325"/>
        <v>0</v>
      </c>
      <c r="ES143" s="25">
        <f t="shared" si="325"/>
        <v>0</v>
      </c>
      <c r="ET143" s="25">
        <f t="shared" si="325"/>
        <v>0</v>
      </c>
      <c r="EU143" s="25">
        <f t="shared" si="325"/>
        <v>0</v>
      </c>
      <c r="EV143" s="25">
        <f t="shared" si="325"/>
        <v>0</v>
      </c>
      <c r="EW143" s="25">
        <f t="shared" si="325"/>
        <v>0</v>
      </c>
      <c r="EX143" s="25">
        <f t="shared" si="325"/>
        <v>0</v>
      </c>
      <c r="EY143" s="25">
        <f t="shared" si="325"/>
        <v>0</v>
      </c>
      <c r="EZ143" s="25">
        <f t="shared" si="325"/>
        <v>0</v>
      </c>
      <c r="FA143" s="25">
        <f t="shared" si="325"/>
        <v>0</v>
      </c>
      <c r="FB143" s="25">
        <f t="shared" si="325"/>
        <v>0</v>
      </c>
      <c r="FC143" s="25">
        <f t="shared" si="325"/>
        <v>0</v>
      </c>
      <c r="FD143" s="25">
        <f t="shared" si="325"/>
        <v>0</v>
      </c>
      <c r="FE143" s="25">
        <f t="shared" si="325"/>
        <v>0</v>
      </c>
      <c r="FF143" s="25">
        <f t="shared" si="325"/>
        <v>0</v>
      </c>
      <c r="FG143" s="25">
        <f t="shared" si="325"/>
        <v>0</v>
      </c>
      <c r="FH143" s="25">
        <f t="shared" si="325"/>
        <v>0</v>
      </c>
      <c r="FI143" s="25">
        <f t="shared" si="325"/>
        <v>0</v>
      </c>
      <c r="FJ143" s="25">
        <f t="shared" si="325"/>
        <v>0</v>
      </c>
      <c r="FK143" s="25">
        <f t="shared" si="325"/>
        <v>0</v>
      </c>
      <c r="FL143" s="25">
        <f t="shared" si="325"/>
        <v>0</v>
      </c>
      <c r="FM143" s="25">
        <f t="shared" si="325"/>
        <v>0</v>
      </c>
      <c r="FN143" s="25">
        <f t="shared" si="325"/>
        <v>0</v>
      </c>
      <c r="FO143" s="25">
        <f t="shared" si="325"/>
        <v>0</v>
      </c>
      <c r="FP143" s="25">
        <f t="shared" si="325"/>
        <v>0</v>
      </c>
      <c r="FQ143" s="25">
        <f t="shared" si="325"/>
        <v>0</v>
      </c>
      <c r="FR143" s="25">
        <f t="shared" si="325"/>
        <v>0</v>
      </c>
      <c r="FS143" s="25">
        <f t="shared" si="325"/>
        <v>0</v>
      </c>
      <c r="FT143" s="25">
        <f t="shared" si="325"/>
        <v>0</v>
      </c>
      <c r="FU143" s="25">
        <f t="shared" si="325"/>
        <v>0</v>
      </c>
      <c r="FV143" s="25">
        <f t="shared" si="325"/>
        <v>0</v>
      </c>
      <c r="FW143" s="25">
        <f t="shared" si="325"/>
        <v>0</v>
      </c>
      <c r="FX143" s="25">
        <f t="shared" si="325"/>
        <v>0</v>
      </c>
      <c r="FY143" s="25">
        <f t="shared" si="325"/>
        <v>0</v>
      </c>
      <c r="FZ143" s="25">
        <f t="shared" si="325"/>
        <v>0</v>
      </c>
      <c r="GA143" s="25">
        <f t="shared" si="325"/>
        <v>0</v>
      </c>
      <c r="GB143" s="25">
        <f t="shared" si="325"/>
        <v>0</v>
      </c>
      <c r="GC143" s="25">
        <f t="shared" si="325"/>
        <v>0</v>
      </c>
      <c r="GD143" s="25">
        <f t="shared" si="325"/>
        <v>0</v>
      </c>
      <c r="GE143" s="25">
        <f t="shared" si="325"/>
        <v>0</v>
      </c>
      <c r="GF143" s="25">
        <f t="shared" si="325"/>
        <v>0</v>
      </c>
      <c r="GG143" s="25">
        <f t="shared" si="325"/>
        <v>0</v>
      </c>
      <c r="GH143" s="25">
        <f t="shared" si="325"/>
        <v>0</v>
      </c>
      <c r="GI143" s="25">
        <f t="shared" si="325"/>
        <v>0</v>
      </c>
      <c r="GJ143" s="25">
        <f t="shared" si="325"/>
        <v>0</v>
      </c>
      <c r="GK143" s="25">
        <f t="shared" ref="GK143:GL146" si="335">IF(GK$12&gt;$I143,0,IF($D143&lt;=GK$12,$H143,0))</f>
        <v>0</v>
      </c>
      <c r="GL143" s="25">
        <f t="shared" si="335"/>
        <v>0</v>
      </c>
      <c r="GM143" s="246">
        <f t="shared" si="242"/>
        <v>0</v>
      </c>
    </row>
    <row r="144" spans="1:195" ht="19.5" customHeight="1">
      <c r="A144" s="130">
        <f t="shared" si="312"/>
        <v>0</v>
      </c>
      <c r="B144" s="25" t="s">
        <v>100</v>
      </c>
      <c r="C144" s="25" t="s">
        <v>6</v>
      </c>
      <c r="D144" s="64">
        <v>42705</v>
      </c>
      <c r="E144" s="25">
        <f>SUMIF(RRHH!$CN$18:$FG$18,D144,RRHH!$CN$26:$FG$26)*$E$163</f>
        <v>0</v>
      </c>
      <c r="F144" s="65">
        <f t="shared" si="326"/>
        <v>2016</v>
      </c>
      <c r="G144" s="25">
        <v>48</v>
      </c>
      <c r="H144" s="25">
        <f t="shared" si="327"/>
        <v>0</v>
      </c>
      <c r="I144" s="64">
        <f t="shared" si="328"/>
        <v>44164.2</v>
      </c>
      <c r="J144" s="141">
        <f t="shared" si="329"/>
        <v>0</v>
      </c>
      <c r="K144" s="25">
        <f t="shared" si="329"/>
        <v>0</v>
      </c>
      <c r="L144" s="25">
        <f t="shared" si="329"/>
        <v>0</v>
      </c>
      <c r="M144" s="25">
        <f t="shared" si="329"/>
        <v>0</v>
      </c>
      <c r="N144" s="25">
        <f t="shared" si="329"/>
        <v>0</v>
      </c>
      <c r="O144" s="25">
        <f t="shared" si="329"/>
        <v>0</v>
      </c>
      <c r="P144" s="25">
        <f t="shared" si="329"/>
        <v>0</v>
      </c>
      <c r="Q144" s="25">
        <f t="shared" si="329"/>
        <v>0</v>
      </c>
      <c r="R144" s="25">
        <f t="shared" si="329"/>
        <v>0</v>
      </c>
      <c r="S144" s="25">
        <f t="shared" si="329"/>
        <v>0</v>
      </c>
      <c r="T144" s="25">
        <f t="shared" si="329"/>
        <v>0</v>
      </c>
      <c r="U144" s="25">
        <f t="shared" si="329"/>
        <v>0</v>
      </c>
      <c r="V144" s="25">
        <f t="shared" si="329"/>
        <v>0</v>
      </c>
      <c r="W144" s="25">
        <f t="shared" si="329"/>
        <v>0</v>
      </c>
      <c r="X144" s="25">
        <f t="shared" si="329"/>
        <v>0</v>
      </c>
      <c r="Y144" s="25">
        <f t="shared" si="329"/>
        <v>0</v>
      </c>
      <c r="Z144" s="25">
        <f t="shared" si="314"/>
        <v>0</v>
      </c>
      <c r="AA144" s="25">
        <f t="shared" si="314"/>
        <v>0</v>
      </c>
      <c r="AB144" s="25">
        <f t="shared" si="314"/>
        <v>0</v>
      </c>
      <c r="AC144" s="25">
        <f t="shared" si="314"/>
        <v>0</v>
      </c>
      <c r="AD144" s="25">
        <f t="shared" si="314"/>
        <v>0</v>
      </c>
      <c r="AE144" s="25">
        <f t="shared" si="314"/>
        <v>0</v>
      </c>
      <c r="AF144" s="25">
        <f t="shared" si="314"/>
        <v>0</v>
      </c>
      <c r="AG144" s="25">
        <f t="shared" si="314"/>
        <v>0</v>
      </c>
      <c r="AH144" s="25">
        <f t="shared" si="314"/>
        <v>0</v>
      </c>
      <c r="AI144" s="25">
        <f t="shared" si="314"/>
        <v>0</v>
      </c>
      <c r="AJ144" s="25">
        <f t="shared" si="314"/>
        <v>0</v>
      </c>
      <c r="AK144" s="25">
        <f t="shared" si="314"/>
        <v>0</v>
      </c>
      <c r="AL144" s="25">
        <f t="shared" ref="Z144:AL156" si="336">IF(AL$12&gt;$I144,0,IF($D144&lt;=AL$12,$H144,0))</f>
        <v>0</v>
      </c>
      <c r="AM144" s="25">
        <f t="shared" si="330"/>
        <v>0</v>
      </c>
      <c r="AN144" s="25">
        <f t="shared" si="330"/>
        <v>0</v>
      </c>
      <c r="AO144" s="25">
        <f t="shared" si="330"/>
        <v>0</v>
      </c>
      <c r="AP144" s="25">
        <f t="shared" si="330"/>
        <v>0</v>
      </c>
      <c r="AQ144" s="25">
        <f t="shared" si="330"/>
        <v>0</v>
      </c>
      <c r="AR144" s="25">
        <f t="shared" si="330"/>
        <v>0</v>
      </c>
      <c r="AS144" s="25">
        <f t="shared" si="330"/>
        <v>0</v>
      </c>
      <c r="AT144" s="25">
        <f t="shared" si="330"/>
        <v>0</v>
      </c>
      <c r="AU144" s="25">
        <f t="shared" si="330"/>
        <v>0</v>
      </c>
      <c r="AV144" s="25">
        <f t="shared" si="330"/>
        <v>0</v>
      </c>
      <c r="AW144" s="25">
        <f t="shared" si="330"/>
        <v>0</v>
      </c>
      <c r="AX144" s="25">
        <f t="shared" si="330"/>
        <v>0</v>
      </c>
      <c r="AY144" s="25">
        <f t="shared" si="330"/>
        <v>0</v>
      </c>
      <c r="AZ144" s="25">
        <f t="shared" si="330"/>
        <v>0</v>
      </c>
      <c r="BA144" s="25">
        <f t="shared" si="330"/>
        <v>0</v>
      </c>
      <c r="BB144" s="25">
        <f t="shared" si="330"/>
        <v>0</v>
      </c>
      <c r="BC144" s="25">
        <f t="shared" si="331"/>
        <v>0</v>
      </c>
      <c r="BD144" s="25">
        <f t="shared" si="331"/>
        <v>0</v>
      </c>
      <c r="BE144" s="25">
        <f t="shared" si="331"/>
        <v>0</v>
      </c>
      <c r="BF144" s="25">
        <f t="shared" si="331"/>
        <v>0</v>
      </c>
      <c r="BG144" s="25">
        <f t="shared" si="331"/>
        <v>0</v>
      </c>
      <c r="BH144" s="25">
        <f t="shared" si="331"/>
        <v>0</v>
      </c>
      <c r="BI144" s="25">
        <f t="shared" si="331"/>
        <v>0</v>
      </c>
      <c r="BJ144" s="25">
        <f t="shared" si="331"/>
        <v>0</v>
      </c>
      <c r="BK144" s="25">
        <f t="shared" si="331"/>
        <v>0</v>
      </c>
      <c r="BL144" s="25">
        <f t="shared" si="331"/>
        <v>0</v>
      </c>
      <c r="BM144" s="25">
        <f t="shared" si="331"/>
        <v>0</v>
      </c>
      <c r="BN144" s="25">
        <f t="shared" si="331"/>
        <v>0</v>
      </c>
      <c r="BO144" s="25">
        <f t="shared" si="331"/>
        <v>0</v>
      </c>
      <c r="BP144" s="25">
        <f t="shared" si="331"/>
        <v>0</v>
      </c>
      <c r="BQ144" s="25">
        <f t="shared" si="331"/>
        <v>0</v>
      </c>
      <c r="BR144" s="25">
        <f t="shared" si="331"/>
        <v>0</v>
      </c>
      <c r="BS144" s="25">
        <f t="shared" si="332"/>
        <v>0</v>
      </c>
      <c r="BT144" s="25">
        <f t="shared" si="332"/>
        <v>0</v>
      </c>
      <c r="BU144" s="25">
        <f t="shared" si="332"/>
        <v>0</v>
      </c>
      <c r="BV144" s="25">
        <f t="shared" si="332"/>
        <v>0</v>
      </c>
      <c r="BW144" s="25">
        <f t="shared" si="332"/>
        <v>0</v>
      </c>
      <c r="BX144" s="25">
        <f t="shared" si="332"/>
        <v>0</v>
      </c>
      <c r="BY144" s="25">
        <f t="shared" si="332"/>
        <v>0</v>
      </c>
      <c r="BZ144" s="25">
        <f t="shared" si="332"/>
        <v>0</v>
      </c>
      <c r="CA144" s="25">
        <f t="shared" si="332"/>
        <v>0</v>
      </c>
      <c r="CB144" s="25">
        <f t="shared" si="332"/>
        <v>0</v>
      </c>
      <c r="CC144" s="25">
        <f t="shared" si="332"/>
        <v>0</v>
      </c>
      <c r="CD144" s="25">
        <f t="shared" si="332"/>
        <v>0</v>
      </c>
      <c r="CE144" s="25">
        <f t="shared" si="332"/>
        <v>0</v>
      </c>
      <c r="CF144" s="25">
        <f t="shared" si="332"/>
        <v>0</v>
      </c>
      <c r="CG144" s="25">
        <f t="shared" si="332"/>
        <v>0</v>
      </c>
      <c r="CH144" s="25">
        <f t="shared" si="332"/>
        <v>0</v>
      </c>
      <c r="CI144" s="25">
        <f t="shared" si="333"/>
        <v>0</v>
      </c>
      <c r="CJ144" s="25">
        <f t="shared" si="333"/>
        <v>0</v>
      </c>
      <c r="CK144" s="25">
        <f t="shared" si="333"/>
        <v>0</v>
      </c>
      <c r="CL144" s="25">
        <f t="shared" si="333"/>
        <v>0</v>
      </c>
      <c r="CM144" s="25">
        <f t="shared" si="333"/>
        <v>0</v>
      </c>
      <c r="CN144" s="25">
        <f t="shared" si="333"/>
        <v>0</v>
      </c>
      <c r="CO144" s="25">
        <f t="shared" si="333"/>
        <v>0</v>
      </c>
      <c r="CP144" s="25">
        <f t="shared" si="333"/>
        <v>0</v>
      </c>
      <c r="CQ144" s="25">
        <f t="shared" si="333"/>
        <v>0</v>
      </c>
      <c r="CR144" s="25">
        <f t="shared" si="333"/>
        <v>0</v>
      </c>
      <c r="CS144" s="25">
        <f t="shared" si="333"/>
        <v>0</v>
      </c>
      <c r="CT144" s="25">
        <f t="shared" si="333"/>
        <v>0</v>
      </c>
      <c r="CU144" s="25">
        <f t="shared" si="333"/>
        <v>0</v>
      </c>
      <c r="CV144" s="25">
        <f t="shared" si="333"/>
        <v>0</v>
      </c>
      <c r="CW144" s="25">
        <f t="shared" si="333"/>
        <v>0</v>
      </c>
      <c r="CX144" s="25">
        <f t="shared" si="333"/>
        <v>0</v>
      </c>
      <c r="CY144" s="25">
        <f t="shared" si="319"/>
        <v>0</v>
      </c>
      <c r="CZ144" s="25">
        <f t="shared" si="319"/>
        <v>0</v>
      </c>
      <c r="DA144" s="25">
        <f t="shared" si="319"/>
        <v>0</v>
      </c>
      <c r="DB144" s="25">
        <f t="shared" si="334"/>
        <v>0</v>
      </c>
      <c r="DC144" s="25">
        <f t="shared" si="334"/>
        <v>0</v>
      </c>
      <c r="DD144" s="25">
        <f t="shared" si="334"/>
        <v>0</v>
      </c>
      <c r="DE144" s="25">
        <f t="shared" si="334"/>
        <v>0</v>
      </c>
      <c r="DF144" s="25">
        <f t="shared" si="334"/>
        <v>0</v>
      </c>
      <c r="DG144" s="25">
        <f t="shared" si="334"/>
        <v>0</v>
      </c>
      <c r="DH144" s="25">
        <f t="shared" si="334"/>
        <v>0</v>
      </c>
      <c r="DI144" s="25">
        <f t="shared" si="334"/>
        <v>0</v>
      </c>
      <c r="DJ144" s="25">
        <f t="shared" si="334"/>
        <v>0</v>
      </c>
      <c r="DK144" s="25">
        <f t="shared" si="334"/>
        <v>0</v>
      </c>
      <c r="DL144" s="25">
        <f t="shared" si="334"/>
        <v>0</v>
      </c>
      <c r="DM144" s="25">
        <f t="shared" si="334"/>
        <v>0</v>
      </c>
      <c r="DN144" s="25">
        <f t="shared" si="334"/>
        <v>0</v>
      </c>
      <c r="DO144" s="25">
        <f t="shared" si="334"/>
        <v>0</v>
      </c>
      <c r="DP144" s="25">
        <f t="shared" si="334"/>
        <v>0</v>
      </c>
      <c r="DQ144" s="25">
        <f t="shared" si="334"/>
        <v>0</v>
      </c>
      <c r="DR144" s="25">
        <f t="shared" si="313"/>
        <v>0</v>
      </c>
      <c r="DS144" s="25">
        <f t="shared" si="313"/>
        <v>0</v>
      </c>
      <c r="DT144" s="25">
        <f t="shared" si="313"/>
        <v>0</v>
      </c>
      <c r="DU144" s="25">
        <f t="shared" si="313"/>
        <v>0</v>
      </c>
      <c r="DV144" s="25">
        <f t="shared" si="313"/>
        <v>0</v>
      </c>
      <c r="DW144" s="25">
        <f t="shared" si="313"/>
        <v>0</v>
      </c>
      <c r="DX144" s="25">
        <f t="shared" si="313"/>
        <v>0</v>
      </c>
      <c r="DY144" s="25">
        <f t="shared" si="313"/>
        <v>0</v>
      </c>
      <c r="DZ144" s="25">
        <f t="shared" ref="DZ144:GK147" si="337">IF(DZ$12&gt;$I144,0,IF($D144&lt;=DZ$12,$H144,0))</f>
        <v>0</v>
      </c>
      <c r="EA144" s="25">
        <f t="shared" si="337"/>
        <v>0</v>
      </c>
      <c r="EB144" s="25">
        <f t="shared" si="337"/>
        <v>0</v>
      </c>
      <c r="EC144" s="25">
        <f t="shared" si="337"/>
        <v>0</v>
      </c>
      <c r="ED144" s="25">
        <f t="shared" si="337"/>
        <v>0</v>
      </c>
      <c r="EE144" s="25">
        <f t="shared" si="337"/>
        <v>0</v>
      </c>
      <c r="EF144" s="25">
        <f t="shared" si="337"/>
        <v>0</v>
      </c>
      <c r="EG144" s="25">
        <f t="shared" si="337"/>
        <v>0</v>
      </c>
      <c r="EH144" s="25">
        <f t="shared" si="337"/>
        <v>0</v>
      </c>
      <c r="EI144" s="25">
        <f t="shared" si="337"/>
        <v>0</v>
      </c>
      <c r="EJ144" s="25">
        <f t="shared" si="337"/>
        <v>0</v>
      </c>
      <c r="EK144" s="25">
        <f t="shared" si="337"/>
        <v>0</v>
      </c>
      <c r="EL144" s="25">
        <f t="shared" si="337"/>
        <v>0</v>
      </c>
      <c r="EM144" s="25">
        <f t="shared" si="337"/>
        <v>0</v>
      </c>
      <c r="EN144" s="25">
        <f t="shared" si="337"/>
        <v>0</v>
      </c>
      <c r="EO144" s="25">
        <f t="shared" si="337"/>
        <v>0</v>
      </c>
      <c r="EP144" s="25">
        <f t="shared" si="337"/>
        <v>0</v>
      </c>
      <c r="EQ144" s="25">
        <f t="shared" si="337"/>
        <v>0</v>
      </c>
      <c r="ER144" s="25">
        <f t="shared" si="337"/>
        <v>0</v>
      </c>
      <c r="ES144" s="25">
        <f t="shared" si="337"/>
        <v>0</v>
      </c>
      <c r="ET144" s="25">
        <f t="shared" si="337"/>
        <v>0</v>
      </c>
      <c r="EU144" s="25">
        <f t="shared" si="337"/>
        <v>0</v>
      </c>
      <c r="EV144" s="25">
        <f t="shared" si="337"/>
        <v>0</v>
      </c>
      <c r="EW144" s="25">
        <f t="shared" si="337"/>
        <v>0</v>
      </c>
      <c r="EX144" s="25">
        <f t="shared" si="337"/>
        <v>0</v>
      </c>
      <c r="EY144" s="25">
        <f t="shared" si="337"/>
        <v>0</v>
      </c>
      <c r="EZ144" s="25">
        <f t="shared" si="337"/>
        <v>0</v>
      </c>
      <c r="FA144" s="25">
        <f t="shared" si="337"/>
        <v>0</v>
      </c>
      <c r="FB144" s="25">
        <f t="shared" si="337"/>
        <v>0</v>
      </c>
      <c r="FC144" s="25">
        <f t="shared" si="337"/>
        <v>0</v>
      </c>
      <c r="FD144" s="25">
        <f t="shared" si="337"/>
        <v>0</v>
      </c>
      <c r="FE144" s="25">
        <f t="shared" si="337"/>
        <v>0</v>
      </c>
      <c r="FF144" s="25">
        <f t="shared" si="337"/>
        <v>0</v>
      </c>
      <c r="FG144" s="25">
        <f t="shared" si="337"/>
        <v>0</v>
      </c>
      <c r="FH144" s="25">
        <f t="shared" si="337"/>
        <v>0</v>
      </c>
      <c r="FI144" s="25">
        <f t="shared" si="337"/>
        <v>0</v>
      </c>
      <c r="FJ144" s="25">
        <f t="shared" si="337"/>
        <v>0</v>
      </c>
      <c r="FK144" s="25">
        <f t="shared" si="337"/>
        <v>0</v>
      </c>
      <c r="FL144" s="25">
        <f t="shared" si="337"/>
        <v>0</v>
      </c>
      <c r="FM144" s="25">
        <f t="shared" si="337"/>
        <v>0</v>
      </c>
      <c r="FN144" s="25">
        <f t="shared" si="337"/>
        <v>0</v>
      </c>
      <c r="FO144" s="25">
        <f t="shared" si="337"/>
        <v>0</v>
      </c>
      <c r="FP144" s="25">
        <f t="shared" si="337"/>
        <v>0</v>
      </c>
      <c r="FQ144" s="25">
        <f t="shared" si="337"/>
        <v>0</v>
      </c>
      <c r="FR144" s="25">
        <f t="shared" si="337"/>
        <v>0</v>
      </c>
      <c r="FS144" s="25">
        <f t="shared" si="337"/>
        <v>0</v>
      </c>
      <c r="FT144" s="25">
        <f t="shared" si="337"/>
        <v>0</v>
      </c>
      <c r="FU144" s="25">
        <f t="shared" si="337"/>
        <v>0</v>
      </c>
      <c r="FV144" s="25">
        <f t="shared" si="337"/>
        <v>0</v>
      </c>
      <c r="FW144" s="25">
        <f t="shared" si="337"/>
        <v>0</v>
      </c>
      <c r="FX144" s="25">
        <f t="shared" si="337"/>
        <v>0</v>
      </c>
      <c r="FY144" s="25">
        <f t="shared" si="337"/>
        <v>0</v>
      </c>
      <c r="FZ144" s="25">
        <f t="shared" si="337"/>
        <v>0</v>
      </c>
      <c r="GA144" s="25">
        <f t="shared" si="337"/>
        <v>0</v>
      </c>
      <c r="GB144" s="25">
        <f t="shared" si="337"/>
        <v>0</v>
      </c>
      <c r="GC144" s="25">
        <f t="shared" si="337"/>
        <v>0</v>
      </c>
      <c r="GD144" s="25">
        <f t="shared" si="337"/>
        <v>0</v>
      </c>
      <c r="GE144" s="25">
        <f t="shared" si="337"/>
        <v>0</v>
      </c>
      <c r="GF144" s="25">
        <f t="shared" si="337"/>
        <v>0</v>
      </c>
      <c r="GG144" s="25">
        <f t="shared" si="337"/>
        <v>0</v>
      </c>
      <c r="GH144" s="25">
        <f t="shared" si="337"/>
        <v>0</v>
      </c>
      <c r="GI144" s="25">
        <f t="shared" si="337"/>
        <v>0</v>
      </c>
      <c r="GJ144" s="25">
        <f t="shared" si="337"/>
        <v>0</v>
      </c>
      <c r="GK144" s="25">
        <f t="shared" si="337"/>
        <v>0</v>
      </c>
      <c r="GL144" s="25">
        <f t="shared" si="335"/>
        <v>0</v>
      </c>
      <c r="GM144" s="246">
        <f t="shared" si="242"/>
        <v>0</v>
      </c>
    </row>
    <row r="145" spans="1:195" ht="19.5" customHeight="1">
      <c r="A145" s="130">
        <f t="shared" si="312"/>
        <v>0</v>
      </c>
      <c r="B145" s="25" t="s">
        <v>100</v>
      </c>
      <c r="C145" s="25" t="s">
        <v>6</v>
      </c>
      <c r="D145" s="64">
        <v>42736</v>
      </c>
      <c r="E145" s="25">
        <f>SUMIF(RRHH!$CN$18:$FG$18,D145,RRHH!$CN$26:$FG$26)*$E$163</f>
        <v>1550</v>
      </c>
      <c r="F145" s="65">
        <f t="shared" si="326"/>
        <v>2017</v>
      </c>
      <c r="G145" s="25">
        <v>48</v>
      </c>
      <c r="H145" s="25">
        <f t="shared" si="327"/>
        <v>-32.291666666666664</v>
      </c>
      <c r="I145" s="64">
        <f t="shared" si="328"/>
        <v>44195.199999999997</v>
      </c>
      <c r="J145" s="141">
        <f t="shared" si="329"/>
        <v>0</v>
      </c>
      <c r="K145" s="25">
        <f t="shared" si="329"/>
        <v>0</v>
      </c>
      <c r="L145" s="25">
        <f t="shared" si="329"/>
        <v>0</v>
      </c>
      <c r="M145" s="25">
        <f t="shared" si="329"/>
        <v>0</v>
      </c>
      <c r="N145" s="25">
        <f t="shared" si="329"/>
        <v>0</v>
      </c>
      <c r="O145" s="25">
        <f t="shared" si="329"/>
        <v>0</v>
      </c>
      <c r="P145" s="25">
        <f t="shared" si="329"/>
        <v>0</v>
      </c>
      <c r="Q145" s="25">
        <f t="shared" si="329"/>
        <v>0</v>
      </c>
      <c r="R145" s="25">
        <f t="shared" si="329"/>
        <v>0</v>
      </c>
      <c r="S145" s="25">
        <f t="shared" si="329"/>
        <v>0</v>
      </c>
      <c r="T145" s="25">
        <f t="shared" si="329"/>
        <v>0</v>
      </c>
      <c r="U145" s="25">
        <f t="shared" si="329"/>
        <v>0</v>
      </c>
      <c r="V145" s="25">
        <f t="shared" si="329"/>
        <v>0</v>
      </c>
      <c r="W145" s="25">
        <f t="shared" si="329"/>
        <v>0</v>
      </c>
      <c r="X145" s="25">
        <f t="shared" si="329"/>
        <v>0</v>
      </c>
      <c r="Y145" s="25">
        <f t="shared" si="329"/>
        <v>0</v>
      </c>
      <c r="Z145" s="25">
        <f t="shared" si="336"/>
        <v>0</v>
      </c>
      <c r="AA145" s="25">
        <f t="shared" si="336"/>
        <v>0</v>
      </c>
      <c r="AB145" s="25">
        <f t="shared" si="336"/>
        <v>0</v>
      </c>
      <c r="AC145" s="25">
        <f t="shared" si="336"/>
        <v>0</v>
      </c>
      <c r="AD145" s="25">
        <f t="shared" si="336"/>
        <v>0</v>
      </c>
      <c r="AE145" s="25">
        <f t="shared" si="336"/>
        <v>0</v>
      </c>
      <c r="AF145" s="25">
        <f t="shared" si="336"/>
        <v>0</v>
      </c>
      <c r="AG145" s="25">
        <f t="shared" si="336"/>
        <v>0</v>
      </c>
      <c r="AH145" s="25">
        <f t="shared" si="336"/>
        <v>0</v>
      </c>
      <c r="AI145" s="25">
        <f t="shared" si="336"/>
        <v>0</v>
      </c>
      <c r="AJ145" s="25">
        <f t="shared" si="336"/>
        <v>0</v>
      </c>
      <c r="AK145" s="25">
        <f t="shared" si="336"/>
        <v>0</v>
      </c>
      <c r="AL145" s="25">
        <f t="shared" si="336"/>
        <v>0</v>
      </c>
      <c r="AM145" s="25">
        <f t="shared" si="330"/>
        <v>0</v>
      </c>
      <c r="AN145" s="25">
        <f t="shared" si="330"/>
        <v>0</v>
      </c>
      <c r="AO145" s="25">
        <f t="shared" si="330"/>
        <v>0</v>
      </c>
      <c r="AP145" s="25">
        <f t="shared" si="330"/>
        <v>0</v>
      </c>
      <c r="AQ145" s="25">
        <f t="shared" si="330"/>
        <v>0</v>
      </c>
      <c r="AR145" s="25">
        <f t="shared" si="330"/>
        <v>0</v>
      </c>
      <c r="AS145" s="25">
        <f t="shared" si="330"/>
        <v>0</v>
      </c>
      <c r="AT145" s="25">
        <f t="shared" si="330"/>
        <v>0</v>
      </c>
      <c r="AU145" s="25">
        <f t="shared" si="330"/>
        <v>0</v>
      </c>
      <c r="AV145" s="25">
        <f t="shared" si="330"/>
        <v>0</v>
      </c>
      <c r="AW145" s="25">
        <f t="shared" si="330"/>
        <v>0</v>
      </c>
      <c r="AX145" s="25">
        <f t="shared" si="330"/>
        <v>0</v>
      </c>
      <c r="AY145" s="25">
        <f t="shared" si="330"/>
        <v>0</v>
      </c>
      <c r="AZ145" s="25">
        <f t="shared" si="330"/>
        <v>0</v>
      </c>
      <c r="BA145" s="25">
        <f t="shared" si="330"/>
        <v>0</v>
      </c>
      <c r="BB145" s="25">
        <f t="shared" si="330"/>
        <v>0</v>
      </c>
      <c r="BC145" s="25">
        <f t="shared" si="331"/>
        <v>0</v>
      </c>
      <c r="BD145" s="25">
        <f t="shared" si="331"/>
        <v>0</v>
      </c>
      <c r="BE145" s="25">
        <f t="shared" si="331"/>
        <v>0</v>
      </c>
      <c r="BF145" s="25">
        <f t="shared" si="331"/>
        <v>0</v>
      </c>
      <c r="BG145" s="25">
        <f t="shared" si="331"/>
        <v>0</v>
      </c>
      <c r="BH145" s="25">
        <f t="shared" si="331"/>
        <v>0</v>
      </c>
      <c r="BI145" s="25">
        <f t="shared" si="331"/>
        <v>0</v>
      </c>
      <c r="BJ145" s="25">
        <f t="shared" si="331"/>
        <v>0</v>
      </c>
      <c r="BK145" s="25">
        <f t="shared" si="331"/>
        <v>0</v>
      </c>
      <c r="BL145" s="25">
        <f t="shared" si="331"/>
        <v>0</v>
      </c>
      <c r="BM145" s="25">
        <f t="shared" si="331"/>
        <v>0</v>
      </c>
      <c r="BN145" s="25">
        <f t="shared" si="331"/>
        <v>0</v>
      </c>
      <c r="BO145" s="25">
        <f t="shared" si="331"/>
        <v>0</v>
      </c>
      <c r="BP145" s="25">
        <f t="shared" si="331"/>
        <v>0</v>
      </c>
      <c r="BQ145" s="25">
        <f t="shared" si="331"/>
        <v>0</v>
      </c>
      <c r="BR145" s="25">
        <f t="shared" si="331"/>
        <v>0</v>
      </c>
      <c r="BS145" s="25">
        <f t="shared" si="332"/>
        <v>-32.291666666666664</v>
      </c>
      <c r="BT145" s="25">
        <f t="shared" si="332"/>
        <v>-32.291666666666664</v>
      </c>
      <c r="BU145" s="25">
        <f t="shared" si="332"/>
        <v>-32.291666666666664</v>
      </c>
      <c r="BV145" s="25">
        <f t="shared" si="332"/>
        <v>-32.291666666666664</v>
      </c>
      <c r="BW145" s="25">
        <f t="shared" si="332"/>
        <v>-32.291666666666664</v>
      </c>
      <c r="BX145" s="25">
        <f t="shared" si="332"/>
        <v>-32.291666666666664</v>
      </c>
      <c r="BY145" s="25">
        <f t="shared" si="332"/>
        <v>-32.291666666666664</v>
      </c>
      <c r="BZ145" s="25">
        <f t="shared" si="332"/>
        <v>-32.291666666666664</v>
      </c>
      <c r="CA145" s="25">
        <f t="shared" si="332"/>
        <v>-32.291666666666664</v>
      </c>
      <c r="CB145" s="25">
        <f t="shared" si="332"/>
        <v>-32.291666666666664</v>
      </c>
      <c r="CC145" s="25">
        <f t="shared" si="332"/>
        <v>-32.291666666666664</v>
      </c>
      <c r="CD145" s="25">
        <f t="shared" si="332"/>
        <v>-32.291666666666664</v>
      </c>
      <c r="CE145" s="25">
        <f t="shared" si="332"/>
        <v>-32.291666666666664</v>
      </c>
      <c r="CF145" s="25">
        <f t="shared" si="332"/>
        <v>-32.291666666666664</v>
      </c>
      <c r="CG145" s="25">
        <f t="shared" si="332"/>
        <v>-32.291666666666664</v>
      </c>
      <c r="CH145" s="25">
        <f t="shared" si="332"/>
        <v>-32.291666666666664</v>
      </c>
      <c r="CI145" s="25">
        <f t="shared" si="333"/>
        <v>-32.291666666666664</v>
      </c>
      <c r="CJ145" s="25">
        <f t="shared" si="333"/>
        <v>-32.291666666666664</v>
      </c>
      <c r="CK145" s="25">
        <f t="shared" si="333"/>
        <v>-32.291666666666664</v>
      </c>
      <c r="CL145" s="25">
        <f t="shared" si="333"/>
        <v>-32.291666666666664</v>
      </c>
      <c r="CM145" s="25">
        <f t="shared" si="333"/>
        <v>-32.291666666666664</v>
      </c>
      <c r="CN145" s="25">
        <f t="shared" si="333"/>
        <v>-32.291666666666664</v>
      </c>
      <c r="CO145" s="25">
        <f t="shared" si="333"/>
        <v>-32.291666666666664</v>
      </c>
      <c r="CP145" s="25">
        <f t="shared" si="333"/>
        <v>-32.291666666666664</v>
      </c>
      <c r="CQ145" s="25">
        <f t="shared" si="333"/>
        <v>-32.291666666666664</v>
      </c>
      <c r="CR145" s="25">
        <f t="shared" si="333"/>
        <v>-32.291666666666664</v>
      </c>
      <c r="CS145" s="25">
        <f t="shared" si="333"/>
        <v>-32.291666666666664</v>
      </c>
      <c r="CT145" s="25">
        <f t="shared" si="333"/>
        <v>-32.291666666666664</v>
      </c>
      <c r="CU145" s="25">
        <f t="shared" si="333"/>
        <v>-32.291666666666664</v>
      </c>
      <c r="CV145" s="25">
        <f t="shared" si="333"/>
        <v>-32.291666666666664</v>
      </c>
      <c r="CW145" s="25">
        <f t="shared" si="333"/>
        <v>-32.291666666666664</v>
      </c>
      <c r="CX145" s="25">
        <f t="shared" si="333"/>
        <v>-32.291666666666664</v>
      </c>
      <c r="CY145" s="25">
        <f t="shared" si="319"/>
        <v>-32.291666666666664</v>
      </c>
      <c r="CZ145" s="25">
        <f t="shared" si="319"/>
        <v>-32.291666666666664</v>
      </c>
      <c r="DA145" s="25">
        <f t="shared" si="319"/>
        <v>-32.291666666666664</v>
      </c>
      <c r="DB145" s="25">
        <f t="shared" si="334"/>
        <v>-32.291666666666664</v>
      </c>
      <c r="DC145" s="25">
        <f t="shared" si="334"/>
        <v>-32.291666666666664</v>
      </c>
      <c r="DD145" s="25">
        <f t="shared" si="334"/>
        <v>-32.291666666666664</v>
      </c>
      <c r="DE145" s="25">
        <f t="shared" si="334"/>
        <v>-32.291666666666664</v>
      </c>
      <c r="DF145" s="25">
        <f t="shared" si="334"/>
        <v>-32.291666666666664</v>
      </c>
      <c r="DG145" s="25">
        <f t="shared" si="334"/>
        <v>-32.291666666666664</v>
      </c>
      <c r="DH145" s="25">
        <f t="shared" si="334"/>
        <v>-32.291666666666664</v>
      </c>
      <c r="DI145" s="25">
        <f t="shared" si="334"/>
        <v>-32.291666666666664</v>
      </c>
      <c r="DJ145" s="25">
        <f t="shared" si="334"/>
        <v>-32.291666666666664</v>
      </c>
      <c r="DK145" s="25">
        <f t="shared" si="334"/>
        <v>-32.291666666666664</v>
      </c>
      <c r="DL145" s="25">
        <f t="shared" si="334"/>
        <v>-32.291666666666664</v>
      </c>
      <c r="DM145" s="25">
        <f t="shared" si="334"/>
        <v>-32.291666666666664</v>
      </c>
      <c r="DN145" s="25">
        <f t="shared" si="334"/>
        <v>-32.291666666666664</v>
      </c>
      <c r="DO145" s="25">
        <f t="shared" si="334"/>
        <v>0</v>
      </c>
      <c r="DP145" s="25">
        <f t="shared" si="334"/>
        <v>0</v>
      </c>
      <c r="DQ145" s="25">
        <f t="shared" si="334"/>
        <v>0</v>
      </c>
      <c r="DR145" s="25">
        <f t="shared" si="313"/>
        <v>0</v>
      </c>
      <c r="DS145" s="25">
        <f t="shared" si="313"/>
        <v>0</v>
      </c>
      <c r="DT145" s="25">
        <f t="shared" si="313"/>
        <v>0</v>
      </c>
      <c r="DU145" s="25">
        <f t="shared" si="313"/>
        <v>0</v>
      </c>
      <c r="DV145" s="25">
        <f t="shared" si="313"/>
        <v>0</v>
      </c>
      <c r="DW145" s="25">
        <f t="shared" si="313"/>
        <v>0</v>
      </c>
      <c r="DX145" s="25">
        <f t="shared" si="313"/>
        <v>0</v>
      </c>
      <c r="DY145" s="25">
        <f t="shared" si="313"/>
        <v>0</v>
      </c>
      <c r="DZ145" s="25">
        <f t="shared" si="337"/>
        <v>0</v>
      </c>
      <c r="EA145" s="25">
        <f t="shared" si="337"/>
        <v>0</v>
      </c>
      <c r="EB145" s="25">
        <f t="shared" si="337"/>
        <v>0</v>
      </c>
      <c r="EC145" s="25">
        <f t="shared" si="337"/>
        <v>0</v>
      </c>
      <c r="ED145" s="25">
        <f t="shared" si="337"/>
        <v>0</v>
      </c>
      <c r="EE145" s="25">
        <f t="shared" si="337"/>
        <v>0</v>
      </c>
      <c r="EF145" s="25">
        <f t="shared" si="337"/>
        <v>0</v>
      </c>
      <c r="EG145" s="25">
        <f t="shared" si="337"/>
        <v>0</v>
      </c>
      <c r="EH145" s="25">
        <f t="shared" si="337"/>
        <v>0</v>
      </c>
      <c r="EI145" s="25">
        <f t="shared" si="337"/>
        <v>0</v>
      </c>
      <c r="EJ145" s="25">
        <f t="shared" si="337"/>
        <v>0</v>
      </c>
      <c r="EK145" s="25">
        <f t="shared" si="337"/>
        <v>0</v>
      </c>
      <c r="EL145" s="25">
        <f t="shared" si="337"/>
        <v>0</v>
      </c>
      <c r="EM145" s="25">
        <f t="shared" si="337"/>
        <v>0</v>
      </c>
      <c r="EN145" s="25">
        <f t="shared" si="337"/>
        <v>0</v>
      </c>
      <c r="EO145" s="25">
        <f t="shared" si="337"/>
        <v>0</v>
      </c>
      <c r="EP145" s="25">
        <f t="shared" si="337"/>
        <v>0</v>
      </c>
      <c r="EQ145" s="25">
        <f t="shared" si="337"/>
        <v>0</v>
      </c>
      <c r="ER145" s="25">
        <f t="shared" si="337"/>
        <v>0</v>
      </c>
      <c r="ES145" s="25">
        <f t="shared" si="337"/>
        <v>0</v>
      </c>
      <c r="ET145" s="25">
        <f t="shared" si="337"/>
        <v>0</v>
      </c>
      <c r="EU145" s="25">
        <f t="shared" si="337"/>
        <v>0</v>
      </c>
      <c r="EV145" s="25">
        <f t="shared" si="337"/>
        <v>0</v>
      </c>
      <c r="EW145" s="25">
        <f t="shared" si="337"/>
        <v>0</v>
      </c>
      <c r="EX145" s="25">
        <f t="shared" si="337"/>
        <v>0</v>
      </c>
      <c r="EY145" s="25">
        <f t="shared" si="337"/>
        <v>0</v>
      </c>
      <c r="EZ145" s="25">
        <f t="shared" si="337"/>
        <v>0</v>
      </c>
      <c r="FA145" s="25">
        <f t="shared" si="337"/>
        <v>0</v>
      </c>
      <c r="FB145" s="25">
        <f t="shared" si="337"/>
        <v>0</v>
      </c>
      <c r="FC145" s="25">
        <f t="shared" si="337"/>
        <v>0</v>
      </c>
      <c r="FD145" s="25">
        <f t="shared" si="337"/>
        <v>0</v>
      </c>
      <c r="FE145" s="25">
        <f t="shared" si="337"/>
        <v>0</v>
      </c>
      <c r="FF145" s="25">
        <f t="shared" si="337"/>
        <v>0</v>
      </c>
      <c r="FG145" s="25">
        <f t="shared" si="337"/>
        <v>0</v>
      </c>
      <c r="FH145" s="25">
        <f t="shared" si="337"/>
        <v>0</v>
      </c>
      <c r="FI145" s="25">
        <f t="shared" si="337"/>
        <v>0</v>
      </c>
      <c r="FJ145" s="25">
        <f t="shared" si="337"/>
        <v>0</v>
      </c>
      <c r="FK145" s="25">
        <f t="shared" si="337"/>
        <v>0</v>
      </c>
      <c r="FL145" s="25">
        <f t="shared" si="337"/>
        <v>0</v>
      </c>
      <c r="FM145" s="25">
        <f t="shared" si="337"/>
        <v>0</v>
      </c>
      <c r="FN145" s="25">
        <f t="shared" si="337"/>
        <v>0</v>
      </c>
      <c r="FO145" s="25">
        <f t="shared" si="337"/>
        <v>0</v>
      </c>
      <c r="FP145" s="25">
        <f t="shared" si="337"/>
        <v>0</v>
      </c>
      <c r="FQ145" s="25">
        <f t="shared" si="337"/>
        <v>0</v>
      </c>
      <c r="FR145" s="25">
        <f t="shared" si="337"/>
        <v>0</v>
      </c>
      <c r="FS145" s="25">
        <f t="shared" si="337"/>
        <v>0</v>
      </c>
      <c r="FT145" s="25">
        <f t="shared" si="337"/>
        <v>0</v>
      </c>
      <c r="FU145" s="25">
        <f t="shared" si="337"/>
        <v>0</v>
      </c>
      <c r="FV145" s="25">
        <f t="shared" si="337"/>
        <v>0</v>
      </c>
      <c r="FW145" s="25">
        <f t="shared" si="337"/>
        <v>0</v>
      </c>
      <c r="FX145" s="25">
        <f t="shared" si="337"/>
        <v>0</v>
      </c>
      <c r="FY145" s="25">
        <f t="shared" si="337"/>
        <v>0</v>
      </c>
      <c r="FZ145" s="25">
        <f t="shared" si="337"/>
        <v>0</v>
      </c>
      <c r="GA145" s="25">
        <f t="shared" si="337"/>
        <v>0</v>
      </c>
      <c r="GB145" s="25">
        <f t="shared" si="337"/>
        <v>0</v>
      </c>
      <c r="GC145" s="25">
        <f t="shared" si="337"/>
        <v>0</v>
      </c>
      <c r="GD145" s="25">
        <f t="shared" si="337"/>
        <v>0</v>
      </c>
      <c r="GE145" s="25">
        <f t="shared" si="337"/>
        <v>0</v>
      </c>
      <c r="GF145" s="25">
        <f t="shared" si="337"/>
        <v>0</v>
      </c>
      <c r="GG145" s="25">
        <f t="shared" si="337"/>
        <v>0</v>
      </c>
      <c r="GH145" s="25">
        <f t="shared" si="337"/>
        <v>0</v>
      </c>
      <c r="GI145" s="25">
        <f t="shared" si="337"/>
        <v>0</v>
      </c>
      <c r="GJ145" s="25">
        <f t="shared" si="337"/>
        <v>0</v>
      </c>
      <c r="GK145" s="25">
        <f t="shared" si="337"/>
        <v>0</v>
      </c>
      <c r="GL145" s="25">
        <f t="shared" si="335"/>
        <v>0</v>
      </c>
      <c r="GM145" s="246">
        <f t="shared" si="242"/>
        <v>0</v>
      </c>
    </row>
    <row r="146" spans="1:195" ht="19.5" customHeight="1">
      <c r="A146" s="130">
        <f t="shared" si="312"/>
        <v>0</v>
      </c>
      <c r="B146" s="25" t="s">
        <v>100</v>
      </c>
      <c r="C146" s="25" t="s">
        <v>6</v>
      </c>
      <c r="D146" s="64">
        <v>42767</v>
      </c>
      <c r="E146" s="25">
        <f>SUMIF(RRHH!$CN$18:$FG$18,D146,RRHH!$CN$26:$FG$26)*$E$163</f>
        <v>0</v>
      </c>
      <c r="F146" s="65">
        <f t="shared" si="326"/>
        <v>2017</v>
      </c>
      <c r="G146" s="25">
        <v>48</v>
      </c>
      <c r="H146" s="25">
        <f t="shared" si="327"/>
        <v>0</v>
      </c>
      <c r="I146" s="64">
        <f t="shared" si="328"/>
        <v>44226.2</v>
      </c>
      <c r="J146" s="141">
        <f t="shared" si="329"/>
        <v>0</v>
      </c>
      <c r="K146" s="25">
        <f t="shared" si="329"/>
        <v>0</v>
      </c>
      <c r="L146" s="25">
        <f t="shared" si="329"/>
        <v>0</v>
      </c>
      <c r="M146" s="25">
        <f t="shared" si="329"/>
        <v>0</v>
      </c>
      <c r="N146" s="25">
        <f t="shared" si="329"/>
        <v>0</v>
      </c>
      <c r="O146" s="25">
        <f t="shared" si="329"/>
        <v>0</v>
      </c>
      <c r="P146" s="25">
        <f t="shared" si="329"/>
        <v>0</v>
      </c>
      <c r="Q146" s="25">
        <f t="shared" si="329"/>
        <v>0</v>
      </c>
      <c r="R146" s="25">
        <f t="shared" si="329"/>
        <v>0</v>
      </c>
      <c r="S146" s="25">
        <f t="shared" si="329"/>
        <v>0</v>
      </c>
      <c r="T146" s="25">
        <f t="shared" si="329"/>
        <v>0</v>
      </c>
      <c r="U146" s="25">
        <f t="shared" si="329"/>
        <v>0</v>
      </c>
      <c r="V146" s="25">
        <f t="shared" si="329"/>
        <v>0</v>
      </c>
      <c r="W146" s="25">
        <f t="shared" si="329"/>
        <v>0</v>
      </c>
      <c r="X146" s="25">
        <f t="shared" si="329"/>
        <v>0</v>
      </c>
      <c r="Y146" s="25">
        <f t="shared" si="329"/>
        <v>0</v>
      </c>
      <c r="Z146" s="25">
        <f t="shared" si="336"/>
        <v>0</v>
      </c>
      <c r="AA146" s="25">
        <f t="shared" si="336"/>
        <v>0</v>
      </c>
      <c r="AB146" s="25">
        <f t="shared" si="336"/>
        <v>0</v>
      </c>
      <c r="AC146" s="25">
        <f t="shared" si="336"/>
        <v>0</v>
      </c>
      <c r="AD146" s="25">
        <f t="shared" si="336"/>
        <v>0</v>
      </c>
      <c r="AE146" s="25">
        <f t="shared" si="336"/>
        <v>0</v>
      </c>
      <c r="AF146" s="25">
        <f t="shared" si="336"/>
        <v>0</v>
      </c>
      <c r="AG146" s="25">
        <f t="shared" si="336"/>
        <v>0</v>
      </c>
      <c r="AH146" s="25">
        <f t="shared" si="336"/>
        <v>0</v>
      </c>
      <c r="AI146" s="25">
        <f t="shared" si="336"/>
        <v>0</v>
      </c>
      <c r="AJ146" s="25">
        <f t="shared" si="336"/>
        <v>0</v>
      </c>
      <c r="AK146" s="25">
        <f t="shared" si="336"/>
        <v>0</v>
      </c>
      <c r="AL146" s="25">
        <f t="shared" si="336"/>
        <v>0</v>
      </c>
      <c r="AM146" s="25">
        <f t="shared" si="330"/>
        <v>0</v>
      </c>
      <c r="AN146" s="25">
        <f t="shared" si="330"/>
        <v>0</v>
      </c>
      <c r="AO146" s="25">
        <f t="shared" si="330"/>
        <v>0</v>
      </c>
      <c r="AP146" s="25">
        <f t="shared" si="330"/>
        <v>0</v>
      </c>
      <c r="AQ146" s="25">
        <f t="shared" si="330"/>
        <v>0</v>
      </c>
      <c r="AR146" s="25">
        <f t="shared" si="330"/>
        <v>0</v>
      </c>
      <c r="AS146" s="25">
        <f t="shared" si="330"/>
        <v>0</v>
      </c>
      <c r="AT146" s="25">
        <f t="shared" si="330"/>
        <v>0</v>
      </c>
      <c r="AU146" s="25">
        <f t="shared" si="330"/>
        <v>0</v>
      </c>
      <c r="AV146" s="25">
        <f t="shared" si="330"/>
        <v>0</v>
      </c>
      <c r="AW146" s="25">
        <f t="shared" si="330"/>
        <v>0</v>
      </c>
      <c r="AX146" s="25">
        <f t="shared" si="330"/>
        <v>0</v>
      </c>
      <c r="AY146" s="25">
        <f t="shared" si="330"/>
        <v>0</v>
      </c>
      <c r="AZ146" s="25">
        <f t="shared" si="330"/>
        <v>0</v>
      </c>
      <c r="BA146" s="25">
        <f t="shared" si="330"/>
        <v>0</v>
      </c>
      <c r="BB146" s="25">
        <f t="shared" si="330"/>
        <v>0</v>
      </c>
      <c r="BC146" s="25">
        <f t="shared" si="331"/>
        <v>0</v>
      </c>
      <c r="BD146" s="25">
        <f t="shared" si="331"/>
        <v>0</v>
      </c>
      <c r="BE146" s="25">
        <f t="shared" si="331"/>
        <v>0</v>
      </c>
      <c r="BF146" s="25">
        <f t="shared" si="331"/>
        <v>0</v>
      </c>
      <c r="BG146" s="25">
        <f t="shared" si="331"/>
        <v>0</v>
      </c>
      <c r="BH146" s="25">
        <f t="shared" si="331"/>
        <v>0</v>
      </c>
      <c r="BI146" s="25">
        <f t="shared" si="331"/>
        <v>0</v>
      </c>
      <c r="BJ146" s="25">
        <f t="shared" si="331"/>
        <v>0</v>
      </c>
      <c r="BK146" s="25">
        <f t="shared" si="331"/>
        <v>0</v>
      </c>
      <c r="BL146" s="25">
        <f t="shared" si="331"/>
        <v>0</v>
      </c>
      <c r="BM146" s="25">
        <f t="shared" si="331"/>
        <v>0</v>
      </c>
      <c r="BN146" s="25">
        <f t="shared" si="331"/>
        <v>0</v>
      </c>
      <c r="BO146" s="25">
        <f t="shared" si="331"/>
        <v>0</v>
      </c>
      <c r="BP146" s="25">
        <f t="shared" si="331"/>
        <v>0</v>
      </c>
      <c r="BQ146" s="25">
        <f t="shared" si="331"/>
        <v>0</v>
      </c>
      <c r="BR146" s="25">
        <f t="shared" si="331"/>
        <v>0</v>
      </c>
      <c r="BS146" s="25">
        <f t="shared" si="332"/>
        <v>0</v>
      </c>
      <c r="BT146" s="25">
        <f t="shared" si="332"/>
        <v>0</v>
      </c>
      <c r="BU146" s="25">
        <f t="shared" si="332"/>
        <v>0</v>
      </c>
      <c r="BV146" s="25">
        <f t="shared" si="332"/>
        <v>0</v>
      </c>
      <c r="BW146" s="25">
        <f t="shared" si="332"/>
        <v>0</v>
      </c>
      <c r="BX146" s="25">
        <f t="shared" si="332"/>
        <v>0</v>
      </c>
      <c r="BY146" s="25">
        <f t="shared" si="332"/>
        <v>0</v>
      </c>
      <c r="BZ146" s="25">
        <f t="shared" si="332"/>
        <v>0</v>
      </c>
      <c r="CA146" s="25">
        <f t="shared" si="332"/>
        <v>0</v>
      </c>
      <c r="CB146" s="25">
        <f t="shared" si="332"/>
        <v>0</v>
      </c>
      <c r="CC146" s="25">
        <f t="shared" si="332"/>
        <v>0</v>
      </c>
      <c r="CD146" s="25">
        <f t="shared" si="332"/>
        <v>0</v>
      </c>
      <c r="CE146" s="25">
        <f t="shared" si="332"/>
        <v>0</v>
      </c>
      <c r="CF146" s="25">
        <f t="shared" si="332"/>
        <v>0</v>
      </c>
      <c r="CG146" s="25">
        <f t="shared" si="332"/>
        <v>0</v>
      </c>
      <c r="CH146" s="25">
        <f t="shared" si="332"/>
        <v>0</v>
      </c>
      <c r="CI146" s="25">
        <f t="shared" si="333"/>
        <v>0</v>
      </c>
      <c r="CJ146" s="25">
        <f t="shared" si="333"/>
        <v>0</v>
      </c>
      <c r="CK146" s="25">
        <f t="shared" si="333"/>
        <v>0</v>
      </c>
      <c r="CL146" s="25">
        <f t="shared" si="333"/>
        <v>0</v>
      </c>
      <c r="CM146" s="25">
        <f t="shared" si="333"/>
        <v>0</v>
      </c>
      <c r="CN146" s="25">
        <f t="shared" si="333"/>
        <v>0</v>
      </c>
      <c r="CO146" s="25">
        <f t="shared" si="333"/>
        <v>0</v>
      </c>
      <c r="CP146" s="25">
        <f t="shared" si="333"/>
        <v>0</v>
      </c>
      <c r="CQ146" s="25">
        <f t="shared" si="333"/>
        <v>0</v>
      </c>
      <c r="CR146" s="25">
        <f t="shared" si="333"/>
        <v>0</v>
      </c>
      <c r="CS146" s="25">
        <f t="shared" si="333"/>
        <v>0</v>
      </c>
      <c r="CT146" s="25">
        <f t="shared" si="333"/>
        <v>0</v>
      </c>
      <c r="CU146" s="25">
        <f t="shared" si="333"/>
        <v>0</v>
      </c>
      <c r="CV146" s="25">
        <f t="shared" si="333"/>
        <v>0</v>
      </c>
      <c r="CW146" s="25">
        <f t="shared" si="333"/>
        <v>0</v>
      </c>
      <c r="CX146" s="25">
        <f t="shared" si="333"/>
        <v>0</v>
      </c>
      <c r="CY146" s="25">
        <f t="shared" si="319"/>
        <v>0</v>
      </c>
      <c r="CZ146" s="25">
        <f t="shared" si="319"/>
        <v>0</v>
      </c>
      <c r="DA146" s="25">
        <f t="shared" si="319"/>
        <v>0</v>
      </c>
      <c r="DB146" s="25">
        <f t="shared" si="334"/>
        <v>0</v>
      </c>
      <c r="DC146" s="25">
        <f t="shared" si="334"/>
        <v>0</v>
      </c>
      <c r="DD146" s="25">
        <f t="shared" si="334"/>
        <v>0</v>
      </c>
      <c r="DE146" s="25">
        <f t="shared" si="334"/>
        <v>0</v>
      </c>
      <c r="DF146" s="25">
        <f t="shared" si="334"/>
        <v>0</v>
      </c>
      <c r="DG146" s="25">
        <f t="shared" si="334"/>
        <v>0</v>
      </c>
      <c r="DH146" s="25">
        <f t="shared" si="334"/>
        <v>0</v>
      </c>
      <c r="DI146" s="25">
        <f t="shared" si="334"/>
        <v>0</v>
      </c>
      <c r="DJ146" s="25">
        <f t="shared" si="334"/>
        <v>0</v>
      </c>
      <c r="DK146" s="25">
        <f t="shared" si="334"/>
        <v>0</v>
      </c>
      <c r="DL146" s="25">
        <f t="shared" si="334"/>
        <v>0</v>
      </c>
      <c r="DM146" s="25">
        <f t="shared" si="334"/>
        <v>0</v>
      </c>
      <c r="DN146" s="25">
        <f t="shared" si="334"/>
        <v>0</v>
      </c>
      <c r="DO146" s="25">
        <f t="shared" si="334"/>
        <v>0</v>
      </c>
      <c r="DP146" s="25">
        <f t="shared" si="334"/>
        <v>0</v>
      </c>
      <c r="DQ146" s="25">
        <f t="shared" si="334"/>
        <v>0</v>
      </c>
      <c r="DR146" s="25">
        <f t="shared" si="313"/>
        <v>0</v>
      </c>
      <c r="DS146" s="25">
        <f t="shared" si="313"/>
        <v>0</v>
      </c>
      <c r="DT146" s="25">
        <f t="shared" si="313"/>
        <v>0</v>
      </c>
      <c r="DU146" s="25">
        <f t="shared" si="313"/>
        <v>0</v>
      </c>
      <c r="DV146" s="25">
        <f t="shared" si="313"/>
        <v>0</v>
      </c>
      <c r="DW146" s="25">
        <f t="shared" si="313"/>
        <v>0</v>
      </c>
      <c r="DX146" s="25">
        <f t="shared" si="313"/>
        <v>0</v>
      </c>
      <c r="DY146" s="25">
        <f t="shared" si="313"/>
        <v>0</v>
      </c>
      <c r="DZ146" s="25">
        <f t="shared" si="337"/>
        <v>0</v>
      </c>
      <c r="EA146" s="25">
        <f t="shared" si="337"/>
        <v>0</v>
      </c>
      <c r="EB146" s="25">
        <f t="shared" si="337"/>
        <v>0</v>
      </c>
      <c r="EC146" s="25">
        <f t="shared" si="337"/>
        <v>0</v>
      </c>
      <c r="ED146" s="25">
        <f t="shared" si="337"/>
        <v>0</v>
      </c>
      <c r="EE146" s="25">
        <f t="shared" si="337"/>
        <v>0</v>
      </c>
      <c r="EF146" s="25">
        <f t="shared" si="337"/>
        <v>0</v>
      </c>
      <c r="EG146" s="25">
        <f t="shared" si="337"/>
        <v>0</v>
      </c>
      <c r="EH146" s="25">
        <f t="shared" si="337"/>
        <v>0</v>
      </c>
      <c r="EI146" s="25">
        <f t="shared" si="337"/>
        <v>0</v>
      </c>
      <c r="EJ146" s="25">
        <f t="shared" si="337"/>
        <v>0</v>
      </c>
      <c r="EK146" s="25">
        <f t="shared" si="337"/>
        <v>0</v>
      </c>
      <c r="EL146" s="25">
        <f t="shared" si="337"/>
        <v>0</v>
      </c>
      <c r="EM146" s="25">
        <f t="shared" si="337"/>
        <v>0</v>
      </c>
      <c r="EN146" s="25">
        <f t="shared" si="337"/>
        <v>0</v>
      </c>
      <c r="EO146" s="25">
        <f t="shared" si="337"/>
        <v>0</v>
      </c>
      <c r="EP146" s="25">
        <f t="shared" si="337"/>
        <v>0</v>
      </c>
      <c r="EQ146" s="25">
        <f t="shared" si="337"/>
        <v>0</v>
      </c>
      <c r="ER146" s="25">
        <f t="shared" si="337"/>
        <v>0</v>
      </c>
      <c r="ES146" s="25">
        <f t="shared" si="337"/>
        <v>0</v>
      </c>
      <c r="ET146" s="25">
        <f t="shared" si="337"/>
        <v>0</v>
      </c>
      <c r="EU146" s="25">
        <f t="shared" si="337"/>
        <v>0</v>
      </c>
      <c r="EV146" s="25">
        <f t="shared" si="337"/>
        <v>0</v>
      </c>
      <c r="EW146" s="25">
        <f t="shared" si="337"/>
        <v>0</v>
      </c>
      <c r="EX146" s="25">
        <f t="shared" si="337"/>
        <v>0</v>
      </c>
      <c r="EY146" s="25">
        <f t="shared" si="337"/>
        <v>0</v>
      </c>
      <c r="EZ146" s="25">
        <f t="shared" si="337"/>
        <v>0</v>
      </c>
      <c r="FA146" s="25">
        <f t="shared" si="337"/>
        <v>0</v>
      </c>
      <c r="FB146" s="25">
        <f t="shared" si="337"/>
        <v>0</v>
      </c>
      <c r="FC146" s="25">
        <f t="shared" si="337"/>
        <v>0</v>
      </c>
      <c r="FD146" s="25">
        <f t="shared" si="337"/>
        <v>0</v>
      </c>
      <c r="FE146" s="25">
        <f t="shared" si="337"/>
        <v>0</v>
      </c>
      <c r="FF146" s="25">
        <f t="shared" si="337"/>
        <v>0</v>
      </c>
      <c r="FG146" s="25">
        <f t="shared" si="337"/>
        <v>0</v>
      </c>
      <c r="FH146" s="25">
        <f t="shared" si="337"/>
        <v>0</v>
      </c>
      <c r="FI146" s="25">
        <f t="shared" si="337"/>
        <v>0</v>
      </c>
      <c r="FJ146" s="25">
        <f t="shared" si="337"/>
        <v>0</v>
      </c>
      <c r="FK146" s="25">
        <f t="shared" si="337"/>
        <v>0</v>
      </c>
      <c r="FL146" s="25">
        <f t="shared" si="337"/>
        <v>0</v>
      </c>
      <c r="FM146" s="25">
        <f t="shared" si="337"/>
        <v>0</v>
      </c>
      <c r="FN146" s="25">
        <f t="shared" si="337"/>
        <v>0</v>
      </c>
      <c r="FO146" s="25">
        <f t="shared" si="337"/>
        <v>0</v>
      </c>
      <c r="FP146" s="25">
        <f t="shared" si="337"/>
        <v>0</v>
      </c>
      <c r="FQ146" s="25">
        <f t="shared" si="337"/>
        <v>0</v>
      </c>
      <c r="FR146" s="25">
        <f t="shared" si="337"/>
        <v>0</v>
      </c>
      <c r="FS146" s="25">
        <f t="shared" si="337"/>
        <v>0</v>
      </c>
      <c r="FT146" s="25">
        <f t="shared" si="337"/>
        <v>0</v>
      </c>
      <c r="FU146" s="25">
        <f t="shared" si="337"/>
        <v>0</v>
      </c>
      <c r="FV146" s="25">
        <f t="shared" si="337"/>
        <v>0</v>
      </c>
      <c r="FW146" s="25">
        <f t="shared" si="337"/>
        <v>0</v>
      </c>
      <c r="FX146" s="25">
        <f t="shared" si="337"/>
        <v>0</v>
      </c>
      <c r="FY146" s="25">
        <f t="shared" si="337"/>
        <v>0</v>
      </c>
      <c r="FZ146" s="25">
        <f t="shared" si="337"/>
        <v>0</v>
      </c>
      <c r="GA146" s="25">
        <f t="shared" si="337"/>
        <v>0</v>
      </c>
      <c r="GB146" s="25">
        <f t="shared" si="337"/>
        <v>0</v>
      </c>
      <c r="GC146" s="25">
        <f t="shared" si="337"/>
        <v>0</v>
      </c>
      <c r="GD146" s="25">
        <f t="shared" si="337"/>
        <v>0</v>
      </c>
      <c r="GE146" s="25">
        <f t="shared" si="337"/>
        <v>0</v>
      </c>
      <c r="GF146" s="25">
        <f t="shared" si="337"/>
        <v>0</v>
      </c>
      <c r="GG146" s="25">
        <f t="shared" si="337"/>
        <v>0</v>
      </c>
      <c r="GH146" s="25">
        <f t="shared" si="337"/>
        <v>0</v>
      </c>
      <c r="GI146" s="25">
        <f t="shared" si="337"/>
        <v>0</v>
      </c>
      <c r="GJ146" s="25">
        <f t="shared" si="337"/>
        <v>0</v>
      </c>
      <c r="GK146" s="25">
        <f t="shared" si="337"/>
        <v>0</v>
      </c>
      <c r="GL146" s="25">
        <f t="shared" si="335"/>
        <v>0</v>
      </c>
      <c r="GM146" s="246">
        <f t="shared" si="242"/>
        <v>0</v>
      </c>
    </row>
    <row r="147" spans="1:195" ht="19.5" customHeight="1">
      <c r="A147" s="130">
        <f t="shared" si="312"/>
        <v>0</v>
      </c>
      <c r="B147" s="25" t="s">
        <v>100</v>
      </c>
      <c r="C147" s="25" t="s">
        <v>6</v>
      </c>
      <c r="D147" s="64">
        <v>42795</v>
      </c>
      <c r="E147" s="25">
        <f>SUMIF(RRHH!$CN$18:$FG$18,D147,RRHH!$CN$26:$FG$26)*$E$163</f>
        <v>0</v>
      </c>
      <c r="F147" s="65">
        <f t="shared" si="326"/>
        <v>2017</v>
      </c>
      <c r="G147" s="25">
        <v>48</v>
      </c>
      <c r="H147" s="25">
        <f t="shared" si="327"/>
        <v>0</v>
      </c>
      <c r="I147" s="64">
        <f t="shared" si="328"/>
        <v>44254.2</v>
      </c>
      <c r="J147" s="141">
        <f t="shared" si="329"/>
        <v>0</v>
      </c>
      <c r="K147" s="25">
        <f t="shared" si="329"/>
        <v>0</v>
      </c>
      <c r="L147" s="25">
        <f t="shared" si="329"/>
        <v>0</v>
      </c>
      <c r="M147" s="25">
        <f t="shared" si="329"/>
        <v>0</v>
      </c>
      <c r="N147" s="25">
        <f t="shared" si="329"/>
        <v>0</v>
      </c>
      <c r="O147" s="25">
        <f t="shared" si="329"/>
        <v>0</v>
      </c>
      <c r="P147" s="25">
        <f t="shared" si="329"/>
        <v>0</v>
      </c>
      <c r="Q147" s="25">
        <f t="shared" si="329"/>
        <v>0</v>
      </c>
      <c r="R147" s="25">
        <f t="shared" si="329"/>
        <v>0</v>
      </c>
      <c r="S147" s="25">
        <f t="shared" si="329"/>
        <v>0</v>
      </c>
      <c r="T147" s="25">
        <f t="shared" si="329"/>
        <v>0</v>
      </c>
      <c r="U147" s="25">
        <f t="shared" si="329"/>
        <v>0</v>
      </c>
      <c r="V147" s="25">
        <f t="shared" si="329"/>
        <v>0</v>
      </c>
      <c r="W147" s="25">
        <f t="shared" si="329"/>
        <v>0</v>
      </c>
      <c r="X147" s="25">
        <f t="shared" si="329"/>
        <v>0</v>
      </c>
      <c r="Y147" s="25">
        <f t="shared" si="329"/>
        <v>0</v>
      </c>
      <c r="Z147" s="25">
        <f t="shared" si="336"/>
        <v>0</v>
      </c>
      <c r="AA147" s="25">
        <f t="shared" si="336"/>
        <v>0</v>
      </c>
      <c r="AB147" s="25">
        <f t="shared" si="336"/>
        <v>0</v>
      </c>
      <c r="AC147" s="25">
        <f t="shared" si="336"/>
        <v>0</v>
      </c>
      <c r="AD147" s="25">
        <f t="shared" si="336"/>
        <v>0</v>
      </c>
      <c r="AE147" s="25">
        <f t="shared" si="336"/>
        <v>0</v>
      </c>
      <c r="AF147" s="25">
        <f t="shared" si="336"/>
        <v>0</v>
      </c>
      <c r="AG147" s="25">
        <f t="shared" si="336"/>
        <v>0</v>
      </c>
      <c r="AH147" s="25">
        <f t="shared" si="336"/>
        <v>0</v>
      </c>
      <c r="AI147" s="25">
        <f t="shared" si="336"/>
        <v>0</v>
      </c>
      <c r="AJ147" s="25">
        <f t="shared" si="336"/>
        <v>0</v>
      </c>
      <c r="AK147" s="25">
        <f t="shared" si="336"/>
        <v>0</v>
      </c>
      <c r="AL147" s="25">
        <f t="shared" si="336"/>
        <v>0</v>
      </c>
      <c r="AM147" s="25">
        <f t="shared" si="330"/>
        <v>0</v>
      </c>
      <c r="AN147" s="25">
        <f t="shared" si="330"/>
        <v>0</v>
      </c>
      <c r="AO147" s="25">
        <f t="shared" si="330"/>
        <v>0</v>
      </c>
      <c r="AP147" s="25">
        <f t="shared" si="330"/>
        <v>0</v>
      </c>
      <c r="AQ147" s="25">
        <f t="shared" si="330"/>
        <v>0</v>
      </c>
      <c r="AR147" s="25">
        <f t="shared" si="330"/>
        <v>0</v>
      </c>
      <c r="AS147" s="25">
        <f t="shared" si="330"/>
        <v>0</v>
      </c>
      <c r="AT147" s="25">
        <f t="shared" si="330"/>
        <v>0</v>
      </c>
      <c r="AU147" s="25">
        <f t="shared" si="330"/>
        <v>0</v>
      </c>
      <c r="AV147" s="25">
        <f t="shared" si="330"/>
        <v>0</v>
      </c>
      <c r="AW147" s="25">
        <f t="shared" si="330"/>
        <v>0</v>
      </c>
      <c r="AX147" s="25">
        <f t="shared" si="330"/>
        <v>0</v>
      </c>
      <c r="AY147" s="25">
        <f t="shared" si="330"/>
        <v>0</v>
      </c>
      <c r="AZ147" s="25">
        <f t="shared" si="330"/>
        <v>0</v>
      </c>
      <c r="BA147" s="25">
        <f t="shared" si="330"/>
        <v>0</v>
      </c>
      <c r="BB147" s="25">
        <f t="shared" si="330"/>
        <v>0</v>
      </c>
      <c r="BC147" s="25">
        <f t="shared" si="331"/>
        <v>0</v>
      </c>
      <c r="BD147" s="25">
        <f t="shared" si="331"/>
        <v>0</v>
      </c>
      <c r="BE147" s="25">
        <f t="shared" si="331"/>
        <v>0</v>
      </c>
      <c r="BF147" s="25">
        <f t="shared" si="331"/>
        <v>0</v>
      </c>
      <c r="BG147" s="25">
        <f t="shared" si="331"/>
        <v>0</v>
      </c>
      <c r="BH147" s="25">
        <f t="shared" si="331"/>
        <v>0</v>
      </c>
      <c r="BI147" s="25">
        <f t="shared" si="331"/>
        <v>0</v>
      </c>
      <c r="BJ147" s="25">
        <f t="shared" si="331"/>
        <v>0</v>
      </c>
      <c r="BK147" s="25">
        <f t="shared" si="331"/>
        <v>0</v>
      </c>
      <c r="BL147" s="25">
        <f t="shared" si="331"/>
        <v>0</v>
      </c>
      <c r="BM147" s="25">
        <f t="shared" si="331"/>
        <v>0</v>
      </c>
      <c r="BN147" s="25">
        <f t="shared" si="331"/>
        <v>0</v>
      </c>
      <c r="BO147" s="25">
        <f t="shared" si="331"/>
        <v>0</v>
      </c>
      <c r="BP147" s="25">
        <f t="shared" si="331"/>
        <v>0</v>
      </c>
      <c r="BQ147" s="25">
        <f t="shared" si="331"/>
        <v>0</v>
      </c>
      <c r="BR147" s="25">
        <f t="shared" si="331"/>
        <v>0</v>
      </c>
      <c r="BS147" s="25">
        <f t="shared" si="332"/>
        <v>0</v>
      </c>
      <c r="BT147" s="25">
        <f t="shared" si="332"/>
        <v>0</v>
      </c>
      <c r="BU147" s="25">
        <f t="shared" si="332"/>
        <v>0</v>
      </c>
      <c r="BV147" s="25">
        <f t="shared" si="332"/>
        <v>0</v>
      </c>
      <c r="BW147" s="25">
        <f t="shared" si="332"/>
        <v>0</v>
      </c>
      <c r="BX147" s="25">
        <f t="shared" si="332"/>
        <v>0</v>
      </c>
      <c r="BY147" s="25">
        <f t="shared" si="332"/>
        <v>0</v>
      </c>
      <c r="BZ147" s="25">
        <f t="shared" si="332"/>
        <v>0</v>
      </c>
      <c r="CA147" s="25">
        <f t="shared" si="332"/>
        <v>0</v>
      </c>
      <c r="CB147" s="25">
        <f t="shared" si="332"/>
        <v>0</v>
      </c>
      <c r="CC147" s="25">
        <f t="shared" si="332"/>
        <v>0</v>
      </c>
      <c r="CD147" s="25">
        <f t="shared" si="332"/>
        <v>0</v>
      </c>
      <c r="CE147" s="25">
        <f t="shared" si="332"/>
        <v>0</v>
      </c>
      <c r="CF147" s="25">
        <f t="shared" si="332"/>
        <v>0</v>
      </c>
      <c r="CG147" s="25">
        <f t="shared" si="332"/>
        <v>0</v>
      </c>
      <c r="CH147" s="25">
        <f t="shared" si="332"/>
        <v>0</v>
      </c>
      <c r="CI147" s="25">
        <f t="shared" si="333"/>
        <v>0</v>
      </c>
      <c r="CJ147" s="25">
        <f t="shared" si="333"/>
        <v>0</v>
      </c>
      <c r="CK147" s="25">
        <f t="shared" si="333"/>
        <v>0</v>
      </c>
      <c r="CL147" s="25">
        <f t="shared" si="333"/>
        <v>0</v>
      </c>
      <c r="CM147" s="25">
        <f t="shared" si="333"/>
        <v>0</v>
      </c>
      <c r="CN147" s="25">
        <f t="shared" si="333"/>
        <v>0</v>
      </c>
      <c r="CO147" s="25">
        <f t="shared" si="333"/>
        <v>0</v>
      </c>
      <c r="CP147" s="25">
        <f t="shared" si="333"/>
        <v>0</v>
      </c>
      <c r="CQ147" s="25">
        <f t="shared" si="333"/>
        <v>0</v>
      </c>
      <c r="CR147" s="25">
        <f t="shared" si="333"/>
        <v>0</v>
      </c>
      <c r="CS147" s="25">
        <f t="shared" si="333"/>
        <v>0</v>
      </c>
      <c r="CT147" s="25">
        <f t="shared" si="333"/>
        <v>0</v>
      </c>
      <c r="CU147" s="25">
        <f t="shared" si="333"/>
        <v>0</v>
      </c>
      <c r="CV147" s="25">
        <f t="shared" si="333"/>
        <v>0</v>
      </c>
      <c r="CW147" s="25">
        <f t="shared" si="333"/>
        <v>0</v>
      </c>
      <c r="CX147" s="25">
        <f t="shared" si="333"/>
        <v>0</v>
      </c>
      <c r="CY147" s="25">
        <f t="shared" si="319"/>
        <v>0</v>
      </c>
      <c r="CZ147" s="25">
        <f t="shared" si="319"/>
        <v>0</v>
      </c>
      <c r="DA147" s="25">
        <f t="shared" si="319"/>
        <v>0</v>
      </c>
      <c r="DB147" s="25">
        <f t="shared" si="334"/>
        <v>0</v>
      </c>
      <c r="DC147" s="25">
        <f t="shared" si="334"/>
        <v>0</v>
      </c>
      <c r="DD147" s="25">
        <f t="shared" si="334"/>
        <v>0</v>
      </c>
      <c r="DE147" s="25">
        <f t="shared" si="334"/>
        <v>0</v>
      </c>
      <c r="DF147" s="25">
        <f t="shared" si="334"/>
        <v>0</v>
      </c>
      <c r="DG147" s="25">
        <f t="shared" si="334"/>
        <v>0</v>
      </c>
      <c r="DH147" s="25">
        <f t="shared" si="334"/>
        <v>0</v>
      </c>
      <c r="DI147" s="25">
        <f t="shared" si="334"/>
        <v>0</v>
      </c>
      <c r="DJ147" s="25">
        <f t="shared" si="334"/>
        <v>0</v>
      </c>
      <c r="DK147" s="25">
        <f t="shared" si="334"/>
        <v>0</v>
      </c>
      <c r="DL147" s="25">
        <f t="shared" si="334"/>
        <v>0</v>
      </c>
      <c r="DM147" s="25">
        <f t="shared" si="334"/>
        <v>0</v>
      </c>
      <c r="DN147" s="25">
        <f t="shared" si="334"/>
        <v>0</v>
      </c>
      <c r="DO147" s="25">
        <f t="shared" si="334"/>
        <v>0</v>
      </c>
      <c r="DP147" s="25">
        <f t="shared" si="334"/>
        <v>0</v>
      </c>
      <c r="DQ147" s="25">
        <f t="shared" si="334"/>
        <v>0</v>
      </c>
      <c r="DR147" s="25">
        <f t="shared" si="313"/>
        <v>0</v>
      </c>
      <c r="DS147" s="25">
        <f t="shared" si="313"/>
        <v>0</v>
      </c>
      <c r="DT147" s="25">
        <f t="shared" si="313"/>
        <v>0</v>
      </c>
      <c r="DU147" s="25">
        <f t="shared" si="313"/>
        <v>0</v>
      </c>
      <c r="DV147" s="25">
        <f t="shared" si="313"/>
        <v>0</v>
      </c>
      <c r="DW147" s="25">
        <f t="shared" si="313"/>
        <v>0</v>
      </c>
      <c r="DX147" s="25">
        <f t="shared" si="313"/>
        <v>0</v>
      </c>
      <c r="DY147" s="25">
        <f t="shared" si="313"/>
        <v>0</v>
      </c>
      <c r="DZ147" s="25">
        <f t="shared" si="337"/>
        <v>0</v>
      </c>
      <c r="EA147" s="25">
        <f t="shared" si="337"/>
        <v>0</v>
      </c>
      <c r="EB147" s="25">
        <f t="shared" si="337"/>
        <v>0</v>
      </c>
      <c r="EC147" s="25">
        <f t="shared" si="337"/>
        <v>0</v>
      </c>
      <c r="ED147" s="25">
        <f t="shared" si="337"/>
        <v>0</v>
      </c>
      <c r="EE147" s="25">
        <f t="shared" si="337"/>
        <v>0</v>
      </c>
      <c r="EF147" s="25">
        <f t="shared" si="337"/>
        <v>0</v>
      </c>
      <c r="EG147" s="25">
        <f t="shared" si="337"/>
        <v>0</v>
      </c>
      <c r="EH147" s="25">
        <f t="shared" si="337"/>
        <v>0</v>
      </c>
      <c r="EI147" s="25">
        <f t="shared" si="337"/>
        <v>0</v>
      </c>
      <c r="EJ147" s="25">
        <f t="shared" si="337"/>
        <v>0</v>
      </c>
      <c r="EK147" s="25">
        <f t="shared" si="337"/>
        <v>0</v>
      </c>
      <c r="EL147" s="25">
        <f t="shared" si="337"/>
        <v>0</v>
      </c>
      <c r="EM147" s="25">
        <f t="shared" si="337"/>
        <v>0</v>
      </c>
      <c r="EN147" s="25">
        <f t="shared" si="337"/>
        <v>0</v>
      </c>
      <c r="EO147" s="25">
        <f t="shared" si="337"/>
        <v>0</v>
      </c>
      <c r="EP147" s="25">
        <f t="shared" si="337"/>
        <v>0</v>
      </c>
      <c r="EQ147" s="25">
        <f t="shared" si="337"/>
        <v>0</v>
      </c>
      <c r="ER147" s="25">
        <f t="shared" si="337"/>
        <v>0</v>
      </c>
      <c r="ES147" s="25">
        <f t="shared" si="337"/>
        <v>0</v>
      </c>
      <c r="ET147" s="25">
        <f t="shared" si="337"/>
        <v>0</v>
      </c>
      <c r="EU147" s="25">
        <f t="shared" si="337"/>
        <v>0</v>
      </c>
      <c r="EV147" s="25">
        <f t="shared" si="337"/>
        <v>0</v>
      </c>
      <c r="EW147" s="25">
        <f t="shared" si="337"/>
        <v>0</v>
      </c>
      <c r="EX147" s="25">
        <f t="shared" si="337"/>
        <v>0</v>
      </c>
      <c r="EY147" s="25">
        <f t="shared" si="337"/>
        <v>0</v>
      </c>
      <c r="EZ147" s="25">
        <f t="shared" si="337"/>
        <v>0</v>
      </c>
      <c r="FA147" s="25">
        <f t="shared" si="337"/>
        <v>0</v>
      </c>
      <c r="FB147" s="25">
        <f t="shared" si="337"/>
        <v>0</v>
      </c>
      <c r="FC147" s="25">
        <f t="shared" si="337"/>
        <v>0</v>
      </c>
      <c r="FD147" s="25">
        <f t="shared" si="337"/>
        <v>0</v>
      </c>
      <c r="FE147" s="25">
        <f t="shared" si="337"/>
        <v>0</v>
      </c>
      <c r="FF147" s="25">
        <f t="shared" si="337"/>
        <v>0</v>
      </c>
      <c r="FG147" s="25">
        <f t="shared" si="337"/>
        <v>0</v>
      </c>
      <c r="FH147" s="25">
        <f t="shared" si="337"/>
        <v>0</v>
      </c>
      <c r="FI147" s="25">
        <f t="shared" si="337"/>
        <v>0</v>
      </c>
      <c r="FJ147" s="25">
        <f t="shared" si="337"/>
        <v>0</v>
      </c>
      <c r="FK147" s="25">
        <f t="shared" si="337"/>
        <v>0</v>
      </c>
      <c r="FL147" s="25">
        <f t="shared" si="337"/>
        <v>0</v>
      </c>
      <c r="FM147" s="25">
        <f t="shared" si="337"/>
        <v>0</v>
      </c>
      <c r="FN147" s="25">
        <f t="shared" si="337"/>
        <v>0</v>
      </c>
      <c r="FO147" s="25">
        <f t="shared" si="337"/>
        <v>0</v>
      </c>
      <c r="FP147" s="25">
        <f t="shared" si="337"/>
        <v>0</v>
      </c>
      <c r="FQ147" s="25">
        <f t="shared" si="337"/>
        <v>0</v>
      </c>
      <c r="FR147" s="25">
        <f t="shared" si="337"/>
        <v>0</v>
      </c>
      <c r="FS147" s="25">
        <f t="shared" si="337"/>
        <v>0</v>
      </c>
      <c r="FT147" s="25">
        <f t="shared" si="337"/>
        <v>0</v>
      </c>
      <c r="FU147" s="25">
        <f t="shared" si="337"/>
        <v>0</v>
      </c>
      <c r="FV147" s="25">
        <f t="shared" si="337"/>
        <v>0</v>
      </c>
      <c r="FW147" s="25">
        <f t="shared" si="337"/>
        <v>0</v>
      </c>
      <c r="FX147" s="25">
        <f t="shared" si="337"/>
        <v>0</v>
      </c>
      <c r="FY147" s="25">
        <f t="shared" si="337"/>
        <v>0</v>
      </c>
      <c r="FZ147" s="25">
        <f t="shared" si="337"/>
        <v>0</v>
      </c>
      <c r="GA147" s="25">
        <f t="shared" si="337"/>
        <v>0</v>
      </c>
      <c r="GB147" s="25">
        <f t="shared" si="337"/>
        <v>0</v>
      </c>
      <c r="GC147" s="25">
        <f t="shared" si="337"/>
        <v>0</v>
      </c>
      <c r="GD147" s="25">
        <f t="shared" si="337"/>
        <v>0</v>
      </c>
      <c r="GE147" s="25">
        <f t="shared" si="337"/>
        <v>0</v>
      </c>
      <c r="GF147" s="25">
        <f t="shared" si="337"/>
        <v>0</v>
      </c>
      <c r="GG147" s="25">
        <f t="shared" si="337"/>
        <v>0</v>
      </c>
      <c r="GH147" s="25">
        <f t="shared" si="337"/>
        <v>0</v>
      </c>
      <c r="GI147" s="25">
        <f t="shared" si="337"/>
        <v>0</v>
      </c>
      <c r="GJ147" s="25">
        <f t="shared" si="337"/>
        <v>0</v>
      </c>
      <c r="GK147" s="25">
        <f t="shared" ref="GK147:GL147" si="338">IF(GK$12&gt;$I147,0,IF($D147&lt;=GK$12,$H147,0))</f>
        <v>0</v>
      </c>
      <c r="GL147" s="25">
        <f t="shared" si="338"/>
        <v>0</v>
      </c>
      <c r="GM147" s="246">
        <f t="shared" ref="GM147:GM156" si="339">ROUND(SUM(J147:GL147)+E147,0)</f>
        <v>0</v>
      </c>
    </row>
    <row r="148" spans="1:195" ht="19.5" customHeight="1">
      <c r="A148" s="130">
        <f t="shared" si="312"/>
        <v>0</v>
      </c>
      <c r="B148" s="25" t="s">
        <v>100</v>
      </c>
      <c r="C148" s="25" t="s">
        <v>6</v>
      </c>
      <c r="D148" s="64">
        <v>42826</v>
      </c>
      <c r="E148" s="25">
        <f>SUMIF(RRHH!$CN$18:$FG$18,D148,RRHH!$CN$26:$FG$26)*$E$163</f>
        <v>0</v>
      </c>
      <c r="F148" s="65">
        <f t="shared" si="326"/>
        <v>2017</v>
      </c>
      <c r="G148" s="25">
        <v>48</v>
      </c>
      <c r="H148" s="25">
        <f t="shared" si="327"/>
        <v>0</v>
      </c>
      <c r="I148" s="64">
        <f t="shared" si="328"/>
        <v>44285.2</v>
      </c>
      <c r="J148" s="141">
        <f t="shared" si="329"/>
        <v>0</v>
      </c>
      <c r="K148" s="25">
        <f t="shared" si="329"/>
        <v>0</v>
      </c>
      <c r="L148" s="25">
        <f t="shared" si="329"/>
        <v>0</v>
      </c>
      <c r="M148" s="25">
        <f t="shared" si="329"/>
        <v>0</v>
      </c>
      <c r="N148" s="25">
        <f t="shared" si="329"/>
        <v>0</v>
      </c>
      <c r="O148" s="25">
        <f t="shared" si="329"/>
        <v>0</v>
      </c>
      <c r="P148" s="25">
        <f t="shared" si="329"/>
        <v>0</v>
      </c>
      <c r="Q148" s="25">
        <f t="shared" si="329"/>
        <v>0</v>
      </c>
      <c r="R148" s="25">
        <f t="shared" si="329"/>
        <v>0</v>
      </c>
      <c r="S148" s="25">
        <f t="shared" si="329"/>
        <v>0</v>
      </c>
      <c r="T148" s="25">
        <f t="shared" si="329"/>
        <v>0</v>
      </c>
      <c r="U148" s="25">
        <f t="shared" si="329"/>
        <v>0</v>
      </c>
      <c r="V148" s="25">
        <f t="shared" si="329"/>
        <v>0</v>
      </c>
      <c r="W148" s="25">
        <f t="shared" si="329"/>
        <v>0</v>
      </c>
      <c r="X148" s="25">
        <f t="shared" si="329"/>
        <v>0</v>
      </c>
      <c r="Y148" s="25">
        <f t="shared" si="329"/>
        <v>0</v>
      </c>
      <c r="Z148" s="25">
        <f t="shared" si="336"/>
        <v>0</v>
      </c>
      <c r="AA148" s="25">
        <f t="shared" si="336"/>
        <v>0</v>
      </c>
      <c r="AB148" s="25">
        <f t="shared" si="336"/>
        <v>0</v>
      </c>
      <c r="AC148" s="25">
        <f t="shared" si="336"/>
        <v>0</v>
      </c>
      <c r="AD148" s="25">
        <f t="shared" si="336"/>
        <v>0</v>
      </c>
      <c r="AE148" s="25">
        <f t="shared" si="336"/>
        <v>0</v>
      </c>
      <c r="AF148" s="25">
        <f t="shared" si="336"/>
        <v>0</v>
      </c>
      <c r="AG148" s="25">
        <f t="shared" si="336"/>
        <v>0</v>
      </c>
      <c r="AH148" s="25">
        <f t="shared" si="336"/>
        <v>0</v>
      </c>
      <c r="AI148" s="25">
        <f t="shared" si="336"/>
        <v>0</v>
      </c>
      <c r="AJ148" s="25">
        <f t="shared" si="336"/>
        <v>0</v>
      </c>
      <c r="AK148" s="25">
        <f t="shared" si="336"/>
        <v>0</v>
      </c>
      <c r="AL148" s="25">
        <f t="shared" si="336"/>
        <v>0</v>
      </c>
      <c r="AM148" s="25">
        <f t="shared" si="330"/>
        <v>0</v>
      </c>
      <c r="AN148" s="25">
        <f t="shared" si="330"/>
        <v>0</v>
      </c>
      <c r="AO148" s="25">
        <f t="shared" si="330"/>
        <v>0</v>
      </c>
      <c r="AP148" s="25">
        <f t="shared" si="330"/>
        <v>0</v>
      </c>
      <c r="AQ148" s="25">
        <f t="shared" si="330"/>
        <v>0</v>
      </c>
      <c r="AR148" s="25">
        <f t="shared" si="330"/>
        <v>0</v>
      </c>
      <c r="AS148" s="25">
        <f t="shared" si="330"/>
        <v>0</v>
      </c>
      <c r="AT148" s="25">
        <f t="shared" si="330"/>
        <v>0</v>
      </c>
      <c r="AU148" s="25">
        <f t="shared" si="330"/>
        <v>0</v>
      </c>
      <c r="AV148" s="25">
        <f t="shared" si="330"/>
        <v>0</v>
      </c>
      <c r="AW148" s="25">
        <f t="shared" si="330"/>
        <v>0</v>
      </c>
      <c r="AX148" s="25">
        <f t="shared" si="330"/>
        <v>0</v>
      </c>
      <c r="AY148" s="25">
        <f t="shared" si="330"/>
        <v>0</v>
      </c>
      <c r="AZ148" s="25">
        <f t="shared" si="330"/>
        <v>0</v>
      </c>
      <c r="BA148" s="25">
        <f t="shared" si="330"/>
        <v>0</v>
      </c>
      <c r="BB148" s="25">
        <f t="shared" si="330"/>
        <v>0</v>
      </c>
      <c r="BC148" s="25">
        <f t="shared" si="331"/>
        <v>0</v>
      </c>
      <c r="BD148" s="25">
        <f t="shared" si="331"/>
        <v>0</v>
      </c>
      <c r="BE148" s="25">
        <f t="shared" si="331"/>
        <v>0</v>
      </c>
      <c r="BF148" s="25">
        <f t="shared" si="331"/>
        <v>0</v>
      </c>
      <c r="BG148" s="25">
        <f t="shared" si="331"/>
        <v>0</v>
      </c>
      <c r="BH148" s="25">
        <f t="shared" si="331"/>
        <v>0</v>
      </c>
      <c r="BI148" s="25">
        <f t="shared" si="331"/>
        <v>0</v>
      </c>
      <c r="BJ148" s="25">
        <f t="shared" si="331"/>
        <v>0</v>
      </c>
      <c r="BK148" s="25">
        <f t="shared" si="331"/>
        <v>0</v>
      </c>
      <c r="BL148" s="25">
        <f t="shared" si="331"/>
        <v>0</v>
      </c>
      <c r="BM148" s="25">
        <f t="shared" si="331"/>
        <v>0</v>
      </c>
      <c r="BN148" s="25">
        <f t="shared" si="331"/>
        <v>0</v>
      </c>
      <c r="BO148" s="25">
        <f t="shared" si="331"/>
        <v>0</v>
      </c>
      <c r="BP148" s="25">
        <f t="shared" si="331"/>
        <v>0</v>
      </c>
      <c r="BQ148" s="25">
        <f t="shared" si="331"/>
        <v>0</v>
      </c>
      <c r="BR148" s="25">
        <f t="shared" si="331"/>
        <v>0</v>
      </c>
      <c r="BS148" s="25">
        <f t="shared" si="332"/>
        <v>0</v>
      </c>
      <c r="BT148" s="25">
        <f t="shared" si="332"/>
        <v>0</v>
      </c>
      <c r="BU148" s="25">
        <f t="shared" si="332"/>
        <v>0</v>
      </c>
      <c r="BV148" s="25">
        <f t="shared" si="332"/>
        <v>0</v>
      </c>
      <c r="BW148" s="25">
        <f t="shared" si="332"/>
        <v>0</v>
      </c>
      <c r="BX148" s="25">
        <f t="shared" si="332"/>
        <v>0</v>
      </c>
      <c r="BY148" s="25">
        <f t="shared" si="332"/>
        <v>0</v>
      </c>
      <c r="BZ148" s="25">
        <f t="shared" si="332"/>
        <v>0</v>
      </c>
      <c r="CA148" s="25">
        <f t="shared" si="332"/>
        <v>0</v>
      </c>
      <c r="CB148" s="25">
        <f t="shared" si="332"/>
        <v>0</v>
      </c>
      <c r="CC148" s="25">
        <f t="shared" si="332"/>
        <v>0</v>
      </c>
      <c r="CD148" s="25">
        <f t="shared" si="332"/>
        <v>0</v>
      </c>
      <c r="CE148" s="25">
        <f t="shared" si="332"/>
        <v>0</v>
      </c>
      <c r="CF148" s="25">
        <f t="shared" si="332"/>
        <v>0</v>
      </c>
      <c r="CG148" s="25">
        <f t="shared" si="332"/>
        <v>0</v>
      </c>
      <c r="CH148" s="25">
        <f t="shared" si="332"/>
        <v>0</v>
      </c>
      <c r="CI148" s="25">
        <f t="shared" si="333"/>
        <v>0</v>
      </c>
      <c r="CJ148" s="25">
        <f t="shared" si="333"/>
        <v>0</v>
      </c>
      <c r="CK148" s="25">
        <f t="shared" si="333"/>
        <v>0</v>
      </c>
      <c r="CL148" s="25">
        <f t="shared" si="333"/>
        <v>0</v>
      </c>
      <c r="CM148" s="25">
        <f t="shared" si="333"/>
        <v>0</v>
      </c>
      <c r="CN148" s="25">
        <f t="shared" si="333"/>
        <v>0</v>
      </c>
      <c r="CO148" s="25">
        <f t="shared" si="333"/>
        <v>0</v>
      </c>
      <c r="CP148" s="25">
        <f t="shared" si="333"/>
        <v>0</v>
      </c>
      <c r="CQ148" s="25">
        <f t="shared" si="333"/>
        <v>0</v>
      </c>
      <c r="CR148" s="25">
        <f t="shared" si="333"/>
        <v>0</v>
      </c>
      <c r="CS148" s="25">
        <f t="shared" si="333"/>
        <v>0</v>
      </c>
      <c r="CT148" s="25">
        <f t="shared" si="333"/>
        <v>0</v>
      </c>
      <c r="CU148" s="25">
        <f t="shared" si="333"/>
        <v>0</v>
      </c>
      <c r="CV148" s="25">
        <f t="shared" si="333"/>
        <v>0</v>
      </c>
      <c r="CW148" s="25">
        <f t="shared" si="333"/>
        <v>0</v>
      </c>
      <c r="CX148" s="25">
        <f t="shared" si="333"/>
        <v>0</v>
      </c>
      <c r="CY148" s="25">
        <f t="shared" si="319"/>
        <v>0</v>
      </c>
      <c r="CZ148" s="25">
        <f t="shared" si="319"/>
        <v>0</v>
      </c>
      <c r="DA148" s="25">
        <f t="shared" si="319"/>
        <v>0</v>
      </c>
      <c r="DB148" s="25">
        <f t="shared" si="334"/>
        <v>0</v>
      </c>
      <c r="DC148" s="25">
        <f t="shared" si="334"/>
        <v>0</v>
      </c>
      <c r="DD148" s="25">
        <f t="shared" si="334"/>
        <v>0</v>
      </c>
      <c r="DE148" s="25">
        <f t="shared" si="334"/>
        <v>0</v>
      </c>
      <c r="DF148" s="25">
        <f t="shared" si="334"/>
        <v>0</v>
      </c>
      <c r="DG148" s="25">
        <f t="shared" si="334"/>
        <v>0</v>
      </c>
      <c r="DH148" s="25">
        <f t="shared" si="334"/>
        <v>0</v>
      </c>
      <c r="DI148" s="25">
        <f t="shared" si="334"/>
        <v>0</v>
      </c>
      <c r="DJ148" s="25">
        <f t="shared" si="334"/>
        <v>0</v>
      </c>
      <c r="DK148" s="25">
        <f t="shared" si="334"/>
        <v>0</v>
      </c>
      <c r="DL148" s="25">
        <f t="shared" si="334"/>
        <v>0</v>
      </c>
      <c r="DM148" s="25">
        <f t="shared" si="334"/>
        <v>0</v>
      </c>
      <c r="DN148" s="25">
        <f t="shared" si="334"/>
        <v>0</v>
      </c>
      <c r="DO148" s="25">
        <f t="shared" si="334"/>
        <v>0</v>
      </c>
      <c r="DP148" s="25">
        <f t="shared" si="334"/>
        <v>0</v>
      </c>
      <c r="DQ148" s="25">
        <f t="shared" si="334"/>
        <v>0</v>
      </c>
      <c r="DR148" s="25">
        <f t="shared" ref="DR148:GL156" si="340">IF(DR$12&gt;$I148,0,IF($D148&lt;=DR$12,$H148,0))</f>
        <v>0</v>
      </c>
      <c r="DS148" s="25">
        <f t="shared" si="340"/>
        <v>0</v>
      </c>
      <c r="DT148" s="25">
        <f t="shared" si="340"/>
        <v>0</v>
      </c>
      <c r="DU148" s="25">
        <f t="shared" si="340"/>
        <v>0</v>
      </c>
      <c r="DV148" s="25">
        <f t="shared" si="340"/>
        <v>0</v>
      </c>
      <c r="DW148" s="25">
        <f t="shared" si="340"/>
        <v>0</v>
      </c>
      <c r="DX148" s="25">
        <f t="shared" si="340"/>
        <v>0</v>
      </c>
      <c r="DY148" s="25">
        <f t="shared" si="340"/>
        <v>0</v>
      </c>
      <c r="DZ148" s="25">
        <f t="shared" si="340"/>
        <v>0</v>
      </c>
      <c r="EA148" s="25">
        <f t="shared" si="340"/>
        <v>0</v>
      </c>
      <c r="EB148" s="25">
        <f t="shared" si="340"/>
        <v>0</v>
      </c>
      <c r="EC148" s="25">
        <f t="shared" si="340"/>
        <v>0</v>
      </c>
      <c r="ED148" s="25">
        <f t="shared" si="340"/>
        <v>0</v>
      </c>
      <c r="EE148" s="25">
        <f t="shared" si="340"/>
        <v>0</v>
      </c>
      <c r="EF148" s="25">
        <f t="shared" si="340"/>
        <v>0</v>
      </c>
      <c r="EG148" s="25">
        <f t="shared" si="340"/>
        <v>0</v>
      </c>
      <c r="EH148" s="25">
        <f t="shared" si="340"/>
        <v>0</v>
      </c>
      <c r="EI148" s="25">
        <f t="shared" si="340"/>
        <v>0</v>
      </c>
      <c r="EJ148" s="25">
        <f t="shared" si="340"/>
        <v>0</v>
      </c>
      <c r="EK148" s="25">
        <f t="shared" si="340"/>
        <v>0</v>
      </c>
      <c r="EL148" s="25">
        <f t="shared" si="340"/>
        <v>0</v>
      </c>
      <c r="EM148" s="25">
        <f t="shared" si="340"/>
        <v>0</v>
      </c>
      <c r="EN148" s="25">
        <f t="shared" si="340"/>
        <v>0</v>
      </c>
      <c r="EO148" s="25">
        <f t="shared" si="340"/>
        <v>0</v>
      </c>
      <c r="EP148" s="25">
        <f t="shared" si="340"/>
        <v>0</v>
      </c>
      <c r="EQ148" s="25">
        <f t="shared" si="340"/>
        <v>0</v>
      </c>
      <c r="ER148" s="25">
        <f t="shared" si="340"/>
        <v>0</v>
      </c>
      <c r="ES148" s="25">
        <f t="shared" si="340"/>
        <v>0</v>
      </c>
      <c r="ET148" s="25">
        <f t="shared" si="340"/>
        <v>0</v>
      </c>
      <c r="EU148" s="25">
        <f t="shared" si="340"/>
        <v>0</v>
      </c>
      <c r="EV148" s="25">
        <f t="shared" si="340"/>
        <v>0</v>
      </c>
      <c r="EW148" s="25">
        <f t="shared" si="340"/>
        <v>0</v>
      </c>
      <c r="EX148" s="25">
        <f t="shared" si="340"/>
        <v>0</v>
      </c>
      <c r="EY148" s="25">
        <f t="shared" si="340"/>
        <v>0</v>
      </c>
      <c r="EZ148" s="25">
        <f t="shared" si="340"/>
        <v>0</v>
      </c>
      <c r="FA148" s="25">
        <f t="shared" si="340"/>
        <v>0</v>
      </c>
      <c r="FB148" s="25">
        <f t="shared" si="340"/>
        <v>0</v>
      </c>
      <c r="FC148" s="25">
        <f t="shared" si="340"/>
        <v>0</v>
      </c>
      <c r="FD148" s="25">
        <f t="shared" si="340"/>
        <v>0</v>
      </c>
      <c r="FE148" s="25">
        <f t="shared" si="340"/>
        <v>0</v>
      </c>
      <c r="FF148" s="25">
        <f t="shared" si="340"/>
        <v>0</v>
      </c>
      <c r="FG148" s="25">
        <f t="shared" si="340"/>
        <v>0</v>
      </c>
      <c r="FH148" s="25">
        <f t="shared" si="340"/>
        <v>0</v>
      </c>
      <c r="FI148" s="25">
        <f t="shared" si="340"/>
        <v>0</v>
      </c>
      <c r="FJ148" s="25">
        <f t="shared" si="340"/>
        <v>0</v>
      </c>
      <c r="FK148" s="25">
        <f t="shared" si="340"/>
        <v>0</v>
      </c>
      <c r="FL148" s="25">
        <f t="shared" si="340"/>
        <v>0</v>
      </c>
      <c r="FM148" s="25">
        <f t="shared" si="340"/>
        <v>0</v>
      </c>
      <c r="FN148" s="25">
        <f t="shared" si="340"/>
        <v>0</v>
      </c>
      <c r="FO148" s="25">
        <f t="shared" si="340"/>
        <v>0</v>
      </c>
      <c r="FP148" s="25">
        <f t="shared" si="340"/>
        <v>0</v>
      </c>
      <c r="FQ148" s="25">
        <f t="shared" si="340"/>
        <v>0</v>
      </c>
      <c r="FR148" s="25">
        <f t="shared" si="340"/>
        <v>0</v>
      </c>
      <c r="FS148" s="25">
        <f t="shared" si="340"/>
        <v>0</v>
      </c>
      <c r="FT148" s="25">
        <f t="shared" si="340"/>
        <v>0</v>
      </c>
      <c r="FU148" s="25">
        <f t="shared" si="340"/>
        <v>0</v>
      </c>
      <c r="FV148" s="25">
        <f t="shared" si="340"/>
        <v>0</v>
      </c>
      <c r="FW148" s="25">
        <f t="shared" si="340"/>
        <v>0</v>
      </c>
      <c r="FX148" s="25">
        <f t="shared" si="340"/>
        <v>0</v>
      </c>
      <c r="FY148" s="25">
        <f t="shared" si="340"/>
        <v>0</v>
      </c>
      <c r="FZ148" s="25">
        <f t="shared" si="340"/>
        <v>0</v>
      </c>
      <c r="GA148" s="25">
        <f t="shared" si="340"/>
        <v>0</v>
      </c>
      <c r="GB148" s="25">
        <f t="shared" si="340"/>
        <v>0</v>
      </c>
      <c r="GC148" s="25">
        <f t="shared" si="340"/>
        <v>0</v>
      </c>
      <c r="GD148" s="25">
        <f t="shared" si="340"/>
        <v>0</v>
      </c>
      <c r="GE148" s="25">
        <f t="shared" si="340"/>
        <v>0</v>
      </c>
      <c r="GF148" s="25">
        <f t="shared" si="340"/>
        <v>0</v>
      </c>
      <c r="GG148" s="25">
        <f t="shared" si="340"/>
        <v>0</v>
      </c>
      <c r="GH148" s="25">
        <f t="shared" si="340"/>
        <v>0</v>
      </c>
      <c r="GI148" s="25">
        <f t="shared" si="340"/>
        <v>0</v>
      </c>
      <c r="GJ148" s="25">
        <f t="shared" si="340"/>
        <v>0</v>
      </c>
      <c r="GK148" s="25">
        <f t="shared" si="340"/>
        <v>0</v>
      </c>
      <c r="GL148" s="25">
        <f t="shared" si="340"/>
        <v>0</v>
      </c>
      <c r="GM148" s="246">
        <f t="shared" si="339"/>
        <v>0</v>
      </c>
    </row>
    <row r="149" spans="1:195" ht="19.5" customHeight="1">
      <c r="A149" s="130">
        <f t="shared" si="312"/>
        <v>0</v>
      </c>
      <c r="B149" s="25" t="s">
        <v>100</v>
      </c>
      <c r="C149" s="25" t="s">
        <v>6</v>
      </c>
      <c r="D149" s="64">
        <v>42856</v>
      </c>
      <c r="E149" s="25">
        <f>SUMIF(RRHH!$CN$18:$FG$18,D149,RRHH!$CN$26:$FG$26)*$E$163</f>
        <v>1550</v>
      </c>
      <c r="F149" s="65">
        <f t="shared" si="326"/>
        <v>2017</v>
      </c>
      <c r="G149" s="25">
        <v>48</v>
      </c>
      <c r="H149" s="25">
        <f t="shared" si="327"/>
        <v>-32.291666666666664</v>
      </c>
      <c r="I149" s="64">
        <f t="shared" si="328"/>
        <v>44315.199999999997</v>
      </c>
      <c r="J149" s="141">
        <f t="shared" si="329"/>
        <v>0</v>
      </c>
      <c r="K149" s="25">
        <f t="shared" si="329"/>
        <v>0</v>
      </c>
      <c r="L149" s="25">
        <f t="shared" si="329"/>
        <v>0</v>
      </c>
      <c r="M149" s="25">
        <f t="shared" si="329"/>
        <v>0</v>
      </c>
      <c r="N149" s="25">
        <f t="shared" si="329"/>
        <v>0</v>
      </c>
      <c r="O149" s="25">
        <f t="shared" si="329"/>
        <v>0</v>
      </c>
      <c r="P149" s="25">
        <f t="shared" si="329"/>
        <v>0</v>
      </c>
      <c r="Q149" s="25">
        <f t="shared" si="329"/>
        <v>0</v>
      </c>
      <c r="R149" s="25">
        <f t="shared" si="329"/>
        <v>0</v>
      </c>
      <c r="S149" s="25">
        <f t="shared" si="329"/>
        <v>0</v>
      </c>
      <c r="T149" s="25">
        <f t="shared" si="329"/>
        <v>0</v>
      </c>
      <c r="U149" s="25">
        <f t="shared" si="329"/>
        <v>0</v>
      </c>
      <c r="V149" s="25">
        <f t="shared" si="329"/>
        <v>0</v>
      </c>
      <c r="W149" s="25">
        <f t="shared" si="329"/>
        <v>0</v>
      </c>
      <c r="X149" s="25">
        <f t="shared" si="329"/>
        <v>0</v>
      </c>
      <c r="Y149" s="25">
        <f t="shared" si="329"/>
        <v>0</v>
      </c>
      <c r="Z149" s="25">
        <f t="shared" si="336"/>
        <v>0</v>
      </c>
      <c r="AA149" s="25">
        <f t="shared" si="336"/>
        <v>0</v>
      </c>
      <c r="AB149" s="25">
        <f t="shared" si="336"/>
        <v>0</v>
      </c>
      <c r="AC149" s="25">
        <f t="shared" si="336"/>
        <v>0</v>
      </c>
      <c r="AD149" s="25">
        <f t="shared" si="336"/>
        <v>0</v>
      </c>
      <c r="AE149" s="25">
        <f t="shared" si="336"/>
        <v>0</v>
      </c>
      <c r="AF149" s="25">
        <f t="shared" si="336"/>
        <v>0</v>
      </c>
      <c r="AG149" s="25">
        <f t="shared" si="336"/>
        <v>0</v>
      </c>
      <c r="AH149" s="25">
        <f t="shared" si="336"/>
        <v>0</v>
      </c>
      <c r="AI149" s="25">
        <f t="shared" si="336"/>
        <v>0</v>
      </c>
      <c r="AJ149" s="25">
        <f t="shared" si="336"/>
        <v>0</v>
      </c>
      <c r="AK149" s="25">
        <f t="shared" si="336"/>
        <v>0</v>
      </c>
      <c r="AL149" s="25">
        <f t="shared" si="336"/>
        <v>0</v>
      </c>
      <c r="AM149" s="25">
        <f t="shared" si="330"/>
        <v>0</v>
      </c>
      <c r="AN149" s="25">
        <f t="shared" si="330"/>
        <v>0</v>
      </c>
      <c r="AO149" s="25">
        <f t="shared" si="330"/>
        <v>0</v>
      </c>
      <c r="AP149" s="25">
        <f t="shared" si="330"/>
        <v>0</v>
      </c>
      <c r="AQ149" s="25">
        <f t="shared" si="330"/>
        <v>0</v>
      </c>
      <c r="AR149" s="25">
        <f t="shared" si="330"/>
        <v>0</v>
      </c>
      <c r="AS149" s="25">
        <f t="shared" si="330"/>
        <v>0</v>
      </c>
      <c r="AT149" s="25">
        <f t="shared" si="330"/>
        <v>0</v>
      </c>
      <c r="AU149" s="25">
        <f t="shared" si="330"/>
        <v>0</v>
      </c>
      <c r="AV149" s="25">
        <f t="shared" si="330"/>
        <v>0</v>
      </c>
      <c r="AW149" s="25">
        <f t="shared" si="330"/>
        <v>0</v>
      </c>
      <c r="AX149" s="25">
        <f t="shared" si="330"/>
        <v>0</v>
      </c>
      <c r="AY149" s="25">
        <f t="shared" si="330"/>
        <v>0</v>
      </c>
      <c r="AZ149" s="25">
        <f t="shared" si="330"/>
        <v>0</v>
      </c>
      <c r="BA149" s="25">
        <f t="shared" si="330"/>
        <v>0</v>
      </c>
      <c r="BB149" s="25">
        <f t="shared" si="330"/>
        <v>0</v>
      </c>
      <c r="BC149" s="25">
        <f t="shared" si="331"/>
        <v>0</v>
      </c>
      <c r="BD149" s="25">
        <f t="shared" si="331"/>
        <v>0</v>
      </c>
      <c r="BE149" s="25">
        <f t="shared" si="331"/>
        <v>0</v>
      </c>
      <c r="BF149" s="25">
        <f t="shared" si="331"/>
        <v>0</v>
      </c>
      <c r="BG149" s="25">
        <f t="shared" si="331"/>
        <v>0</v>
      </c>
      <c r="BH149" s="25">
        <f t="shared" si="331"/>
        <v>0</v>
      </c>
      <c r="BI149" s="25">
        <f t="shared" si="331"/>
        <v>0</v>
      </c>
      <c r="BJ149" s="25">
        <f t="shared" si="331"/>
        <v>0</v>
      </c>
      <c r="BK149" s="25">
        <f t="shared" si="331"/>
        <v>0</v>
      </c>
      <c r="BL149" s="25">
        <f t="shared" si="331"/>
        <v>0</v>
      </c>
      <c r="BM149" s="25">
        <f t="shared" si="331"/>
        <v>0</v>
      </c>
      <c r="BN149" s="25">
        <f t="shared" si="331"/>
        <v>0</v>
      </c>
      <c r="BO149" s="25">
        <f t="shared" si="331"/>
        <v>0</v>
      </c>
      <c r="BP149" s="25">
        <f t="shared" si="331"/>
        <v>0</v>
      </c>
      <c r="BQ149" s="25">
        <f t="shared" si="331"/>
        <v>0</v>
      </c>
      <c r="BR149" s="25">
        <f t="shared" si="331"/>
        <v>0</v>
      </c>
      <c r="BS149" s="25">
        <f t="shared" si="332"/>
        <v>0</v>
      </c>
      <c r="BT149" s="25">
        <f t="shared" si="332"/>
        <v>0</v>
      </c>
      <c r="BU149" s="25">
        <f t="shared" si="332"/>
        <v>0</v>
      </c>
      <c r="BV149" s="25">
        <f t="shared" si="332"/>
        <v>0</v>
      </c>
      <c r="BW149" s="25">
        <f t="shared" si="332"/>
        <v>-32.291666666666664</v>
      </c>
      <c r="BX149" s="25">
        <f t="shared" si="332"/>
        <v>-32.291666666666664</v>
      </c>
      <c r="BY149" s="25">
        <f t="shared" si="332"/>
        <v>-32.291666666666664</v>
      </c>
      <c r="BZ149" s="25">
        <f t="shared" si="332"/>
        <v>-32.291666666666664</v>
      </c>
      <c r="CA149" s="25">
        <f t="shared" si="332"/>
        <v>-32.291666666666664</v>
      </c>
      <c r="CB149" s="25">
        <f t="shared" si="332"/>
        <v>-32.291666666666664</v>
      </c>
      <c r="CC149" s="25">
        <f t="shared" si="332"/>
        <v>-32.291666666666664</v>
      </c>
      <c r="CD149" s="25">
        <f t="shared" si="332"/>
        <v>-32.291666666666664</v>
      </c>
      <c r="CE149" s="25">
        <f t="shared" si="332"/>
        <v>-32.291666666666664</v>
      </c>
      <c r="CF149" s="25">
        <f t="shared" si="332"/>
        <v>-32.291666666666664</v>
      </c>
      <c r="CG149" s="25">
        <f t="shared" si="332"/>
        <v>-32.291666666666664</v>
      </c>
      <c r="CH149" s="25">
        <f t="shared" si="332"/>
        <v>-32.291666666666664</v>
      </c>
      <c r="CI149" s="25">
        <f t="shared" si="333"/>
        <v>-32.291666666666664</v>
      </c>
      <c r="CJ149" s="25">
        <f t="shared" si="333"/>
        <v>-32.291666666666664</v>
      </c>
      <c r="CK149" s="25">
        <f t="shared" si="333"/>
        <v>-32.291666666666664</v>
      </c>
      <c r="CL149" s="25">
        <f t="shared" si="333"/>
        <v>-32.291666666666664</v>
      </c>
      <c r="CM149" s="25">
        <f t="shared" si="333"/>
        <v>-32.291666666666664</v>
      </c>
      <c r="CN149" s="25">
        <f t="shared" si="333"/>
        <v>-32.291666666666664</v>
      </c>
      <c r="CO149" s="25">
        <f t="shared" si="333"/>
        <v>-32.291666666666664</v>
      </c>
      <c r="CP149" s="25">
        <f t="shared" si="333"/>
        <v>-32.291666666666664</v>
      </c>
      <c r="CQ149" s="25">
        <f t="shared" si="333"/>
        <v>-32.291666666666664</v>
      </c>
      <c r="CR149" s="25">
        <f t="shared" si="333"/>
        <v>-32.291666666666664</v>
      </c>
      <c r="CS149" s="25">
        <f t="shared" si="333"/>
        <v>-32.291666666666664</v>
      </c>
      <c r="CT149" s="25">
        <f t="shared" si="333"/>
        <v>-32.291666666666664</v>
      </c>
      <c r="CU149" s="25">
        <f t="shared" si="333"/>
        <v>-32.291666666666664</v>
      </c>
      <c r="CV149" s="25">
        <f t="shared" si="333"/>
        <v>-32.291666666666664</v>
      </c>
      <c r="CW149" s="25">
        <f t="shared" si="333"/>
        <v>-32.291666666666664</v>
      </c>
      <c r="CX149" s="25">
        <f t="shared" si="333"/>
        <v>-32.291666666666664</v>
      </c>
      <c r="CY149" s="25">
        <f t="shared" si="319"/>
        <v>-32.291666666666664</v>
      </c>
      <c r="CZ149" s="25">
        <f t="shared" si="319"/>
        <v>-32.291666666666664</v>
      </c>
      <c r="DA149" s="25">
        <f t="shared" si="319"/>
        <v>-32.291666666666664</v>
      </c>
      <c r="DB149" s="25">
        <f t="shared" si="334"/>
        <v>-32.291666666666664</v>
      </c>
      <c r="DC149" s="25">
        <f t="shared" si="334"/>
        <v>-32.291666666666664</v>
      </c>
      <c r="DD149" s="25">
        <f t="shared" si="334"/>
        <v>-32.291666666666664</v>
      </c>
      <c r="DE149" s="25">
        <f t="shared" si="334"/>
        <v>-32.291666666666664</v>
      </c>
      <c r="DF149" s="25">
        <f t="shared" si="334"/>
        <v>-32.291666666666664</v>
      </c>
      <c r="DG149" s="25">
        <f t="shared" si="334"/>
        <v>-32.291666666666664</v>
      </c>
      <c r="DH149" s="25">
        <f t="shared" si="334"/>
        <v>-32.291666666666664</v>
      </c>
      <c r="DI149" s="25">
        <f t="shared" si="334"/>
        <v>-32.291666666666664</v>
      </c>
      <c r="DJ149" s="25">
        <f t="shared" si="334"/>
        <v>-32.291666666666664</v>
      </c>
      <c r="DK149" s="25">
        <f t="shared" si="334"/>
        <v>-32.291666666666664</v>
      </c>
      <c r="DL149" s="25">
        <f t="shared" si="334"/>
        <v>-32.291666666666664</v>
      </c>
      <c r="DM149" s="25">
        <f t="shared" si="334"/>
        <v>-32.291666666666664</v>
      </c>
      <c r="DN149" s="25">
        <f t="shared" si="334"/>
        <v>-32.291666666666664</v>
      </c>
      <c r="DO149" s="25">
        <f t="shared" si="334"/>
        <v>-32.291666666666664</v>
      </c>
      <c r="DP149" s="25">
        <f t="shared" si="334"/>
        <v>-32.291666666666664</v>
      </c>
      <c r="DQ149" s="25">
        <f t="shared" si="334"/>
        <v>-32.291666666666664</v>
      </c>
      <c r="DR149" s="25">
        <f t="shared" si="340"/>
        <v>-32.291666666666664</v>
      </c>
      <c r="DS149" s="25">
        <f t="shared" si="340"/>
        <v>0</v>
      </c>
      <c r="DT149" s="25">
        <f t="shared" si="340"/>
        <v>0</v>
      </c>
      <c r="DU149" s="25">
        <f t="shared" si="340"/>
        <v>0</v>
      </c>
      <c r="DV149" s="25">
        <f t="shared" si="340"/>
        <v>0</v>
      </c>
      <c r="DW149" s="25">
        <f t="shared" si="340"/>
        <v>0</v>
      </c>
      <c r="DX149" s="25">
        <f t="shared" si="340"/>
        <v>0</v>
      </c>
      <c r="DY149" s="25">
        <f t="shared" si="340"/>
        <v>0</v>
      </c>
      <c r="DZ149" s="25">
        <f t="shared" si="340"/>
        <v>0</v>
      </c>
      <c r="EA149" s="25">
        <f t="shared" si="340"/>
        <v>0</v>
      </c>
      <c r="EB149" s="25">
        <f t="shared" si="340"/>
        <v>0</v>
      </c>
      <c r="EC149" s="25">
        <f t="shared" si="340"/>
        <v>0</v>
      </c>
      <c r="ED149" s="25">
        <f t="shared" si="340"/>
        <v>0</v>
      </c>
      <c r="EE149" s="25">
        <f t="shared" si="340"/>
        <v>0</v>
      </c>
      <c r="EF149" s="25">
        <f t="shared" si="340"/>
        <v>0</v>
      </c>
      <c r="EG149" s="25">
        <f t="shared" si="340"/>
        <v>0</v>
      </c>
      <c r="EH149" s="25">
        <f t="shared" si="340"/>
        <v>0</v>
      </c>
      <c r="EI149" s="25">
        <f t="shared" si="340"/>
        <v>0</v>
      </c>
      <c r="EJ149" s="25">
        <f t="shared" si="340"/>
        <v>0</v>
      </c>
      <c r="EK149" s="25">
        <f t="shared" si="340"/>
        <v>0</v>
      </c>
      <c r="EL149" s="25">
        <f t="shared" si="340"/>
        <v>0</v>
      </c>
      <c r="EM149" s="25">
        <f t="shared" si="340"/>
        <v>0</v>
      </c>
      <c r="EN149" s="25">
        <f t="shared" si="340"/>
        <v>0</v>
      </c>
      <c r="EO149" s="25">
        <f t="shared" si="340"/>
        <v>0</v>
      </c>
      <c r="EP149" s="25">
        <f t="shared" si="340"/>
        <v>0</v>
      </c>
      <c r="EQ149" s="25">
        <f t="shared" si="340"/>
        <v>0</v>
      </c>
      <c r="ER149" s="25">
        <f t="shared" si="340"/>
        <v>0</v>
      </c>
      <c r="ES149" s="25">
        <f t="shared" si="340"/>
        <v>0</v>
      </c>
      <c r="ET149" s="25">
        <f t="shared" si="340"/>
        <v>0</v>
      </c>
      <c r="EU149" s="25">
        <f t="shared" si="340"/>
        <v>0</v>
      </c>
      <c r="EV149" s="25">
        <f t="shared" si="340"/>
        <v>0</v>
      </c>
      <c r="EW149" s="25">
        <f t="shared" si="340"/>
        <v>0</v>
      </c>
      <c r="EX149" s="25">
        <f t="shared" si="340"/>
        <v>0</v>
      </c>
      <c r="EY149" s="25">
        <f t="shared" si="340"/>
        <v>0</v>
      </c>
      <c r="EZ149" s="25">
        <f t="shared" si="340"/>
        <v>0</v>
      </c>
      <c r="FA149" s="25">
        <f t="shared" si="340"/>
        <v>0</v>
      </c>
      <c r="FB149" s="25">
        <f t="shared" si="340"/>
        <v>0</v>
      </c>
      <c r="FC149" s="25">
        <f t="shared" si="340"/>
        <v>0</v>
      </c>
      <c r="FD149" s="25">
        <f t="shared" si="340"/>
        <v>0</v>
      </c>
      <c r="FE149" s="25">
        <f t="shared" si="340"/>
        <v>0</v>
      </c>
      <c r="FF149" s="25">
        <f t="shared" si="340"/>
        <v>0</v>
      </c>
      <c r="FG149" s="25">
        <f t="shared" si="340"/>
        <v>0</v>
      </c>
      <c r="FH149" s="25">
        <f t="shared" si="340"/>
        <v>0</v>
      </c>
      <c r="FI149" s="25">
        <f t="shared" si="340"/>
        <v>0</v>
      </c>
      <c r="FJ149" s="25">
        <f t="shared" si="340"/>
        <v>0</v>
      </c>
      <c r="FK149" s="25">
        <f t="shared" si="340"/>
        <v>0</v>
      </c>
      <c r="FL149" s="25">
        <f t="shared" si="340"/>
        <v>0</v>
      </c>
      <c r="FM149" s="25">
        <f t="shared" si="340"/>
        <v>0</v>
      </c>
      <c r="FN149" s="25">
        <f t="shared" si="340"/>
        <v>0</v>
      </c>
      <c r="FO149" s="25">
        <f t="shared" si="340"/>
        <v>0</v>
      </c>
      <c r="FP149" s="25">
        <f t="shared" si="340"/>
        <v>0</v>
      </c>
      <c r="FQ149" s="25">
        <f t="shared" si="340"/>
        <v>0</v>
      </c>
      <c r="FR149" s="25">
        <f t="shared" si="340"/>
        <v>0</v>
      </c>
      <c r="FS149" s="25">
        <f t="shared" si="340"/>
        <v>0</v>
      </c>
      <c r="FT149" s="25">
        <f t="shared" si="340"/>
        <v>0</v>
      </c>
      <c r="FU149" s="25">
        <f t="shared" si="340"/>
        <v>0</v>
      </c>
      <c r="FV149" s="25">
        <f t="shared" si="340"/>
        <v>0</v>
      </c>
      <c r="FW149" s="25">
        <f t="shared" si="340"/>
        <v>0</v>
      </c>
      <c r="FX149" s="25">
        <f t="shared" si="340"/>
        <v>0</v>
      </c>
      <c r="FY149" s="25">
        <f t="shared" si="340"/>
        <v>0</v>
      </c>
      <c r="FZ149" s="25">
        <f t="shared" si="340"/>
        <v>0</v>
      </c>
      <c r="GA149" s="25">
        <f t="shared" si="340"/>
        <v>0</v>
      </c>
      <c r="GB149" s="25">
        <f t="shared" si="340"/>
        <v>0</v>
      </c>
      <c r="GC149" s="25">
        <f t="shared" si="340"/>
        <v>0</v>
      </c>
      <c r="GD149" s="25">
        <f t="shared" si="340"/>
        <v>0</v>
      </c>
      <c r="GE149" s="25">
        <f t="shared" si="340"/>
        <v>0</v>
      </c>
      <c r="GF149" s="25">
        <f t="shared" si="340"/>
        <v>0</v>
      </c>
      <c r="GG149" s="25">
        <f t="shared" si="340"/>
        <v>0</v>
      </c>
      <c r="GH149" s="25">
        <f t="shared" si="340"/>
        <v>0</v>
      </c>
      <c r="GI149" s="25">
        <f t="shared" si="340"/>
        <v>0</v>
      </c>
      <c r="GJ149" s="25">
        <f t="shared" si="340"/>
        <v>0</v>
      </c>
      <c r="GK149" s="25">
        <f t="shared" si="340"/>
        <v>0</v>
      </c>
      <c r="GL149" s="25">
        <f t="shared" si="340"/>
        <v>0</v>
      </c>
      <c r="GM149" s="246">
        <f t="shared" si="339"/>
        <v>0</v>
      </c>
    </row>
    <row r="150" spans="1:195" ht="19.5" customHeight="1">
      <c r="A150" s="130">
        <f t="shared" si="312"/>
        <v>0</v>
      </c>
      <c r="B150" s="25" t="s">
        <v>100</v>
      </c>
      <c r="C150" s="25" t="s">
        <v>6</v>
      </c>
      <c r="D150" s="64">
        <v>42887</v>
      </c>
      <c r="E150" s="25">
        <f>SUMIF(RRHH!$CN$18:$FG$18,D150,RRHH!$CN$26:$FG$26)*$E$163</f>
        <v>0</v>
      </c>
      <c r="F150" s="65">
        <f t="shared" si="326"/>
        <v>2017</v>
      </c>
      <c r="G150" s="25">
        <v>48</v>
      </c>
      <c r="H150" s="25">
        <f t="shared" si="327"/>
        <v>0</v>
      </c>
      <c r="I150" s="64">
        <f t="shared" si="328"/>
        <v>44346.2</v>
      </c>
      <c r="J150" s="141">
        <f t="shared" si="329"/>
        <v>0</v>
      </c>
      <c r="K150" s="25">
        <f t="shared" si="329"/>
        <v>0</v>
      </c>
      <c r="L150" s="25">
        <f t="shared" si="329"/>
        <v>0</v>
      </c>
      <c r="M150" s="25">
        <f t="shared" si="329"/>
        <v>0</v>
      </c>
      <c r="N150" s="25">
        <f t="shared" si="329"/>
        <v>0</v>
      </c>
      <c r="O150" s="25">
        <f t="shared" si="329"/>
        <v>0</v>
      </c>
      <c r="P150" s="25">
        <f t="shared" si="329"/>
        <v>0</v>
      </c>
      <c r="Q150" s="25">
        <f t="shared" si="329"/>
        <v>0</v>
      </c>
      <c r="R150" s="25">
        <f t="shared" si="329"/>
        <v>0</v>
      </c>
      <c r="S150" s="25">
        <f t="shared" si="329"/>
        <v>0</v>
      </c>
      <c r="T150" s="25">
        <f t="shared" si="329"/>
        <v>0</v>
      </c>
      <c r="U150" s="25">
        <f t="shared" si="329"/>
        <v>0</v>
      </c>
      <c r="V150" s="25">
        <f t="shared" si="329"/>
        <v>0</v>
      </c>
      <c r="W150" s="25">
        <f t="shared" si="329"/>
        <v>0</v>
      </c>
      <c r="X150" s="25">
        <f t="shared" si="329"/>
        <v>0</v>
      </c>
      <c r="Y150" s="25">
        <f t="shared" si="329"/>
        <v>0</v>
      </c>
      <c r="Z150" s="25">
        <f t="shared" si="336"/>
        <v>0</v>
      </c>
      <c r="AA150" s="25">
        <f t="shared" si="336"/>
        <v>0</v>
      </c>
      <c r="AB150" s="25">
        <f t="shared" si="336"/>
        <v>0</v>
      </c>
      <c r="AC150" s="25">
        <f t="shared" si="336"/>
        <v>0</v>
      </c>
      <c r="AD150" s="25">
        <f t="shared" si="336"/>
        <v>0</v>
      </c>
      <c r="AE150" s="25">
        <f t="shared" si="336"/>
        <v>0</v>
      </c>
      <c r="AF150" s="25">
        <f t="shared" si="336"/>
        <v>0</v>
      </c>
      <c r="AG150" s="25">
        <f t="shared" si="336"/>
        <v>0</v>
      </c>
      <c r="AH150" s="25">
        <f t="shared" si="336"/>
        <v>0</v>
      </c>
      <c r="AI150" s="25">
        <f t="shared" si="336"/>
        <v>0</v>
      </c>
      <c r="AJ150" s="25">
        <f t="shared" si="336"/>
        <v>0</v>
      </c>
      <c r="AK150" s="25">
        <f t="shared" si="336"/>
        <v>0</v>
      </c>
      <c r="AL150" s="25">
        <f t="shared" si="336"/>
        <v>0</v>
      </c>
      <c r="AM150" s="25">
        <f t="shared" si="330"/>
        <v>0</v>
      </c>
      <c r="AN150" s="25">
        <f t="shared" si="330"/>
        <v>0</v>
      </c>
      <c r="AO150" s="25">
        <f t="shared" si="330"/>
        <v>0</v>
      </c>
      <c r="AP150" s="25">
        <f t="shared" si="330"/>
        <v>0</v>
      </c>
      <c r="AQ150" s="25">
        <f t="shared" si="330"/>
        <v>0</v>
      </c>
      <c r="AR150" s="25">
        <f t="shared" si="330"/>
        <v>0</v>
      </c>
      <c r="AS150" s="25">
        <f t="shared" si="330"/>
        <v>0</v>
      </c>
      <c r="AT150" s="25">
        <f t="shared" si="330"/>
        <v>0</v>
      </c>
      <c r="AU150" s="25">
        <f t="shared" si="330"/>
        <v>0</v>
      </c>
      <c r="AV150" s="25">
        <f t="shared" si="330"/>
        <v>0</v>
      </c>
      <c r="AW150" s="25">
        <f t="shared" si="330"/>
        <v>0</v>
      </c>
      <c r="AX150" s="25">
        <f t="shared" si="330"/>
        <v>0</v>
      </c>
      <c r="AY150" s="25">
        <f t="shared" si="330"/>
        <v>0</v>
      </c>
      <c r="AZ150" s="25">
        <f t="shared" si="330"/>
        <v>0</v>
      </c>
      <c r="BA150" s="25">
        <f t="shared" si="330"/>
        <v>0</v>
      </c>
      <c r="BB150" s="25">
        <f t="shared" si="330"/>
        <v>0</v>
      </c>
      <c r="BC150" s="25">
        <f t="shared" si="331"/>
        <v>0</v>
      </c>
      <c r="BD150" s="25">
        <f t="shared" si="331"/>
        <v>0</v>
      </c>
      <c r="BE150" s="25">
        <f t="shared" si="331"/>
        <v>0</v>
      </c>
      <c r="BF150" s="25">
        <f t="shared" si="331"/>
        <v>0</v>
      </c>
      <c r="BG150" s="25">
        <f t="shared" si="331"/>
        <v>0</v>
      </c>
      <c r="BH150" s="25">
        <f t="shared" si="331"/>
        <v>0</v>
      </c>
      <c r="BI150" s="25">
        <f t="shared" si="331"/>
        <v>0</v>
      </c>
      <c r="BJ150" s="25">
        <f t="shared" si="331"/>
        <v>0</v>
      </c>
      <c r="BK150" s="25">
        <f t="shared" si="331"/>
        <v>0</v>
      </c>
      <c r="BL150" s="25">
        <f t="shared" si="331"/>
        <v>0</v>
      </c>
      <c r="BM150" s="25">
        <f t="shared" si="331"/>
        <v>0</v>
      </c>
      <c r="BN150" s="25">
        <f t="shared" si="331"/>
        <v>0</v>
      </c>
      <c r="BO150" s="25">
        <f t="shared" si="331"/>
        <v>0</v>
      </c>
      <c r="BP150" s="25">
        <f t="shared" si="331"/>
        <v>0</v>
      </c>
      <c r="BQ150" s="25">
        <f t="shared" si="331"/>
        <v>0</v>
      </c>
      <c r="BR150" s="25">
        <f t="shared" si="331"/>
        <v>0</v>
      </c>
      <c r="BS150" s="25">
        <f t="shared" si="332"/>
        <v>0</v>
      </c>
      <c r="BT150" s="25">
        <f t="shared" si="332"/>
        <v>0</v>
      </c>
      <c r="BU150" s="25">
        <f t="shared" si="332"/>
        <v>0</v>
      </c>
      <c r="BV150" s="25">
        <f t="shared" si="332"/>
        <v>0</v>
      </c>
      <c r="BW150" s="25">
        <f t="shared" si="332"/>
        <v>0</v>
      </c>
      <c r="BX150" s="25">
        <f t="shared" si="332"/>
        <v>0</v>
      </c>
      <c r="BY150" s="25">
        <f t="shared" si="332"/>
        <v>0</v>
      </c>
      <c r="BZ150" s="25">
        <f t="shared" si="332"/>
        <v>0</v>
      </c>
      <c r="CA150" s="25">
        <f t="shared" si="332"/>
        <v>0</v>
      </c>
      <c r="CB150" s="25">
        <f t="shared" si="332"/>
        <v>0</v>
      </c>
      <c r="CC150" s="25">
        <f t="shared" si="332"/>
        <v>0</v>
      </c>
      <c r="CD150" s="25">
        <f t="shared" si="332"/>
        <v>0</v>
      </c>
      <c r="CE150" s="25">
        <f t="shared" si="332"/>
        <v>0</v>
      </c>
      <c r="CF150" s="25">
        <f t="shared" si="332"/>
        <v>0</v>
      </c>
      <c r="CG150" s="25">
        <f t="shared" si="332"/>
        <v>0</v>
      </c>
      <c r="CH150" s="25">
        <f t="shared" si="332"/>
        <v>0</v>
      </c>
      <c r="CI150" s="25">
        <f t="shared" si="333"/>
        <v>0</v>
      </c>
      <c r="CJ150" s="25">
        <f t="shared" si="333"/>
        <v>0</v>
      </c>
      <c r="CK150" s="25">
        <f t="shared" si="333"/>
        <v>0</v>
      </c>
      <c r="CL150" s="25">
        <f t="shared" si="333"/>
        <v>0</v>
      </c>
      <c r="CM150" s="25">
        <f t="shared" si="333"/>
        <v>0</v>
      </c>
      <c r="CN150" s="25">
        <f t="shared" si="333"/>
        <v>0</v>
      </c>
      <c r="CO150" s="25">
        <f t="shared" si="333"/>
        <v>0</v>
      </c>
      <c r="CP150" s="25">
        <f t="shared" si="333"/>
        <v>0</v>
      </c>
      <c r="CQ150" s="25">
        <f t="shared" si="333"/>
        <v>0</v>
      </c>
      <c r="CR150" s="25">
        <f t="shared" si="333"/>
        <v>0</v>
      </c>
      <c r="CS150" s="25">
        <f t="shared" si="333"/>
        <v>0</v>
      </c>
      <c r="CT150" s="25">
        <f t="shared" si="333"/>
        <v>0</v>
      </c>
      <c r="CU150" s="25">
        <f t="shared" si="333"/>
        <v>0</v>
      </c>
      <c r="CV150" s="25">
        <f t="shared" si="333"/>
        <v>0</v>
      </c>
      <c r="CW150" s="25">
        <f t="shared" si="333"/>
        <v>0</v>
      </c>
      <c r="CX150" s="25">
        <f t="shared" si="333"/>
        <v>0</v>
      </c>
      <c r="CY150" s="25">
        <f t="shared" ref="CY150:DA156" si="341">IF(CY$12&gt;$I150,0,IF($D150&lt;=CY$12,$H150,0))</f>
        <v>0</v>
      </c>
      <c r="CZ150" s="25">
        <f t="shared" si="341"/>
        <v>0</v>
      </c>
      <c r="DA150" s="25">
        <f t="shared" si="341"/>
        <v>0</v>
      </c>
      <c r="DB150" s="25">
        <f t="shared" si="334"/>
        <v>0</v>
      </c>
      <c r="DC150" s="25">
        <f t="shared" si="334"/>
        <v>0</v>
      </c>
      <c r="DD150" s="25">
        <f t="shared" si="334"/>
        <v>0</v>
      </c>
      <c r="DE150" s="25">
        <f t="shared" si="334"/>
        <v>0</v>
      </c>
      <c r="DF150" s="25">
        <f t="shared" si="334"/>
        <v>0</v>
      </c>
      <c r="DG150" s="25">
        <f t="shared" si="334"/>
        <v>0</v>
      </c>
      <c r="DH150" s="25">
        <f t="shared" si="334"/>
        <v>0</v>
      </c>
      <c r="DI150" s="25">
        <f t="shared" si="334"/>
        <v>0</v>
      </c>
      <c r="DJ150" s="25">
        <f t="shared" si="334"/>
        <v>0</v>
      </c>
      <c r="DK150" s="25">
        <f t="shared" si="334"/>
        <v>0</v>
      </c>
      <c r="DL150" s="25">
        <f t="shared" si="334"/>
        <v>0</v>
      </c>
      <c r="DM150" s="25">
        <f t="shared" si="334"/>
        <v>0</v>
      </c>
      <c r="DN150" s="25">
        <f t="shared" si="334"/>
        <v>0</v>
      </c>
      <c r="DO150" s="25">
        <f t="shared" si="334"/>
        <v>0</v>
      </c>
      <c r="DP150" s="25">
        <f t="shared" si="334"/>
        <v>0</v>
      </c>
      <c r="DQ150" s="25">
        <f t="shared" si="334"/>
        <v>0</v>
      </c>
      <c r="DR150" s="25">
        <f t="shared" si="340"/>
        <v>0</v>
      </c>
      <c r="DS150" s="25">
        <f t="shared" si="340"/>
        <v>0</v>
      </c>
      <c r="DT150" s="25">
        <f t="shared" si="340"/>
        <v>0</v>
      </c>
      <c r="DU150" s="25">
        <f t="shared" si="340"/>
        <v>0</v>
      </c>
      <c r="DV150" s="25">
        <f t="shared" si="340"/>
        <v>0</v>
      </c>
      <c r="DW150" s="25">
        <f t="shared" si="340"/>
        <v>0</v>
      </c>
      <c r="DX150" s="25">
        <f t="shared" si="340"/>
        <v>0</v>
      </c>
      <c r="DY150" s="25">
        <f t="shared" si="340"/>
        <v>0</v>
      </c>
      <c r="DZ150" s="25">
        <f t="shared" si="340"/>
        <v>0</v>
      </c>
      <c r="EA150" s="25">
        <f t="shared" si="340"/>
        <v>0</v>
      </c>
      <c r="EB150" s="25">
        <f t="shared" si="340"/>
        <v>0</v>
      </c>
      <c r="EC150" s="25">
        <f t="shared" si="340"/>
        <v>0</v>
      </c>
      <c r="ED150" s="25">
        <f t="shared" si="340"/>
        <v>0</v>
      </c>
      <c r="EE150" s="25">
        <f t="shared" si="340"/>
        <v>0</v>
      </c>
      <c r="EF150" s="25">
        <f t="shared" si="340"/>
        <v>0</v>
      </c>
      <c r="EG150" s="25">
        <f t="shared" si="340"/>
        <v>0</v>
      </c>
      <c r="EH150" s="25">
        <f t="shared" si="340"/>
        <v>0</v>
      </c>
      <c r="EI150" s="25">
        <f t="shared" si="340"/>
        <v>0</v>
      </c>
      <c r="EJ150" s="25">
        <f t="shared" si="340"/>
        <v>0</v>
      </c>
      <c r="EK150" s="25">
        <f t="shared" si="340"/>
        <v>0</v>
      </c>
      <c r="EL150" s="25">
        <f t="shared" si="340"/>
        <v>0</v>
      </c>
      <c r="EM150" s="25">
        <f t="shared" si="340"/>
        <v>0</v>
      </c>
      <c r="EN150" s="25">
        <f t="shared" si="340"/>
        <v>0</v>
      </c>
      <c r="EO150" s="25">
        <f t="shared" si="340"/>
        <v>0</v>
      </c>
      <c r="EP150" s="25">
        <f t="shared" si="340"/>
        <v>0</v>
      </c>
      <c r="EQ150" s="25">
        <f t="shared" si="340"/>
        <v>0</v>
      </c>
      <c r="ER150" s="25">
        <f t="shared" si="340"/>
        <v>0</v>
      </c>
      <c r="ES150" s="25">
        <f t="shared" si="340"/>
        <v>0</v>
      </c>
      <c r="ET150" s="25">
        <f t="shared" si="340"/>
        <v>0</v>
      </c>
      <c r="EU150" s="25">
        <f t="shared" si="340"/>
        <v>0</v>
      </c>
      <c r="EV150" s="25">
        <f t="shared" si="340"/>
        <v>0</v>
      </c>
      <c r="EW150" s="25">
        <f t="shared" si="340"/>
        <v>0</v>
      </c>
      <c r="EX150" s="25">
        <f t="shared" si="340"/>
        <v>0</v>
      </c>
      <c r="EY150" s="25">
        <f t="shared" si="340"/>
        <v>0</v>
      </c>
      <c r="EZ150" s="25">
        <f t="shared" si="340"/>
        <v>0</v>
      </c>
      <c r="FA150" s="25">
        <f t="shared" si="340"/>
        <v>0</v>
      </c>
      <c r="FB150" s="25">
        <f t="shared" si="340"/>
        <v>0</v>
      </c>
      <c r="FC150" s="25">
        <f t="shared" si="340"/>
        <v>0</v>
      </c>
      <c r="FD150" s="25">
        <f t="shared" si="340"/>
        <v>0</v>
      </c>
      <c r="FE150" s="25">
        <f t="shared" si="340"/>
        <v>0</v>
      </c>
      <c r="FF150" s="25">
        <f t="shared" si="340"/>
        <v>0</v>
      </c>
      <c r="FG150" s="25">
        <f t="shared" si="340"/>
        <v>0</v>
      </c>
      <c r="FH150" s="25">
        <f t="shared" si="340"/>
        <v>0</v>
      </c>
      <c r="FI150" s="25">
        <f t="shared" si="340"/>
        <v>0</v>
      </c>
      <c r="FJ150" s="25">
        <f t="shared" si="340"/>
        <v>0</v>
      </c>
      <c r="FK150" s="25">
        <f t="shared" si="340"/>
        <v>0</v>
      </c>
      <c r="FL150" s="25">
        <f t="shared" si="340"/>
        <v>0</v>
      </c>
      <c r="FM150" s="25">
        <f t="shared" si="340"/>
        <v>0</v>
      </c>
      <c r="FN150" s="25">
        <f t="shared" si="340"/>
        <v>0</v>
      </c>
      <c r="FO150" s="25">
        <f t="shared" si="340"/>
        <v>0</v>
      </c>
      <c r="FP150" s="25">
        <f t="shared" si="340"/>
        <v>0</v>
      </c>
      <c r="FQ150" s="25">
        <f t="shared" si="340"/>
        <v>0</v>
      </c>
      <c r="FR150" s="25">
        <f t="shared" ref="FR150:GL153" si="342">IF(FR$12&gt;$I150,0,IF($D150&lt;=FR$12,$H150,0))</f>
        <v>0</v>
      </c>
      <c r="FS150" s="25">
        <f t="shared" si="342"/>
        <v>0</v>
      </c>
      <c r="FT150" s="25">
        <f t="shared" si="342"/>
        <v>0</v>
      </c>
      <c r="FU150" s="25">
        <f t="shared" si="342"/>
        <v>0</v>
      </c>
      <c r="FV150" s="25">
        <f t="shared" si="342"/>
        <v>0</v>
      </c>
      <c r="FW150" s="25">
        <f t="shared" si="342"/>
        <v>0</v>
      </c>
      <c r="FX150" s="25">
        <f t="shared" si="342"/>
        <v>0</v>
      </c>
      <c r="FY150" s="25">
        <f t="shared" si="342"/>
        <v>0</v>
      </c>
      <c r="FZ150" s="25">
        <f t="shared" si="342"/>
        <v>0</v>
      </c>
      <c r="GA150" s="25">
        <f t="shared" si="342"/>
        <v>0</v>
      </c>
      <c r="GB150" s="25">
        <f t="shared" si="342"/>
        <v>0</v>
      </c>
      <c r="GC150" s="25">
        <f t="shared" si="342"/>
        <v>0</v>
      </c>
      <c r="GD150" s="25">
        <f t="shared" si="342"/>
        <v>0</v>
      </c>
      <c r="GE150" s="25">
        <f t="shared" si="342"/>
        <v>0</v>
      </c>
      <c r="GF150" s="25">
        <f t="shared" si="342"/>
        <v>0</v>
      </c>
      <c r="GG150" s="25">
        <f t="shared" si="342"/>
        <v>0</v>
      </c>
      <c r="GH150" s="25">
        <f t="shared" si="342"/>
        <v>0</v>
      </c>
      <c r="GI150" s="25">
        <f t="shared" si="342"/>
        <v>0</v>
      </c>
      <c r="GJ150" s="25">
        <f t="shared" si="342"/>
        <v>0</v>
      </c>
      <c r="GK150" s="25">
        <f t="shared" si="342"/>
        <v>0</v>
      </c>
      <c r="GL150" s="25">
        <f t="shared" si="342"/>
        <v>0</v>
      </c>
      <c r="GM150" s="246">
        <f t="shared" si="339"/>
        <v>0</v>
      </c>
    </row>
    <row r="151" spans="1:195" ht="19.5" customHeight="1">
      <c r="A151" s="130">
        <f t="shared" ref="A151:A156" si="343">SUM($GM$13:$GM$84)</f>
        <v>0</v>
      </c>
      <c r="B151" s="25" t="s">
        <v>100</v>
      </c>
      <c r="C151" s="25" t="s">
        <v>6</v>
      </c>
      <c r="D151" s="64">
        <v>42917</v>
      </c>
      <c r="E151" s="25">
        <f>SUMIF(RRHH!$CN$18:$FG$18,D151,RRHH!$CN$26:$FG$26)*$E$163</f>
        <v>0</v>
      </c>
      <c r="F151" s="65">
        <f t="shared" si="326"/>
        <v>2017</v>
      </c>
      <c r="G151" s="25">
        <v>48</v>
      </c>
      <c r="H151" s="25">
        <f t="shared" si="327"/>
        <v>0</v>
      </c>
      <c r="I151" s="64">
        <f t="shared" si="328"/>
        <v>44376.2</v>
      </c>
      <c r="J151" s="141">
        <f t="shared" si="329"/>
        <v>0</v>
      </c>
      <c r="K151" s="25">
        <f t="shared" si="329"/>
        <v>0</v>
      </c>
      <c r="L151" s="25">
        <f t="shared" si="329"/>
        <v>0</v>
      </c>
      <c r="M151" s="25">
        <f t="shared" si="329"/>
        <v>0</v>
      </c>
      <c r="N151" s="25">
        <f t="shared" si="329"/>
        <v>0</v>
      </c>
      <c r="O151" s="25">
        <f t="shared" si="329"/>
        <v>0</v>
      </c>
      <c r="P151" s="25">
        <f t="shared" si="329"/>
        <v>0</v>
      </c>
      <c r="Q151" s="25">
        <f t="shared" si="329"/>
        <v>0</v>
      </c>
      <c r="R151" s="25">
        <f t="shared" si="329"/>
        <v>0</v>
      </c>
      <c r="S151" s="25">
        <f t="shared" si="329"/>
        <v>0</v>
      </c>
      <c r="T151" s="25">
        <f t="shared" si="329"/>
        <v>0</v>
      </c>
      <c r="U151" s="25">
        <f t="shared" si="329"/>
        <v>0</v>
      </c>
      <c r="V151" s="25">
        <f t="shared" si="329"/>
        <v>0</v>
      </c>
      <c r="W151" s="25">
        <f t="shared" si="329"/>
        <v>0</v>
      </c>
      <c r="X151" s="25">
        <f t="shared" si="329"/>
        <v>0</v>
      </c>
      <c r="Y151" s="25">
        <f t="shared" si="329"/>
        <v>0</v>
      </c>
      <c r="Z151" s="25">
        <f t="shared" si="336"/>
        <v>0</v>
      </c>
      <c r="AA151" s="25">
        <f t="shared" si="336"/>
        <v>0</v>
      </c>
      <c r="AB151" s="25">
        <f t="shared" si="336"/>
        <v>0</v>
      </c>
      <c r="AC151" s="25">
        <f t="shared" si="336"/>
        <v>0</v>
      </c>
      <c r="AD151" s="25">
        <f t="shared" si="336"/>
        <v>0</v>
      </c>
      <c r="AE151" s="25">
        <f t="shared" si="336"/>
        <v>0</v>
      </c>
      <c r="AF151" s="25">
        <f t="shared" si="336"/>
        <v>0</v>
      </c>
      <c r="AG151" s="25">
        <f t="shared" si="336"/>
        <v>0</v>
      </c>
      <c r="AH151" s="25">
        <f t="shared" si="336"/>
        <v>0</v>
      </c>
      <c r="AI151" s="25">
        <f t="shared" si="336"/>
        <v>0</v>
      </c>
      <c r="AJ151" s="25">
        <f t="shared" si="336"/>
        <v>0</v>
      </c>
      <c r="AK151" s="25">
        <f t="shared" si="336"/>
        <v>0</v>
      </c>
      <c r="AL151" s="25">
        <f t="shared" si="336"/>
        <v>0</v>
      </c>
      <c r="AM151" s="25">
        <f t="shared" si="330"/>
        <v>0</v>
      </c>
      <c r="AN151" s="25">
        <f t="shared" si="330"/>
        <v>0</v>
      </c>
      <c r="AO151" s="25">
        <f t="shared" si="330"/>
        <v>0</v>
      </c>
      <c r="AP151" s="25">
        <f t="shared" si="330"/>
        <v>0</v>
      </c>
      <c r="AQ151" s="25">
        <f t="shared" si="330"/>
        <v>0</v>
      </c>
      <c r="AR151" s="25">
        <f t="shared" si="330"/>
        <v>0</v>
      </c>
      <c r="AS151" s="25">
        <f t="shared" si="330"/>
        <v>0</v>
      </c>
      <c r="AT151" s="25">
        <f t="shared" si="330"/>
        <v>0</v>
      </c>
      <c r="AU151" s="25">
        <f t="shared" si="330"/>
        <v>0</v>
      </c>
      <c r="AV151" s="25">
        <f t="shared" si="330"/>
        <v>0</v>
      </c>
      <c r="AW151" s="25">
        <f t="shared" si="330"/>
        <v>0</v>
      </c>
      <c r="AX151" s="25">
        <f t="shared" si="330"/>
        <v>0</v>
      </c>
      <c r="AY151" s="25">
        <f t="shared" si="330"/>
        <v>0</v>
      </c>
      <c r="AZ151" s="25">
        <f t="shared" si="330"/>
        <v>0</v>
      </c>
      <c r="BA151" s="25">
        <f t="shared" si="330"/>
        <v>0</v>
      </c>
      <c r="BB151" s="25">
        <f t="shared" si="330"/>
        <v>0</v>
      </c>
      <c r="BC151" s="25">
        <f t="shared" si="331"/>
        <v>0</v>
      </c>
      <c r="BD151" s="25">
        <f t="shared" si="331"/>
        <v>0</v>
      </c>
      <c r="BE151" s="25">
        <f t="shared" si="331"/>
        <v>0</v>
      </c>
      <c r="BF151" s="25">
        <f t="shared" si="331"/>
        <v>0</v>
      </c>
      <c r="BG151" s="25">
        <f t="shared" si="331"/>
        <v>0</v>
      </c>
      <c r="BH151" s="25">
        <f t="shared" si="331"/>
        <v>0</v>
      </c>
      <c r="BI151" s="25">
        <f t="shared" si="331"/>
        <v>0</v>
      </c>
      <c r="BJ151" s="25">
        <f t="shared" si="331"/>
        <v>0</v>
      </c>
      <c r="BK151" s="25">
        <f t="shared" si="331"/>
        <v>0</v>
      </c>
      <c r="BL151" s="25">
        <f t="shared" si="331"/>
        <v>0</v>
      </c>
      <c r="BM151" s="25">
        <f t="shared" si="331"/>
        <v>0</v>
      </c>
      <c r="BN151" s="25">
        <f t="shared" si="331"/>
        <v>0</v>
      </c>
      <c r="BO151" s="25">
        <f t="shared" si="331"/>
        <v>0</v>
      </c>
      <c r="BP151" s="25">
        <f t="shared" si="331"/>
        <v>0</v>
      </c>
      <c r="BQ151" s="25">
        <f t="shared" si="331"/>
        <v>0</v>
      </c>
      <c r="BR151" s="25">
        <f t="shared" si="331"/>
        <v>0</v>
      </c>
      <c r="BS151" s="25">
        <f t="shared" si="332"/>
        <v>0</v>
      </c>
      <c r="BT151" s="25">
        <f t="shared" si="332"/>
        <v>0</v>
      </c>
      <c r="BU151" s="25">
        <f t="shared" si="332"/>
        <v>0</v>
      </c>
      <c r="BV151" s="25">
        <f t="shared" si="332"/>
        <v>0</v>
      </c>
      <c r="BW151" s="25">
        <f t="shared" si="332"/>
        <v>0</v>
      </c>
      <c r="BX151" s="25">
        <f t="shared" si="332"/>
        <v>0</v>
      </c>
      <c r="BY151" s="25">
        <f t="shared" si="332"/>
        <v>0</v>
      </c>
      <c r="BZ151" s="25">
        <f t="shared" si="332"/>
        <v>0</v>
      </c>
      <c r="CA151" s="25">
        <f t="shared" si="332"/>
        <v>0</v>
      </c>
      <c r="CB151" s="25">
        <f t="shared" si="332"/>
        <v>0</v>
      </c>
      <c r="CC151" s="25">
        <f t="shared" si="332"/>
        <v>0</v>
      </c>
      <c r="CD151" s="25">
        <f t="shared" si="332"/>
        <v>0</v>
      </c>
      <c r="CE151" s="25">
        <f t="shared" si="332"/>
        <v>0</v>
      </c>
      <c r="CF151" s="25">
        <f t="shared" si="332"/>
        <v>0</v>
      </c>
      <c r="CG151" s="25">
        <f t="shared" si="332"/>
        <v>0</v>
      </c>
      <c r="CH151" s="25">
        <f t="shared" si="332"/>
        <v>0</v>
      </c>
      <c r="CI151" s="25">
        <f t="shared" si="333"/>
        <v>0</v>
      </c>
      <c r="CJ151" s="25">
        <f t="shared" si="333"/>
        <v>0</v>
      </c>
      <c r="CK151" s="25">
        <f t="shared" si="333"/>
        <v>0</v>
      </c>
      <c r="CL151" s="25">
        <f t="shared" si="333"/>
        <v>0</v>
      </c>
      <c r="CM151" s="25">
        <f t="shared" si="333"/>
        <v>0</v>
      </c>
      <c r="CN151" s="25">
        <f t="shared" si="333"/>
        <v>0</v>
      </c>
      <c r="CO151" s="25">
        <f t="shared" si="333"/>
        <v>0</v>
      </c>
      <c r="CP151" s="25">
        <f t="shared" si="333"/>
        <v>0</v>
      </c>
      <c r="CQ151" s="25">
        <f t="shared" si="333"/>
        <v>0</v>
      </c>
      <c r="CR151" s="25">
        <f t="shared" si="333"/>
        <v>0</v>
      </c>
      <c r="CS151" s="25">
        <f t="shared" si="333"/>
        <v>0</v>
      </c>
      <c r="CT151" s="25">
        <f t="shared" si="333"/>
        <v>0</v>
      </c>
      <c r="CU151" s="25">
        <f t="shared" si="333"/>
        <v>0</v>
      </c>
      <c r="CV151" s="25">
        <f t="shared" si="333"/>
        <v>0</v>
      </c>
      <c r="CW151" s="25">
        <f t="shared" si="333"/>
        <v>0</v>
      </c>
      <c r="CX151" s="25">
        <f t="shared" si="333"/>
        <v>0</v>
      </c>
      <c r="CY151" s="25">
        <f t="shared" si="341"/>
        <v>0</v>
      </c>
      <c r="CZ151" s="25">
        <f t="shared" si="341"/>
        <v>0</v>
      </c>
      <c r="DA151" s="25">
        <f t="shared" si="341"/>
        <v>0</v>
      </c>
      <c r="DB151" s="25">
        <f t="shared" si="334"/>
        <v>0</v>
      </c>
      <c r="DC151" s="25">
        <f t="shared" si="334"/>
        <v>0</v>
      </c>
      <c r="DD151" s="25">
        <f t="shared" si="334"/>
        <v>0</v>
      </c>
      <c r="DE151" s="25">
        <f t="shared" si="334"/>
        <v>0</v>
      </c>
      <c r="DF151" s="25">
        <f t="shared" si="334"/>
        <v>0</v>
      </c>
      <c r="DG151" s="25">
        <f t="shared" si="334"/>
        <v>0</v>
      </c>
      <c r="DH151" s="25">
        <f t="shared" si="334"/>
        <v>0</v>
      </c>
      <c r="DI151" s="25">
        <f t="shared" si="334"/>
        <v>0</v>
      </c>
      <c r="DJ151" s="25">
        <f t="shared" si="334"/>
        <v>0</v>
      </c>
      <c r="DK151" s="25">
        <f t="shared" si="334"/>
        <v>0</v>
      </c>
      <c r="DL151" s="25">
        <f t="shared" si="334"/>
        <v>0</v>
      </c>
      <c r="DM151" s="25">
        <f t="shared" si="334"/>
        <v>0</v>
      </c>
      <c r="DN151" s="25">
        <f t="shared" si="334"/>
        <v>0</v>
      </c>
      <c r="DO151" s="25">
        <f t="shared" si="334"/>
        <v>0</v>
      </c>
      <c r="DP151" s="25">
        <f t="shared" si="334"/>
        <v>0</v>
      </c>
      <c r="DQ151" s="25">
        <f t="shared" si="334"/>
        <v>0</v>
      </c>
      <c r="DR151" s="25">
        <f t="shared" si="340"/>
        <v>0</v>
      </c>
      <c r="DS151" s="25">
        <f t="shared" si="340"/>
        <v>0</v>
      </c>
      <c r="DT151" s="25">
        <f t="shared" si="340"/>
        <v>0</v>
      </c>
      <c r="DU151" s="25">
        <f t="shared" si="340"/>
        <v>0</v>
      </c>
      <c r="DV151" s="25">
        <f t="shared" si="340"/>
        <v>0</v>
      </c>
      <c r="DW151" s="25">
        <f t="shared" si="340"/>
        <v>0</v>
      </c>
      <c r="DX151" s="25">
        <f t="shared" si="340"/>
        <v>0</v>
      </c>
      <c r="DY151" s="25">
        <f t="shared" si="340"/>
        <v>0</v>
      </c>
      <c r="DZ151" s="25">
        <f t="shared" ref="DZ151:GK154" si="344">IF(DZ$12&gt;$I151,0,IF($D151&lt;=DZ$12,$H151,0))</f>
        <v>0</v>
      </c>
      <c r="EA151" s="25">
        <f t="shared" si="344"/>
        <v>0</v>
      </c>
      <c r="EB151" s="25">
        <f t="shared" si="344"/>
        <v>0</v>
      </c>
      <c r="EC151" s="25">
        <f t="shared" si="344"/>
        <v>0</v>
      </c>
      <c r="ED151" s="25">
        <f t="shared" si="344"/>
        <v>0</v>
      </c>
      <c r="EE151" s="25">
        <f t="shared" si="344"/>
        <v>0</v>
      </c>
      <c r="EF151" s="25">
        <f t="shared" si="344"/>
        <v>0</v>
      </c>
      <c r="EG151" s="25">
        <f t="shared" si="344"/>
        <v>0</v>
      </c>
      <c r="EH151" s="25">
        <f t="shared" si="344"/>
        <v>0</v>
      </c>
      <c r="EI151" s="25">
        <f t="shared" si="344"/>
        <v>0</v>
      </c>
      <c r="EJ151" s="25">
        <f t="shared" si="344"/>
        <v>0</v>
      </c>
      <c r="EK151" s="25">
        <f t="shared" si="344"/>
        <v>0</v>
      </c>
      <c r="EL151" s="25">
        <f t="shared" si="344"/>
        <v>0</v>
      </c>
      <c r="EM151" s="25">
        <f t="shared" si="344"/>
        <v>0</v>
      </c>
      <c r="EN151" s="25">
        <f t="shared" si="344"/>
        <v>0</v>
      </c>
      <c r="EO151" s="25">
        <f t="shared" si="344"/>
        <v>0</v>
      </c>
      <c r="EP151" s="25">
        <f t="shared" si="344"/>
        <v>0</v>
      </c>
      <c r="EQ151" s="25">
        <f t="shared" si="344"/>
        <v>0</v>
      </c>
      <c r="ER151" s="25">
        <f t="shared" si="344"/>
        <v>0</v>
      </c>
      <c r="ES151" s="25">
        <f t="shared" si="344"/>
        <v>0</v>
      </c>
      <c r="ET151" s="25">
        <f t="shared" si="344"/>
        <v>0</v>
      </c>
      <c r="EU151" s="25">
        <f t="shared" si="344"/>
        <v>0</v>
      </c>
      <c r="EV151" s="25">
        <f t="shared" si="344"/>
        <v>0</v>
      </c>
      <c r="EW151" s="25">
        <f t="shared" si="344"/>
        <v>0</v>
      </c>
      <c r="EX151" s="25">
        <f t="shared" si="344"/>
        <v>0</v>
      </c>
      <c r="EY151" s="25">
        <f t="shared" si="344"/>
        <v>0</v>
      </c>
      <c r="EZ151" s="25">
        <f t="shared" si="344"/>
        <v>0</v>
      </c>
      <c r="FA151" s="25">
        <f t="shared" si="344"/>
        <v>0</v>
      </c>
      <c r="FB151" s="25">
        <f t="shared" si="344"/>
        <v>0</v>
      </c>
      <c r="FC151" s="25">
        <f t="shared" si="344"/>
        <v>0</v>
      </c>
      <c r="FD151" s="25">
        <f t="shared" si="344"/>
        <v>0</v>
      </c>
      <c r="FE151" s="25">
        <f t="shared" si="344"/>
        <v>0</v>
      </c>
      <c r="FF151" s="25">
        <f t="shared" si="344"/>
        <v>0</v>
      </c>
      <c r="FG151" s="25">
        <f t="shared" si="344"/>
        <v>0</v>
      </c>
      <c r="FH151" s="25">
        <f t="shared" si="344"/>
        <v>0</v>
      </c>
      <c r="FI151" s="25">
        <f t="shared" si="344"/>
        <v>0</v>
      </c>
      <c r="FJ151" s="25">
        <f t="shared" si="344"/>
        <v>0</v>
      </c>
      <c r="FK151" s="25">
        <f t="shared" si="344"/>
        <v>0</v>
      </c>
      <c r="FL151" s="25">
        <f t="shared" si="344"/>
        <v>0</v>
      </c>
      <c r="FM151" s="25">
        <f t="shared" si="344"/>
        <v>0</v>
      </c>
      <c r="FN151" s="25">
        <f t="shared" si="344"/>
        <v>0</v>
      </c>
      <c r="FO151" s="25">
        <f t="shared" si="344"/>
        <v>0</v>
      </c>
      <c r="FP151" s="25">
        <f t="shared" si="344"/>
        <v>0</v>
      </c>
      <c r="FQ151" s="25">
        <f t="shared" si="344"/>
        <v>0</v>
      </c>
      <c r="FR151" s="25">
        <f t="shared" si="344"/>
        <v>0</v>
      </c>
      <c r="FS151" s="25">
        <f t="shared" si="344"/>
        <v>0</v>
      </c>
      <c r="FT151" s="25">
        <f t="shared" si="344"/>
        <v>0</v>
      </c>
      <c r="FU151" s="25">
        <f t="shared" si="344"/>
        <v>0</v>
      </c>
      <c r="FV151" s="25">
        <f t="shared" si="344"/>
        <v>0</v>
      </c>
      <c r="FW151" s="25">
        <f t="shared" si="344"/>
        <v>0</v>
      </c>
      <c r="FX151" s="25">
        <f t="shared" si="344"/>
        <v>0</v>
      </c>
      <c r="FY151" s="25">
        <f t="shared" si="344"/>
        <v>0</v>
      </c>
      <c r="FZ151" s="25">
        <f t="shared" si="344"/>
        <v>0</v>
      </c>
      <c r="GA151" s="25">
        <f t="shared" si="344"/>
        <v>0</v>
      </c>
      <c r="GB151" s="25">
        <f t="shared" si="344"/>
        <v>0</v>
      </c>
      <c r="GC151" s="25">
        <f t="shared" si="344"/>
        <v>0</v>
      </c>
      <c r="GD151" s="25">
        <f t="shared" si="344"/>
        <v>0</v>
      </c>
      <c r="GE151" s="25">
        <f t="shared" si="344"/>
        <v>0</v>
      </c>
      <c r="GF151" s="25">
        <f t="shared" si="344"/>
        <v>0</v>
      </c>
      <c r="GG151" s="25">
        <f t="shared" si="344"/>
        <v>0</v>
      </c>
      <c r="GH151" s="25">
        <f t="shared" si="344"/>
        <v>0</v>
      </c>
      <c r="GI151" s="25">
        <f t="shared" si="344"/>
        <v>0</v>
      </c>
      <c r="GJ151" s="25">
        <f t="shared" si="344"/>
        <v>0</v>
      </c>
      <c r="GK151" s="25">
        <f t="shared" si="344"/>
        <v>0</v>
      </c>
      <c r="GL151" s="25">
        <f t="shared" si="342"/>
        <v>0</v>
      </c>
      <c r="GM151" s="246">
        <f t="shared" si="339"/>
        <v>0</v>
      </c>
    </row>
    <row r="152" spans="1:195" ht="19.5" customHeight="1">
      <c r="A152" s="130">
        <f t="shared" si="343"/>
        <v>0</v>
      </c>
      <c r="B152" s="25" t="s">
        <v>100</v>
      </c>
      <c r="C152" s="25" t="s">
        <v>6</v>
      </c>
      <c r="D152" s="64">
        <v>42948</v>
      </c>
      <c r="E152" s="25">
        <f>SUMIF(RRHH!$CN$18:$FG$18,D152,RRHH!$CN$26:$FG$26)*$E$163</f>
        <v>0</v>
      </c>
      <c r="F152" s="65">
        <f t="shared" si="326"/>
        <v>2017</v>
      </c>
      <c r="G152" s="25">
        <v>48</v>
      </c>
      <c r="H152" s="25">
        <f t="shared" si="327"/>
        <v>0</v>
      </c>
      <c r="I152" s="64">
        <f t="shared" si="328"/>
        <v>44407.199999999997</v>
      </c>
      <c r="J152" s="141">
        <f t="shared" si="329"/>
        <v>0</v>
      </c>
      <c r="K152" s="25">
        <f t="shared" si="329"/>
        <v>0</v>
      </c>
      <c r="L152" s="25">
        <f t="shared" si="329"/>
        <v>0</v>
      </c>
      <c r="M152" s="25">
        <f t="shared" si="329"/>
        <v>0</v>
      </c>
      <c r="N152" s="25">
        <f t="shared" si="329"/>
        <v>0</v>
      </c>
      <c r="O152" s="25">
        <f t="shared" si="329"/>
        <v>0</v>
      </c>
      <c r="P152" s="25">
        <f t="shared" si="329"/>
        <v>0</v>
      </c>
      <c r="Q152" s="25">
        <f t="shared" si="329"/>
        <v>0</v>
      </c>
      <c r="R152" s="25">
        <f t="shared" si="329"/>
        <v>0</v>
      </c>
      <c r="S152" s="25">
        <f t="shared" si="329"/>
        <v>0</v>
      </c>
      <c r="T152" s="25">
        <f t="shared" si="329"/>
        <v>0</v>
      </c>
      <c r="U152" s="25">
        <f t="shared" si="329"/>
        <v>0</v>
      </c>
      <c r="V152" s="25">
        <f t="shared" si="329"/>
        <v>0</v>
      </c>
      <c r="W152" s="25">
        <f t="shared" si="329"/>
        <v>0</v>
      </c>
      <c r="X152" s="25">
        <f t="shared" si="329"/>
        <v>0</v>
      </c>
      <c r="Y152" s="25">
        <f t="shared" si="329"/>
        <v>0</v>
      </c>
      <c r="Z152" s="25">
        <f t="shared" si="336"/>
        <v>0</v>
      </c>
      <c r="AA152" s="25">
        <f t="shared" si="336"/>
        <v>0</v>
      </c>
      <c r="AB152" s="25">
        <f t="shared" si="336"/>
        <v>0</v>
      </c>
      <c r="AC152" s="25">
        <f t="shared" si="336"/>
        <v>0</v>
      </c>
      <c r="AD152" s="25">
        <f t="shared" si="336"/>
        <v>0</v>
      </c>
      <c r="AE152" s="25">
        <f t="shared" si="336"/>
        <v>0</v>
      </c>
      <c r="AF152" s="25">
        <f t="shared" si="336"/>
        <v>0</v>
      </c>
      <c r="AG152" s="25">
        <f t="shared" si="336"/>
        <v>0</v>
      </c>
      <c r="AH152" s="25">
        <f t="shared" si="336"/>
        <v>0</v>
      </c>
      <c r="AI152" s="25">
        <f t="shared" si="336"/>
        <v>0</v>
      </c>
      <c r="AJ152" s="25">
        <f t="shared" si="336"/>
        <v>0</v>
      </c>
      <c r="AK152" s="25">
        <f t="shared" si="336"/>
        <v>0</v>
      </c>
      <c r="AL152" s="25">
        <f t="shared" si="336"/>
        <v>0</v>
      </c>
      <c r="AM152" s="25">
        <f t="shared" si="330"/>
        <v>0</v>
      </c>
      <c r="AN152" s="25">
        <f t="shared" si="330"/>
        <v>0</v>
      </c>
      <c r="AO152" s="25">
        <f t="shared" si="330"/>
        <v>0</v>
      </c>
      <c r="AP152" s="25">
        <f t="shared" si="330"/>
        <v>0</v>
      </c>
      <c r="AQ152" s="25">
        <f t="shared" si="330"/>
        <v>0</v>
      </c>
      <c r="AR152" s="25">
        <f t="shared" si="330"/>
        <v>0</v>
      </c>
      <c r="AS152" s="25">
        <f t="shared" si="330"/>
        <v>0</v>
      </c>
      <c r="AT152" s="25">
        <f t="shared" si="330"/>
        <v>0</v>
      </c>
      <c r="AU152" s="25">
        <f t="shared" si="330"/>
        <v>0</v>
      </c>
      <c r="AV152" s="25">
        <f t="shared" si="330"/>
        <v>0</v>
      </c>
      <c r="AW152" s="25">
        <f t="shared" si="330"/>
        <v>0</v>
      </c>
      <c r="AX152" s="25">
        <f t="shared" si="330"/>
        <v>0</v>
      </c>
      <c r="AY152" s="25">
        <f t="shared" si="330"/>
        <v>0</v>
      </c>
      <c r="AZ152" s="25">
        <f t="shared" si="330"/>
        <v>0</v>
      </c>
      <c r="BA152" s="25">
        <f t="shared" si="330"/>
        <v>0</v>
      </c>
      <c r="BB152" s="25">
        <f t="shared" si="330"/>
        <v>0</v>
      </c>
      <c r="BC152" s="25">
        <f t="shared" si="331"/>
        <v>0</v>
      </c>
      <c r="BD152" s="25">
        <f t="shared" si="331"/>
        <v>0</v>
      </c>
      <c r="BE152" s="25">
        <f t="shared" si="331"/>
        <v>0</v>
      </c>
      <c r="BF152" s="25">
        <f t="shared" si="331"/>
        <v>0</v>
      </c>
      <c r="BG152" s="25">
        <f t="shared" si="331"/>
        <v>0</v>
      </c>
      <c r="BH152" s="25">
        <f t="shared" si="331"/>
        <v>0</v>
      </c>
      <c r="BI152" s="25">
        <f t="shared" si="331"/>
        <v>0</v>
      </c>
      <c r="BJ152" s="25">
        <f t="shared" si="331"/>
        <v>0</v>
      </c>
      <c r="BK152" s="25">
        <f t="shared" si="331"/>
        <v>0</v>
      </c>
      <c r="BL152" s="25">
        <f t="shared" si="331"/>
        <v>0</v>
      </c>
      <c r="BM152" s="25">
        <f t="shared" si="331"/>
        <v>0</v>
      </c>
      <c r="BN152" s="25">
        <f t="shared" si="331"/>
        <v>0</v>
      </c>
      <c r="BO152" s="25">
        <f t="shared" si="331"/>
        <v>0</v>
      </c>
      <c r="BP152" s="25">
        <f t="shared" si="331"/>
        <v>0</v>
      </c>
      <c r="BQ152" s="25">
        <f t="shared" si="331"/>
        <v>0</v>
      </c>
      <c r="BR152" s="25">
        <f t="shared" si="331"/>
        <v>0</v>
      </c>
      <c r="BS152" s="25">
        <f t="shared" si="332"/>
        <v>0</v>
      </c>
      <c r="BT152" s="25">
        <f t="shared" si="332"/>
        <v>0</v>
      </c>
      <c r="BU152" s="25">
        <f t="shared" si="332"/>
        <v>0</v>
      </c>
      <c r="BV152" s="25">
        <f t="shared" si="332"/>
        <v>0</v>
      </c>
      <c r="BW152" s="25">
        <f t="shared" si="332"/>
        <v>0</v>
      </c>
      <c r="BX152" s="25">
        <f t="shared" si="332"/>
        <v>0</v>
      </c>
      <c r="BY152" s="25">
        <f t="shared" si="332"/>
        <v>0</v>
      </c>
      <c r="BZ152" s="25">
        <f t="shared" si="332"/>
        <v>0</v>
      </c>
      <c r="CA152" s="25">
        <f t="shared" si="332"/>
        <v>0</v>
      </c>
      <c r="CB152" s="25">
        <f t="shared" si="332"/>
        <v>0</v>
      </c>
      <c r="CC152" s="25">
        <f t="shared" si="332"/>
        <v>0</v>
      </c>
      <c r="CD152" s="25">
        <f t="shared" si="332"/>
        <v>0</v>
      </c>
      <c r="CE152" s="25">
        <f t="shared" si="332"/>
        <v>0</v>
      </c>
      <c r="CF152" s="25">
        <f t="shared" si="332"/>
        <v>0</v>
      </c>
      <c r="CG152" s="25">
        <f t="shared" si="332"/>
        <v>0</v>
      </c>
      <c r="CH152" s="25">
        <f t="shared" si="332"/>
        <v>0</v>
      </c>
      <c r="CI152" s="25">
        <f t="shared" si="333"/>
        <v>0</v>
      </c>
      <c r="CJ152" s="25">
        <f t="shared" si="333"/>
        <v>0</v>
      </c>
      <c r="CK152" s="25">
        <f t="shared" si="333"/>
        <v>0</v>
      </c>
      <c r="CL152" s="25">
        <f t="shared" si="333"/>
        <v>0</v>
      </c>
      <c r="CM152" s="25">
        <f t="shared" si="333"/>
        <v>0</v>
      </c>
      <c r="CN152" s="25">
        <f t="shared" si="333"/>
        <v>0</v>
      </c>
      <c r="CO152" s="25">
        <f t="shared" si="333"/>
        <v>0</v>
      </c>
      <c r="CP152" s="25">
        <f t="shared" si="333"/>
        <v>0</v>
      </c>
      <c r="CQ152" s="25">
        <f t="shared" si="333"/>
        <v>0</v>
      </c>
      <c r="CR152" s="25">
        <f t="shared" si="333"/>
        <v>0</v>
      </c>
      <c r="CS152" s="25">
        <f t="shared" si="333"/>
        <v>0</v>
      </c>
      <c r="CT152" s="25">
        <f t="shared" si="333"/>
        <v>0</v>
      </c>
      <c r="CU152" s="25">
        <f t="shared" si="333"/>
        <v>0</v>
      </c>
      <c r="CV152" s="25">
        <f t="shared" si="333"/>
        <v>0</v>
      </c>
      <c r="CW152" s="25">
        <f t="shared" si="333"/>
        <v>0</v>
      </c>
      <c r="CX152" s="25">
        <f t="shared" si="333"/>
        <v>0</v>
      </c>
      <c r="CY152" s="25">
        <f t="shared" si="341"/>
        <v>0</v>
      </c>
      <c r="CZ152" s="25">
        <f t="shared" si="341"/>
        <v>0</v>
      </c>
      <c r="DA152" s="25">
        <f t="shared" si="341"/>
        <v>0</v>
      </c>
      <c r="DB152" s="25">
        <f t="shared" si="334"/>
        <v>0</v>
      </c>
      <c r="DC152" s="25">
        <f t="shared" si="334"/>
        <v>0</v>
      </c>
      <c r="DD152" s="25">
        <f t="shared" si="334"/>
        <v>0</v>
      </c>
      <c r="DE152" s="25">
        <f t="shared" si="334"/>
        <v>0</v>
      </c>
      <c r="DF152" s="25">
        <f t="shared" si="334"/>
        <v>0</v>
      </c>
      <c r="DG152" s="25">
        <f t="shared" si="334"/>
        <v>0</v>
      </c>
      <c r="DH152" s="25">
        <f t="shared" si="334"/>
        <v>0</v>
      </c>
      <c r="DI152" s="25">
        <f t="shared" si="334"/>
        <v>0</v>
      </c>
      <c r="DJ152" s="25">
        <f t="shared" si="334"/>
        <v>0</v>
      </c>
      <c r="DK152" s="25">
        <f t="shared" si="334"/>
        <v>0</v>
      </c>
      <c r="DL152" s="25">
        <f t="shared" si="334"/>
        <v>0</v>
      </c>
      <c r="DM152" s="25">
        <f t="shared" si="334"/>
        <v>0</v>
      </c>
      <c r="DN152" s="25">
        <f t="shared" si="334"/>
        <v>0</v>
      </c>
      <c r="DO152" s="25">
        <f t="shared" si="334"/>
        <v>0</v>
      </c>
      <c r="DP152" s="25">
        <f t="shared" si="334"/>
        <v>0</v>
      </c>
      <c r="DQ152" s="25">
        <f t="shared" si="334"/>
        <v>0</v>
      </c>
      <c r="DR152" s="25">
        <f t="shared" si="340"/>
        <v>0</v>
      </c>
      <c r="DS152" s="25">
        <f t="shared" si="340"/>
        <v>0</v>
      </c>
      <c r="DT152" s="25">
        <f t="shared" si="340"/>
        <v>0</v>
      </c>
      <c r="DU152" s="25">
        <f t="shared" si="340"/>
        <v>0</v>
      </c>
      <c r="DV152" s="25">
        <f t="shared" si="340"/>
        <v>0</v>
      </c>
      <c r="DW152" s="25">
        <f t="shared" si="340"/>
        <v>0</v>
      </c>
      <c r="DX152" s="25">
        <f t="shared" si="340"/>
        <v>0</v>
      </c>
      <c r="DY152" s="25">
        <f t="shared" si="340"/>
        <v>0</v>
      </c>
      <c r="DZ152" s="25">
        <f t="shared" si="344"/>
        <v>0</v>
      </c>
      <c r="EA152" s="25">
        <f t="shared" si="344"/>
        <v>0</v>
      </c>
      <c r="EB152" s="25">
        <f t="shared" si="344"/>
        <v>0</v>
      </c>
      <c r="EC152" s="25">
        <f t="shared" si="344"/>
        <v>0</v>
      </c>
      <c r="ED152" s="25">
        <f t="shared" si="344"/>
        <v>0</v>
      </c>
      <c r="EE152" s="25">
        <f t="shared" si="344"/>
        <v>0</v>
      </c>
      <c r="EF152" s="25">
        <f t="shared" si="344"/>
        <v>0</v>
      </c>
      <c r="EG152" s="25">
        <f t="shared" si="344"/>
        <v>0</v>
      </c>
      <c r="EH152" s="25">
        <f t="shared" si="344"/>
        <v>0</v>
      </c>
      <c r="EI152" s="25">
        <f t="shared" si="344"/>
        <v>0</v>
      </c>
      <c r="EJ152" s="25">
        <f t="shared" si="344"/>
        <v>0</v>
      </c>
      <c r="EK152" s="25">
        <f t="shared" si="344"/>
        <v>0</v>
      </c>
      <c r="EL152" s="25">
        <f t="shared" si="344"/>
        <v>0</v>
      </c>
      <c r="EM152" s="25">
        <f t="shared" si="344"/>
        <v>0</v>
      </c>
      <c r="EN152" s="25">
        <f t="shared" si="344"/>
        <v>0</v>
      </c>
      <c r="EO152" s="25">
        <f t="shared" si="344"/>
        <v>0</v>
      </c>
      <c r="EP152" s="25">
        <f t="shared" si="344"/>
        <v>0</v>
      </c>
      <c r="EQ152" s="25">
        <f t="shared" si="344"/>
        <v>0</v>
      </c>
      <c r="ER152" s="25">
        <f t="shared" si="344"/>
        <v>0</v>
      </c>
      <c r="ES152" s="25">
        <f t="shared" si="344"/>
        <v>0</v>
      </c>
      <c r="ET152" s="25">
        <f t="shared" si="344"/>
        <v>0</v>
      </c>
      <c r="EU152" s="25">
        <f t="shared" si="344"/>
        <v>0</v>
      </c>
      <c r="EV152" s="25">
        <f t="shared" si="344"/>
        <v>0</v>
      </c>
      <c r="EW152" s="25">
        <f t="shared" si="344"/>
        <v>0</v>
      </c>
      <c r="EX152" s="25">
        <f t="shared" si="344"/>
        <v>0</v>
      </c>
      <c r="EY152" s="25">
        <f t="shared" si="344"/>
        <v>0</v>
      </c>
      <c r="EZ152" s="25">
        <f t="shared" si="344"/>
        <v>0</v>
      </c>
      <c r="FA152" s="25">
        <f t="shared" si="344"/>
        <v>0</v>
      </c>
      <c r="FB152" s="25">
        <f t="shared" si="344"/>
        <v>0</v>
      </c>
      <c r="FC152" s="25">
        <f t="shared" si="344"/>
        <v>0</v>
      </c>
      <c r="FD152" s="25">
        <f t="shared" si="344"/>
        <v>0</v>
      </c>
      <c r="FE152" s="25">
        <f t="shared" si="344"/>
        <v>0</v>
      </c>
      <c r="FF152" s="25">
        <f t="shared" si="344"/>
        <v>0</v>
      </c>
      <c r="FG152" s="25">
        <f t="shared" si="344"/>
        <v>0</v>
      </c>
      <c r="FH152" s="25">
        <f t="shared" si="344"/>
        <v>0</v>
      </c>
      <c r="FI152" s="25">
        <f t="shared" si="344"/>
        <v>0</v>
      </c>
      <c r="FJ152" s="25">
        <f t="shared" si="344"/>
        <v>0</v>
      </c>
      <c r="FK152" s="25">
        <f t="shared" si="344"/>
        <v>0</v>
      </c>
      <c r="FL152" s="25">
        <f t="shared" si="344"/>
        <v>0</v>
      </c>
      <c r="FM152" s="25">
        <f t="shared" si="344"/>
        <v>0</v>
      </c>
      <c r="FN152" s="25">
        <f t="shared" si="344"/>
        <v>0</v>
      </c>
      <c r="FO152" s="25">
        <f t="shared" si="344"/>
        <v>0</v>
      </c>
      <c r="FP152" s="25">
        <f t="shared" si="344"/>
        <v>0</v>
      </c>
      <c r="FQ152" s="25">
        <f t="shared" si="344"/>
        <v>0</v>
      </c>
      <c r="FR152" s="25">
        <f t="shared" si="344"/>
        <v>0</v>
      </c>
      <c r="FS152" s="25">
        <f t="shared" si="344"/>
        <v>0</v>
      </c>
      <c r="FT152" s="25">
        <f t="shared" si="344"/>
        <v>0</v>
      </c>
      <c r="FU152" s="25">
        <f t="shared" si="344"/>
        <v>0</v>
      </c>
      <c r="FV152" s="25">
        <f t="shared" si="344"/>
        <v>0</v>
      </c>
      <c r="FW152" s="25">
        <f t="shared" si="344"/>
        <v>0</v>
      </c>
      <c r="FX152" s="25">
        <f t="shared" si="344"/>
        <v>0</v>
      </c>
      <c r="FY152" s="25">
        <f t="shared" si="344"/>
        <v>0</v>
      </c>
      <c r="FZ152" s="25">
        <f t="shared" si="344"/>
        <v>0</v>
      </c>
      <c r="GA152" s="25">
        <f t="shared" si="344"/>
        <v>0</v>
      </c>
      <c r="GB152" s="25">
        <f t="shared" si="344"/>
        <v>0</v>
      </c>
      <c r="GC152" s="25">
        <f t="shared" si="344"/>
        <v>0</v>
      </c>
      <c r="GD152" s="25">
        <f t="shared" si="344"/>
        <v>0</v>
      </c>
      <c r="GE152" s="25">
        <f t="shared" si="344"/>
        <v>0</v>
      </c>
      <c r="GF152" s="25">
        <f t="shared" si="344"/>
        <v>0</v>
      </c>
      <c r="GG152" s="25">
        <f t="shared" si="344"/>
        <v>0</v>
      </c>
      <c r="GH152" s="25">
        <f t="shared" si="344"/>
        <v>0</v>
      </c>
      <c r="GI152" s="25">
        <f t="shared" si="344"/>
        <v>0</v>
      </c>
      <c r="GJ152" s="25">
        <f t="shared" si="344"/>
        <v>0</v>
      </c>
      <c r="GK152" s="25">
        <f t="shared" si="344"/>
        <v>0</v>
      </c>
      <c r="GL152" s="25">
        <f t="shared" si="342"/>
        <v>0</v>
      </c>
      <c r="GM152" s="246">
        <f t="shared" si="339"/>
        <v>0</v>
      </c>
    </row>
    <row r="153" spans="1:195" ht="19.5" customHeight="1">
      <c r="A153" s="130">
        <f t="shared" si="343"/>
        <v>0</v>
      </c>
      <c r="B153" s="25" t="s">
        <v>100</v>
      </c>
      <c r="C153" s="25" t="s">
        <v>6</v>
      </c>
      <c r="D153" s="64">
        <v>42979</v>
      </c>
      <c r="E153" s="25">
        <f>SUMIF(RRHH!$CN$18:$FG$18,D153,RRHH!$CN$26:$FG$26)*$E$163</f>
        <v>0</v>
      </c>
      <c r="F153" s="65">
        <f t="shared" si="326"/>
        <v>2017</v>
      </c>
      <c r="G153" s="25">
        <v>48</v>
      </c>
      <c r="H153" s="25">
        <f t="shared" si="327"/>
        <v>0</v>
      </c>
      <c r="I153" s="64">
        <f t="shared" si="328"/>
        <v>44438.2</v>
      </c>
      <c r="J153" s="141">
        <f t="shared" si="329"/>
        <v>0</v>
      </c>
      <c r="K153" s="25">
        <f t="shared" si="329"/>
        <v>0</v>
      </c>
      <c r="L153" s="25">
        <f t="shared" si="329"/>
        <v>0</v>
      </c>
      <c r="M153" s="25">
        <f t="shared" si="329"/>
        <v>0</v>
      </c>
      <c r="N153" s="25">
        <f t="shared" si="329"/>
        <v>0</v>
      </c>
      <c r="O153" s="25">
        <f t="shared" si="329"/>
        <v>0</v>
      </c>
      <c r="P153" s="25">
        <f t="shared" si="329"/>
        <v>0</v>
      </c>
      <c r="Q153" s="25">
        <f t="shared" si="329"/>
        <v>0</v>
      </c>
      <c r="R153" s="25">
        <f t="shared" si="329"/>
        <v>0</v>
      </c>
      <c r="S153" s="25">
        <f t="shared" si="329"/>
        <v>0</v>
      </c>
      <c r="T153" s="25">
        <f t="shared" si="329"/>
        <v>0</v>
      </c>
      <c r="U153" s="25">
        <f t="shared" si="329"/>
        <v>0</v>
      </c>
      <c r="V153" s="25">
        <f t="shared" si="329"/>
        <v>0</v>
      </c>
      <c r="W153" s="25">
        <f t="shared" si="329"/>
        <v>0</v>
      </c>
      <c r="X153" s="25">
        <f t="shared" si="329"/>
        <v>0</v>
      </c>
      <c r="Y153" s="25">
        <f t="shared" si="329"/>
        <v>0</v>
      </c>
      <c r="Z153" s="25">
        <f t="shared" si="336"/>
        <v>0</v>
      </c>
      <c r="AA153" s="25">
        <f t="shared" si="336"/>
        <v>0</v>
      </c>
      <c r="AB153" s="25">
        <f t="shared" si="336"/>
        <v>0</v>
      </c>
      <c r="AC153" s="25">
        <f t="shared" si="336"/>
        <v>0</v>
      </c>
      <c r="AD153" s="25">
        <f t="shared" si="336"/>
        <v>0</v>
      </c>
      <c r="AE153" s="25">
        <f t="shared" si="336"/>
        <v>0</v>
      </c>
      <c r="AF153" s="25">
        <f t="shared" si="336"/>
        <v>0</v>
      </c>
      <c r="AG153" s="25">
        <f t="shared" si="336"/>
        <v>0</v>
      </c>
      <c r="AH153" s="25">
        <f t="shared" si="336"/>
        <v>0</v>
      </c>
      <c r="AI153" s="25">
        <f t="shared" si="336"/>
        <v>0</v>
      </c>
      <c r="AJ153" s="25">
        <f t="shared" si="336"/>
        <v>0</v>
      </c>
      <c r="AK153" s="25">
        <f t="shared" si="336"/>
        <v>0</v>
      </c>
      <c r="AL153" s="25">
        <f t="shared" si="336"/>
        <v>0</v>
      </c>
      <c r="AM153" s="25">
        <f t="shared" si="330"/>
        <v>0</v>
      </c>
      <c r="AN153" s="25">
        <f t="shared" si="330"/>
        <v>0</v>
      </c>
      <c r="AO153" s="25">
        <f t="shared" si="330"/>
        <v>0</v>
      </c>
      <c r="AP153" s="25">
        <f t="shared" si="330"/>
        <v>0</v>
      </c>
      <c r="AQ153" s="25">
        <f t="shared" si="330"/>
        <v>0</v>
      </c>
      <c r="AR153" s="25">
        <f t="shared" si="330"/>
        <v>0</v>
      </c>
      <c r="AS153" s="25">
        <f t="shared" si="330"/>
        <v>0</v>
      </c>
      <c r="AT153" s="25">
        <f t="shared" si="330"/>
        <v>0</v>
      </c>
      <c r="AU153" s="25">
        <f t="shared" si="330"/>
        <v>0</v>
      </c>
      <c r="AV153" s="25">
        <f t="shared" si="330"/>
        <v>0</v>
      </c>
      <c r="AW153" s="25">
        <f t="shared" si="330"/>
        <v>0</v>
      </c>
      <c r="AX153" s="25">
        <f t="shared" si="330"/>
        <v>0</v>
      </c>
      <c r="AY153" s="25">
        <f t="shared" si="330"/>
        <v>0</v>
      </c>
      <c r="AZ153" s="25">
        <f t="shared" si="330"/>
        <v>0</v>
      </c>
      <c r="BA153" s="25">
        <f t="shared" si="330"/>
        <v>0</v>
      </c>
      <c r="BB153" s="25">
        <f t="shared" si="330"/>
        <v>0</v>
      </c>
      <c r="BC153" s="25">
        <f t="shared" si="331"/>
        <v>0</v>
      </c>
      <c r="BD153" s="25">
        <f t="shared" si="331"/>
        <v>0</v>
      </c>
      <c r="BE153" s="25">
        <f t="shared" si="331"/>
        <v>0</v>
      </c>
      <c r="BF153" s="25">
        <f t="shared" si="331"/>
        <v>0</v>
      </c>
      <c r="BG153" s="25">
        <f t="shared" si="331"/>
        <v>0</v>
      </c>
      <c r="BH153" s="25">
        <f t="shared" si="331"/>
        <v>0</v>
      </c>
      <c r="BI153" s="25">
        <f t="shared" si="331"/>
        <v>0</v>
      </c>
      <c r="BJ153" s="25">
        <f t="shared" si="331"/>
        <v>0</v>
      </c>
      <c r="BK153" s="25">
        <f t="shared" si="331"/>
        <v>0</v>
      </c>
      <c r="BL153" s="25">
        <f t="shared" si="331"/>
        <v>0</v>
      </c>
      <c r="BM153" s="25">
        <f t="shared" si="331"/>
        <v>0</v>
      </c>
      <c r="BN153" s="25">
        <f t="shared" si="331"/>
        <v>0</v>
      </c>
      <c r="BO153" s="25">
        <f t="shared" si="331"/>
        <v>0</v>
      </c>
      <c r="BP153" s="25">
        <f t="shared" si="331"/>
        <v>0</v>
      </c>
      <c r="BQ153" s="25">
        <f t="shared" si="331"/>
        <v>0</v>
      </c>
      <c r="BR153" s="25">
        <f t="shared" si="331"/>
        <v>0</v>
      </c>
      <c r="BS153" s="25">
        <f t="shared" si="332"/>
        <v>0</v>
      </c>
      <c r="BT153" s="25">
        <f t="shared" si="332"/>
        <v>0</v>
      </c>
      <c r="BU153" s="25">
        <f t="shared" si="332"/>
        <v>0</v>
      </c>
      <c r="BV153" s="25">
        <f t="shared" si="332"/>
        <v>0</v>
      </c>
      <c r="BW153" s="25">
        <f t="shared" si="332"/>
        <v>0</v>
      </c>
      <c r="BX153" s="25">
        <f t="shared" si="332"/>
        <v>0</v>
      </c>
      <c r="BY153" s="25">
        <f t="shared" si="332"/>
        <v>0</v>
      </c>
      <c r="BZ153" s="25">
        <f t="shared" si="332"/>
        <v>0</v>
      </c>
      <c r="CA153" s="25">
        <f t="shared" si="332"/>
        <v>0</v>
      </c>
      <c r="CB153" s="25">
        <f t="shared" si="332"/>
        <v>0</v>
      </c>
      <c r="CC153" s="25">
        <f t="shared" si="332"/>
        <v>0</v>
      </c>
      <c r="CD153" s="25">
        <f t="shared" si="332"/>
        <v>0</v>
      </c>
      <c r="CE153" s="25">
        <f t="shared" si="332"/>
        <v>0</v>
      </c>
      <c r="CF153" s="25">
        <f t="shared" si="332"/>
        <v>0</v>
      </c>
      <c r="CG153" s="25">
        <f t="shared" si="332"/>
        <v>0</v>
      </c>
      <c r="CH153" s="25">
        <f t="shared" si="332"/>
        <v>0</v>
      </c>
      <c r="CI153" s="25">
        <f t="shared" si="333"/>
        <v>0</v>
      </c>
      <c r="CJ153" s="25">
        <f t="shared" si="333"/>
        <v>0</v>
      </c>
      <c r="CK153" s="25">
        <f t="shared" si="333"/>
        <v>0</v>
      </c>
      <c r="CL153" s="25">
        <f t="shared" si="333"/>
        <v>0</v>
      </c>
      <c r="CM153" s="25">
        <f t="shared" si="333"/>
        <v>0</v>
      </c>
      <c r="CN153" s="25">
        <f t="shared" si="333"/>
        <v>0</v>
      </c>
      <c r="CO153" s="25">
        <f t="shared" si="333"/>
        <v>0</v>
      </c>
      <c r="CP153" s="25">
        <f t="shared" si="333"/>
        <v>0</v>
      </c>
      <c r="CQ153" s="25">
        <f t="shared" si="333"/>
        <v>0</v>
      </c>
      <c r="CR153" s="25">
        <f t="shared" si="333"/>
        <v>0</v>
      </c>
      <c r="CS153" s="25">
        <f t="shared" si="333"/>
        <v>0</v>
      </c>
      <c r="CT153" s="25">
        <f t="shared" si="333"/>
        <v>0</v>
      </c>
      <c r="CU153" s="25">
        <f t="shared" si="333"/>
        <v>0</v>
      </c>
      <c r="CV153" s="25">
        <f t="shared" si="333"/>
        <v>0</v>
      </c>
      <c r="CW153" s="25">
        <f t="shared" si="333"/>
        <v>0</v>
      </c>
      <c r="CX153" s="25">
        <f t="shared" si="333"/>
        <v>0</v>
      </c>
      <c r="CY153" s="25">
        <f t="shared" si="341"/>
        <v>0</v>
      </c>
      <c r="CZ153" s="25">
        <f t="shared" si="341"/>
        <v>0</v>
      </c>
      <c r="DA153" s="25">
        <f t="shared" si="341"/>
        <v>0</v>
      </c>
      <c r="DB153" s="25">
        <f t="shared" si="334"/>
        <v>0</v>
      </c>
      <c r="DC153" s="25">
        <f t="shared" si="334"/>
        <v>0</v>
      </c>
      <c r="DD153" s="25">
        <f t="shared" si="334"/>
        <v>0</v>
      </c>
      <c r="DE153" s="25">
        <f t="shared" si="334"/>
        <v>0</v>
      </c>
      <c r="DF153" s="25">
        <f t="shared" si="334"/>
        <v>0</v>
      </c>
      <c r="DG153" s="25">
        <f t="shared" si="334"/>
        <v>0</v>
      </c>
      <c r="DH153" s="25">
        <f t="shared" si="334"/>
        <v>0</v>
      </c>
      <c r="DI153" s="25">
        <f t="shared" si="334"/>
        <v>0</v>
      </c>
      <c r="DJ153" s="25">
        <f t="shared" si="334"/>
        <v>0</v>
      </c>
      <c r="DK153" s="25">
        <f t="shared" si="334"/>
        <v>0</v>
      </c>
      <c r="DL153" s="25">
        <f t="shared" si="334"/>
        <v>0</v>
      </c>
      <c r="DM153" s="25">
        <f t="shared" si="334"/>
        <v>0</v>
      </c>
      <c r="DN153" s="25">
        <f t="shared" si="334"/>
        <v>0</v>
      </c>
      <c r="DO153" s="25">
        <f t="shared" si="334"/>
        <v>0</v>
      </c>
      <c r="DP153" s="25">
        <f t="shared" si="334"/>
        <v>0</v>
      </c>
      <c r="DQ153" s="25">
        <f t="shared" si="334"/>
        <v>0</v>
      </c>
      <c r="DR153" s="25">
        <f t="shared" si="340"/>
        <v>0</v>
      </c>
      <c r="DS153" s="25">
        <f t="shared" si="340"/>
        <v>0</v>
      </c>
      <c r="DT153" s="25">
        <f t="shared" si="340"/>
        <v>0</v>
      </c>
      <c r="DU153" s="25">
        <f t="shared" si="340"/>
        <v>0</v>
      </c>
      <c r="DV153" s="25">
        <f t="shared" si="340"/>
        <v>0</v>
      </c>
      <c r="DW153" s="25">
        <f t="shared" si="340"/>
        <v>0</v>
      </c>
      <c r="DX153" s="25">
        <f t="shared" si="340"/>
        <v>0</v>
      </c>
      <c r="DY153" s="25">
        <f t="shared" si="340"/>
        <v>0</v>
      </c>
      <c r="DZ153" s="25">
        <f t="shared" si="344"/>
        <v>0</v>
      </c>
      <c r="EA153" s="25">
        <f t="shared" si="344"/>
        <v>0</v>
      </c>
      <c r="EB153" s="25">
        <f t="shared" si="344"/>
        <v>0</v>
      </c>
      <c r="EC153" s="25">
        <f t="shared" si="344"/>
        <v>0</v>
      </c>
      <c r="ED153" s="25">
        <f t="shared" si="344"/>
        <v>0</v>
      </c>
      <c r="EE153" s="25">
        <f t="shared" si="344"/>
        <v>0</v>
      </c>
      <c r="EF153" s="25">
        <f t="shared" si="344"/>
        <v>0</v>
      </c>
      <c r="EG153" s="25">
        <f t="shared" si="344"/>
        <v>0</v>
      </c>
      <c r="EH153" s="25">
        <f t="shared" si="344"/>
        <v>0</v>
      </c>
      <c r="EI153" s="25">
        <f t="shared" si="344"/>
        <v>0</v>
      </c>
      <c r="EJ153" s="25">
        <f t="shared" si="344"/>
        <v>0</v>
      </c>
      <c r="EK153" s="25">
        <f t="shared" si="344"/>
        <v>0</v>
      </c>
      <c r="EL153" s="25">
        <f t="shared" si="344"/>
        <v>0</v>
      </c>
      <c r="EM153" s="25">
        <f t="shared" si="344"/>
        <v>0</v>
      </c>
      <c r="EN153" s="25">
        <f t="shared" si="344"/>
        <v>0</v>
      </c>
      <c r="EO153" s="25">
        <f t="shared" si="344"/>
        <v>0</v>
      </c>
      <c r="EP153" s="25">
        <f t="shared" si="344"/>
        <v>0</v>
      </c>
      <c r="EQ153" s="25">
        <f t="shared" si="344"/>
        <v>0</v>
      </c>
      <c r="ER153" s="25">
        <f t="shared" si="344"/>
        <v>0</v>
      </c>
      <c r="ES153" s="25">
        <f t="shared" si="344"/>
        <v>0</v>
      </c>
      <c r="ET153" s="25">
        <f t="shared" si="344"/>
        <v>0</v>
      </c>
      <c r="EU153" s="25">
        <f t="shared" si="344"/>
        <v>0</v>
      </c>
      <c r="EV153" s="25">
        <f t="shared" si="344"/>
        <v>0</v>
      </c>
      <c r="EW153" s="25">
        <f t="shared" si="344"/>
        <v>0</v>
      </c>
      <c r="EX153" s="25">
        <f t="shared" si="344"/>
        <v>0</v>
      </c>
      <c r="EY153" s="25">
        <f t="shared" si="344"/>
        <v>0</v>
      </c>
      <c r="EZ153" s="25">
        <f t="shared" si="344"/>
        <v>0</v>
      </c>
      <c r="FA153" s="25">
        <f t="shared" si="344"/>
        <v>0</v>
      </c>
      <c r="FB153" s="25">
        <f t="shared" si="344"/>
        <v>0</v>
      </c>
      <c r="FC153" s="25">
        <f t="shared" si="344"/>
        <v>0</v>
      </c>
      <c r="FD153" s="25">
        <f t="shared" si="344"/>
        <v>0</v>
      </c>
      <c r="FE153" s="25">
        <f t="shared" si="344"/>
        <v>0</v>
      </c>
      <c r="FF153" s="25">
        <f t="shared" si="344"/>
        <v>0</v>
      </c>
      <c r="FG153" s="25">
        <f t="shared" si="344"/>
        <v>0</v>
      </c>
      <c r="FH153" s="25">
        <f t="shared" si="344"/>
        <v>0</v>
      </c>
      <c r="FI153" s="25">
        <f t="shared" si="344"/>
        <v>0</v>
      </c>
      <c r="FJ153" s="25">
        <f t="shared" si="344"/>
        <v>0</v>
      </c>
      <c r="FK153" s="25">
        <f t="shared" si="344"/>
        <v>0</v>
      </c>
      <c r="FL153" s="25">
        <f t="shared" si="344"/>
        <v>0</v>
      </c>
      <c r="FM153" s="25">
        <f t="shared" si="344"/>
        <v>0</v>
      </c>
      <c r="FN153" s="25">
        <f t="shared" si="344"/>
        <v>0</v>
      </c>
      <c r="FO153" s="25">
        <f t="shared" si="344"/>
        <v>0</v>
      </c>
      <c r="FP153" s="25">
        <f t="shared" si="344"/>
        <v>0</v>
      </c>
      <c r="FQ153" s="25">
        <f t="shared" si="344"/>
        <v>0</v>
      </c>
      <c r="FR153" s="25">
        <f t="shared" si="344"/>
        <v>0</v>
      </c>
      <c r="FS153" s="25">
        <f t="shared" si="344"/>
        <v>0</v>
      </c>
      <c r="FT153" s="25">
        <f t="shared" si="344"/>
        <v>0</v>
      </c>
      <c r="FU153" s="25">
        <f t="shared" si="344"/>
        <v>0</v>
      </c>
      <c r="FV153" s="25">
        <f t="shared" si="344"/>
        <v>0</v>
      </c>
      <c r="FW153" s="25">
        <f t="shared" si="344"/>
        <v>0</v>
      </c>
      <c r="FX153" s="25">
        <f t="shared" si="344"/>
        <v>0</v>
      </c>
      <c r="FY153" s="25">
        <f t="shared" si="344"/>
        <v>0</v>
      </c>
      <c r="FZ153" s="25">
        <f t="shared" si="344"/>
        <v>0</v>
      </c>
      <c r="GA153" s="25">
        <f t="shared" si="344"/>
        <v>0</v>
      </c>
      <c r="GB153" s="25">
        <f t="shared" si="344"/>
        <v>0</v>
      </c>
      <c r="GC153" s="25">
        <f t="shared" si="344"/>
        <v>0</v>
      </c>
      <c r="GD153" s="25">
        <f t="shared" si="344"/>
        <v>0</v>
      </c>
      <c r="GE153" s="25">
        <f t="shared" si="344"/>
        <v>0</v>
      </c>
      <c r="GF153" s="25">
        <f t="shared" si="344"/>
        <v>0</v>
      </c>
      <c r="GG153" s="25">
        <f t="shared" si="344"/>
        <v>0</v>
      </c>
      <c r="GH153" s="25">
        <f t="shared" si="344"/>
        <v>0</v>
      </c>
      <c r="GI153" s="25">
        <f t="shared" si="344"/>
        <v>0</v>
      </c>
      <c r="GJ153" s="25">
        <f t="shared" si="344"/>
        <v>0</v>
      </c>
      <c r="GK153" s="25">
        <f t="shared" si="344"/>
        <v>0</v>
      </c>
      <c r="GL153" s="25">
        <f t="shared" si="342"/>
        <v>0</v>
      </c>
      <c r="GM153" s="246">
        <f t="shared" si="339"/>
        <v>0</v>
      </c>
    </row>
    <row r="154" spans="1:195" ht="19.5" customHeight="1">
      <c r="A154" s="130">
        <f t="shared" si="343"/>
        <v>0</v>
      </c>
      <c r="B154" s="25" t="s">
        <v>100</v>
      </c>
      <c r="C154" s="25" t="s">
        <v>6</v>
      </c>
      <c r="D154" s="64">
        <v>43009</v>
      </c>
      <c r="E154" s="25">
        <f>SUMIF(RRHH!$CN$18:$FG$18,D154,RRHH!$CN$26:$FG$26)*$E$163</f>
        <v>1550</v>
      </c>
      <c r="F154" s="65">
        <f t="shared" si="326"/>
        <v>2017</v>
      </c>
      <c r="G154" s="25">
        <v>48</v>
      </c>
      <c r="H154" s="25">
        <f t="shared" si="327"/>
        <v>-32.291666666666664</v>
      </c>
      <c r="I154" s="64">
        <f t="shared" si="328"/>
        <v>44468.2</v>
      </c>
      <c r="J154" s="141">
        <f t="shared" si="329"/>
        <v>0</v>
      </c>
      <c r="K154" s="25">
        <f t="shared" si="329"/>
        <v>0</v>
      </c>
      <c r="L154" s="25">
        <f t="shared" si="329"/>
        <v>0</v>
      </c>
      <c r="M154" s="25">
        <f t="shared" si="329"/>
        <v>0</v>
      </c>
      <c r="N154" s="25">
        <f t="shared" si="329"/>
        <v>0</v>
      </c>
      <c r="O154" s="25">
        <f t="shared" si="329"/>
        <v>0</v>
      </c>
      <c r="P154" s="25">
        <f t="shared" si="329"/>
        <v>0</v>
      </c>
      <c r="Q154" s="25">
        <f t="shared" si="329"/>
        <v>0</v>
      </c>
      <c r="R154" s="25">
        <f t="shared" si="329"/>
        <v>0</v>
      </c>
      <c r="S154" s="25">
        <f t="shared" si="329"/>
        <v>0</v>
      </c>
      <c r="T154" s="25">
        <f t="shared" si="329"/>
        <v>0</v>
      </c>
      <c r="U154" s="25">
        <f t="shared" si="329"/>
        <v>0</v>
      </c>
      <c r="V154" s="25">
        <f t="shared" si="329"/>
        <v>0</v>
      </c>
      <c r="W154" s="25">
        <f t="shared" si="329"/>
        <v>0</v>
      </c>
      <c r="X154" s="25">
        <f t="shared" si="329"/>
        <v>0</v>
      </c>
      <c r="Y154" s="25">
        <f t="shared" si="329"/>
        <v>0</v>
      </c>
      <c r="Z154" s="25">
        <f t="shared" si="336"/>
        <v>0</v>
      </c>
      <c r="AA154" s="25">
        <f t="shared" si="336"/>
        <v>0</v>
      </c>
      <c r="AB154" s="25">
        <f t="shared" si="336"/>
        <v>0</v>
      </c>
      <c r="AC154" s="25">
        <f t="shared" si="336"/>
        <v>0</v>
      </c>
      <c r="AD154" s="25">
        <f t="shared" si="336"/>
        <v>0</v>
      </c>
      <c r="AE154" s="25">
        <f t="shared" si="336"/>
        <v>0</v>
      </c>
      <c r="AF154" s="25">
        <f t="shared" si="336"/>
        <v>0</v>
      </c>
      <c r="AG154" s="25">
        <f t="shared" si="336"/>
        <v>0</v>
      </c>
      <c r="AH154" s="25">
        <f t="shared" si="336"/>
        <v>0</v>
      </c>
      <c r="AI154" s="25">
        <f t="shared" si="336"/>
        <v>0</v>
      </c>
      <c r="AJ154" s="25">
        <f t="shared" si="336"/>
        <v>0</v>
      </c>
      <c r="AK154" s="25">
        <f t="shared" si="336"/>
        <v>0</v>
      </c>
      <c r="AL154" s="25">
        <f t="shared" si="336"/>
        <v>0</v>
      </c>
      <c r="AM154" s="25">
        <f t="shared" si="330"/>
        <v>0</v>
      </c>
      <c r="AN154" s="25">
        <f t="shared" si="330"/>
        <v>0</v>
      </c>
      <c r="AO154" s="25">
        <f t="shared" si="330"/>
        <v>0</v>
      </c>
      <c r="AP154" s="25">
        <f t="shared" si="330"/>
        <v>0</v>
      </c>
      <c r="AQ154" s="25">
        <f t="shared" si="330"/>
        <v>0</v>
      </c>
      <c r="AR154" s="25">
        <f t="shared" si="330"/>
        <v>0</v>
      </c>
      <c r="AS154" s="25">
        <f t="shared" si="330"/>
        <v>0</v>
      </c>
      <c r="AT154" s="25">
        <f t="shared" si="330"/>
        <v>0</v>
      </c>
      <c r="AU154" s="25">
        <f t="shared" si="330"/>
        <v>0</v>
      </c>
      <c r="AV154" s="25">
        <f t="shared" si="330"/>
        <v>0</v>
      </c>
      <c r="AW154" s="25">
        <f t="shared" si="330"/>
        <v>0</v>
      </c>
      <c r="AX154" s="25">
        <f t="shared" si="330"/>
        <v>0</v>
      </c>
      <c r="AY154" s="25">
        <f t="shared" si="330"/>
        <v>0</v>
      </c>
      <c r="AZ154" s="25">
        <f t="shared" si="330"/>
        <v>0</v>
      </c>
      <c r="BA154" s="25">
        <f t="shared" si="330"/>
        <v>0</v>
      </c>
      <c r="BB154" s="25">
        <f t="shared" si="330"/>
        <v>0</v>
      </c>
      <c r="BC154" s="25">
        <f t="shared" si="331"/>
        <v>0</v>
      </c>
      <c r="BD154" s="25">
        <f t="shared" si="331"/>
        <v>0</v>
      </c>
      <c r="BE154" s="25">
        <f t="shared" si="331"/>
        <v>0</v>
      </c>
      <c r="BF154" s="25">
        <f t="shared" si="331"/>
        <v>0</v>
      </c>
      <c r="BG154" s="25">
        <f t="shared" si="331"/>
        <v>0</v>
      </c>
      <c r="BH154" s="25">
        <f t="shared" si="331"/>
        <v>0</v>
      </c>
      <c r="BI154" s="25">
        <f t="shared" si="331"/>
        <v>0</v>
      </c>
      <c r="BJ154" s="25">
        <f t="shared" si="331"/>
        <v>0</v>
      </c>
      <c r="BK154" s="25">
        <f t="shared" si="331"/>
        <v>0</v>
      </c>
      <c r="BL154" s="25">
        <f t="shared" si="331"/>
        <v>0</v>
      </c>
      <c r="BM154" s="25">
        <f t="shared" si="331"/>
        <v>0</v>
      </c>
      <c r="BN154" s="25">
        <f t="shared" si="331"/>
        <v>0</v>
      </c>
      <c r="BO154" s="25">
        <f t="shared" si="331"/>
        <v>0</v>
      </c>
      <c r="BP154" s="25">
        <f t="shared" si="331"/>
        <v>0</v>
      </c>
      <c r="BQ154" s="25">
        <f t="shared" si="331"/>
        <v>0</v>
      </c>
      <c r="BR154" s="25">
        <f t="shared" si="331"/>
        <v>0</v>
      </c>
      <c r="BS154" s="25">
        <f t="shared" si="332"/>
        <v>0</v>
      </c>
      <c r="BT154" s="25">
        <f t="shared" si="332"/>
        <v>0</v>
      </c>
      <c r="BU154" s="25">
        <f t="shared" si="332"/>
        <v>0</v>
      </c>
      <c r="BV154" s="25">
        <f t="shared" si="332"/>
        <v>0</v>
      </c>
      <c r="BW154" s="25">
        <f t="shared" si="332"/>
        <v>0</v>
      </c>
      <c r="BX154" s="25">
        <f t="shared" si="332"/>
        <v>0</v>
      </c>
      <c r="BY154" s="25">
        <f t="shared" si="332"/>
        <v>0</v>
      </c>
      <c r="BZ154" s="25">
        <f t="shared" si="332"/>
        <v>0</v>
      </c>
      <c r="CA154" s="25">
        <f t="shared" si="332"/>
        <v>0</v>
      </c>
      <c r="CB154" s="25">
        <f t="shared" si="332"/>
        <v>-32.291666666666664</v>
      </c>
      <c r="CC154" s="25">
        <f t="shared" si="332"/>
        <v>-32.291666666666664</v>
      </c>
      <c r="CD154" s="25">
        <f t="shared" si="332"/>
        <v>-32.291666666666664</v>
      </c>
      <c r="CE154" s="25">
        <f t="shared" si="332"/>
        <v>-32.291666666666664</v>
      </c>
      <c r="CF154" s="25">
        <f t="shared" si="332"/>
        <v>-32.291666666666664</v>
      </c>
      <c r="CG154" s="25">
        <f t="shared" si="332"/>
        <v>-32.291666666666664</v>
      </c>
      <c r="CH154" s="25">
        <f t="shared" si="332"/>
        <v>-32.291666666666664</v>
      </c>
      <c r="CI154" s="25">
        <f t="shared" si="333"/>
        <v>-32.291666666666664</v>
      </c>
      <c r="CJ154" s="25">
        <f t="shared" si="333"/>
        <v>-32.291666666666664</v>
      </c>
      <c r="CK154" s="25">
        <f t="shared" si="333"/>
        <v>-32.291666666666664</v>
      </c>
      <c r="CL154" s="25">
        <f t="shared" si="333"/>
        <v>-32.291666666666664</v>
      </c>
      <c r="CM154" s="25">
        <f t="shared" si="333"/>
        <v>-32.291666666666664</v>
      </c>
      <c r="CN154" s="25">
        <f t="shared" si="333"/>
        <v>-32.291666666666664</v>
      </c>
      <c r="CO154" s="25">
        <f t="shared" si="333"/>
        <v>-32.291666666666664</v>
      </c>
      <c r="CP154" s="25">
        <f t="shared" si="333"/>
        <v>-32.291666666666664</v>
      </c>
      <c r="CQ154" s="25">
        <f t="shared" si="333"/>
        <v>-32.291666666666664</v>
      </c>
      <c r="CR154" s="25">
        <f t="shared" si="333"/>
        <v>-32.291666666666664</v>
      </c>
      <c r="CS154" s="25">
        <f t="shared" si="333"/>
        <v>-32.291666666666664</v>
      </c>
      <c r="CT154" s="25">
        <f t="shared" si="333"/>
        <v>-32.291666666666664</v>
      </c>
      <c r="CU154" s="25">
        <f t="shared" si="333"/>
        <v>-32.291666666666664</v>
      </c>
      <c r="CV154" s="25">
        <f t="shared" si="333"/>
        <v>-32.291666666666664</v>
      </c>
      <c r="CW154" s="25">
        <f t="shared" si="333"/>
        <v>-32.291666666666664</v>
      </c>
      <c r="CX154" s="25">
        <f t="shared" si="333"/>
        <v>-32.291666666666664</v>
      </c>
      <c r="CY154" s="25">
        <f t="shared" si="341"/>
        <v>-32.291666666666664</v>
      </c>
      <c r="CZ154" s="25">
        <f t="shared" si="341"/>
        <v>-32.291666666666664</v>
      </c>
      <c r="DA154" s="25">
        <f t="shared" si="341"/>
        <v>-32.291666666666664</v>
      </c>
      <c r="DB154" s="25">
        <f t="shared" si="334"/>
        <v>-32.291666666666664</v>
      </c>
      <c r="DC154" s="25">
        <f t="shared" si="334"/>
        <v>-32.291666666666664</v>
      </c>
      <c r="DD154" s="25">
        <f t="shared" si="334"/>
        <v>-32.291666666666664</v>
      </c>
      <c r="DE154" s="25">
        <f t="shared" si="334"/>
        <v>-32.291666666666664</v>
      </c>
      <c r="DF154" s="25">
        <f t="shared" si="334"/>
        <v>-32.291666666666664</v>
      </c>
      <c r="DG154" s="25">
        <f t="shared" si="334"/>
        <v>-32.291666666666664</v>
      </c>
      <c r="DH154" s="25">
        <f t="shared" si="334"/>
        <v>-32.291666666666664</v>
      </c>
      <c r="DI154" s="25">
        <f t="shared" si="334"/>
        <v>-32.291666666666664</v>
      </c>
      <c r="DJ154" s="25">
        <f t="shared" si="334"/>
        <v>-32.291666666666664</v>
      </c>
      <c r="DK154" s="25">
        <f t="shared" si="334"/>
        <v>-32.291666666666664</v>
      </c>
      <c r="DL154" s="25">
        <f t="shared" si="334"/>
        <v>-32.291666666666664</v>
      </c>
      <c r="DM154" s="25">
        <f t="shared" si="334"/>
        <v>-32.291666666666664</v>
      </c>
      <c r="DN154" s="25">
        <f t="shared" si="334"/>
        <v>-32.291666666666664</v>
      </c>
      <c r="DO154" s="25">
        <f t="shared" si="334"/>
        <v>-32.291666666666664</v>
      </c>
      <c r="DP154" s="25">
        <f t="shared" si="334"/>
        <v>-32.291666666666664</v>
      </c>
      <c r="DQ154" s="25">
        <f t="shared" si="334"/>
        <v>-32.291666666666664</v>
      </c>
      <c r="DR154" s="25">
        <f t="shared" si="340"/>
        <v>-32.291666666666664</v>
      </c>
      <c r="DS154" s="25">
        <f t="shared" si="340"/>
        <v>-32.291666666666664</v>
      </c>
      <c r="DT154" s="25">
        <f t="shared" si="340"/>
        <v>-32.291666666666664</v>
      </c>
      <c r="DU154" s="25">
        <f t="shared" si="340"/>
        <v>-32.291666666666664</v>
      </c>
      <c r="DV154" s="25">
        <f t="shared" si="340"/>
        <v>-32.291666666666664</v>
      </c>
      <c r="DW154" s="25">
        <f t="shared" si="340"/>
        <v>-32.291666666666664</v>
      </c>
      <c r="DX154" s="25">
        <f t="shared" si="340"/>
        <v>0</v>
      </c>
      <c r="DY154" s="25">
        <f t="shared" si="340"/>
        <v>0</v>
      </c>
      <c r="DZ154" s="25">
        <f t="shared" si="344"/>
        <v>0</v>
      </c>
      <c r="EA154" s="25">
        <f t="shared" si="344"/>
        <v>0</v>
      </c>
      <c r="EB154" s="25">
        <f t="shared" si="344"/>
        <v>0</v>
      </c>
      <c r="EC154" s="25">
        <f t="shared" si="344"/>
        <v>0</v>
      </c>
      <c r="ED154" s="25">
        <f t="shared" si="344"/>
        <v>0</v>
      </c>
      <c r="EE154" s="25">
        <f t="shared" si="344"/>
        <v>0</v>
      </c>
      <c r="EF154" s="25">
        <f t="shared" si="344"/>
        <v>0</v>
      </c>
      <c r="EG154" s="25">
        <f t="shared" si="344"/>
        <v>0</v>
      </c>
      <c r="EH154" s="25">
        <f t="shared" si="344"/>
        <v>0</v>
      </c>
      <c r="EI154" s="25">
        <f t="shared" si="344"/>
        <v>0</v>
      </c>
      <c r="EJ154" s="25">
        <f t="shared" si="344"/>
        <v>0</v>
      </c>
      <c r="EK154" s="25">
        <f t="shared" si="344"/>
        <v>0</v>
      </c>
      <c r="EL154" s="25">
        <f t="shared" si="344"/>
        <v>0</v>
      </c>
      <c r="EM154" s="25">
        <f t="shared" si="344"/>
        <v>0</v>
      </c>
      <c r="EN154" s="25">
        <f t="shared" si="344"/>
        <v>0</v>
      </c>
      <c r="EO154" s="25">
        <f t="shared" si="344"/>
        <v>0</v>
      </c>
      <c r="EP154" s="25">
        <f t="shared" si="344"/>
        <v>0</v>
      </c>
      <c r="EQ154" s="25">
        <f t="shared" si="344"/>
        <v>0</v>
      </c>
      <c r="ER154" s="25">
        <f t="shared" si="344"/>
        <v>0</v>
      </c>
      <c r="ES154" s="25">
        <f t="shared" si="344"/>
        <v>0</v>
      </c>
      <c r="ET154" s="25">
        <f t="shared" si="344"/>
        <v>0</v>
      </c>
      <c r="EU154" s="25">
        <f t="shared" si="344"/>
        <v>0</v>
      </c>
      <c r="EV154" s="25">
        <f t="shared" si="344"/>
        <v>0</v>
      </c>
      <c r="EW154" s="25">
        <f t="shared" si="344"/>
        <v>0</v>
      </c>
      <c r="EX154" s="25">
        <f t="shared" si="344"/>
        <v>0</v>
      </c>
      <c r="EY154" s="25">
        <f t="shared" si="344"/>
        <v>0</v>
      </c>
      <c r="EZ154" s="25">
        <f t="shared" si="344"/>
        <v>0</v>
      </c>
      <c r="FA154" s="25">
        <f t="shared" si="344"/>
        <v>0</v>
      </c>
      <c r="FB154" s="25">
        <f t="shared" si="344"/>
        <v>0</v>
      </c>
      <c r="FC154" s="25">
        <f t="shared" si="344"/>
        <v>0</v>
      </c>
      <c r="FD154" s="25">
        <f t="shared" si="344"/>
        <v>0</v>
      </c>
      <c r="FE154" s="25">
        <f t="shared" si="344"/>
        <v>0</v>
      </c>
      <c r="FF154" s="25">
        <f t="shared" si="344"/>
        <v>0</v>
      </c>
      <c r="FG154" s="25">
        <f t="shared" si="344"/>
        <v>0</v>
      </c>
      <c r="FH154" s="25">
        <f t="shared" si="344"/>
        <v>0</v>
      </c>
      <c r="FI154" s="25">
        <f t="shared" si="344"/>
        <v>0</v>
      </c>
      <c r="FJ154" s="25">
        <f t="shared" si="344"/>
        <v>0</v>
      </c>
      <c r="FK154" s="25">
        <f t="shared" si="344"/>
        <v>0</v>
      </c>
      <c r="FL154" s="25">
        <f t="shared" si="344"/>
        <v>0</v>
      </c>
      <c r="FM154" s="25">
        <f t="shared" si="344"/>
        <v>0</v>
      </c>
      <c r="FN154" s="25">
        <f t="shared" si="344"/>
        <v>0</v>
      </c>
      <c r="FO154" s="25">
        <f t="shared" si="344"/>
        <v>0</v>
      </c>
      <c r="FP154" s="25">
        <f t="shared" si="344"/>
        <v>0</v>
      </c>
      <c r="FQ154" s="25">
        <f t="shared" si="344"/>
        <v>0</v>
      </c>
      <c r="FR154" s="25">
        <f t="shared" si="344"/>
        <v>0</v>
      </c>
      <c r="FS154" s="25">
        <f t="shared" si="344"/>
        <v>0</v>
      </c>
      <c r="FT154" s="25">
        <f t="shared" si="344"/>
        <v>0</v>
      </c>
      <c r="FU154" s="25">
        <f t="shared" si="344"/>
        <v>0</v>
      </c>
      <c r="FV154" s="25">
        <f t="shared" si="344"/>
        <v>0</v>
      </c>
      <c r="FW154" s="25">
        <f t="shared" si="344"/>
        <v>0</v>
      </c>
      <c r="FX154" s="25">
        <f t="shared" si="344"/>
        <v>0</v>
      </c>
      <c r="FY154" s="25">
        <f t="shared" si="344"/>
        <v>0</v>
      </c>
      <c r="FZ154" s="25">
        <f t="shared" si="344"/>
        <v>0</v>
      </c>
      <c r="GA154" s="25">
        <f t="shared" si="344"/>
        <v>0</v>
      </c>
      <c r="GB154" s="25">
        <f t="shared" si="344"/>
        <v>0</v>
      </c>
      <c r="GC154" s="25">
        <f t="shared" si="344"/>
        <v>0</v>
      </c>
      <c r="GD154" s="25">
        <f t="shared" si="344"/>
        <v>0</v>
      </c>
      <c r="GE154" s="25">
        <f t="shared" si="344"/>
        <v>0</v>
      </c>
      <c r="GF154" s="25">
        <f t="shared" si="344"/>
        <v>0</v>
      </c>
      <c r="GG154" s="25">
        <f t="shared" si="344"/>
        <v>0</v>
      </c>
      <c r="GH154" s="25">
        <f t="shared" si="344"/>
        <v>0</v>
      </c>
      <c r="GI154" s="25">
        <f t="shared" si="344"/>
        <v>0</v>
      </c>
      <c r="GJ154" s="25">
        <f t="shared" si="344"/>
        <v>0</v>
      </c>
      <c r="GK154" s="25">
        <f t="shared" ref="GK154:GL156" si="345">IF(GK$12&gt;$I154,0,IF($D154&lt;=GK$12,$H154,0))</f>
        <v>0</v>
      </c>
      <c r="GL154" s="25">
        <f t="shared" si="345"/>
        <v>0</v>
      </c>
      <c r="GM154" s="246">
        <f t="shared" si="339"/>
        <v>0</v>
      </c>
    </row>
    <row r="155" spans="1:195" ht="19.5" customHeight="1">
      <c r="A155" s="130">
        <f t="shared" si="343"/>
        <v>0</v>
      </c>
      <c r="B155" s="25" t="s">
        <v>100</v>
      </c>
      <c r="C155" s="25" t="s">
        <v>6</v>
      </c>
      <c r="D155" s="64">
        <v>43040</v>
      </c>
      <c r="E155" s="25">
        <f>SUMIF(RRHH!$CN$18:$FG$18,D155,RRHH!$CN$26:$FG$26)*$E$163</f>
        <v>0</v>
      </c>
      <c r="F155" s="65">
        <f t="shared" si="326"/>
        <v>2017</v>
      </c>
      <c r="G155" s="25">
        <v>48</v>
      </c>
      <c r="H155" s="25">
        <f t="shared" si="327"/>
        <v>0</v>
      </c>
      <c r="I155" s="64">
        <f t="shared" si="328"/>
        <v>44499.199999999997</v>
      </c>
      <c r="J155" s="141">
        <f t="shared" si="329"/>
        <v>0</v>
      </c>
      <c r="K155" s="25">
        <f t="shared" si="329"/>
        <v>0</v>
      </c>
      <c r="L155" s="25">
        <f t="shared" si="329"/>
        <v>0</v>
      </c>
      <c r="M155" s="25">
        <f t="shared" si="329"/>
        <v>0</v>
      </c>
      <c r="N155" s="25">
        <f t="shared" si="329"/>
        <v>0</v>
      </c>
      <c r="O155" s="25">
        <f t="shared" si="329"/>
        <v>0</v>
      </c>
      <c r="P155" s="25">
        <f t="shared" si="329"/>
        <v>0</v>
      </c>
      <c r="Q155" s="25">
        <f t="shared" si="329"/>
        <v>0</v>
      </c>
      <c r="R155" s="25">
        <f t="shared" si="329"/>
        <v>0</v>
      </c>
      <c r="S155" s="25">
        <f t="shared" si="329"/>
        <v>0</v>
      </c>
      <c r="T155" s="25">
        <f t="shared" si="329"/>
        <v>0</v>
      </c>
      <c r="U155" s="25">
        <f t="shared" si="329"/>
        <v>0</v>
      </c>
      <c r="V155" s="25">
        <f t="shared" si="329"/>
        <v>0</v>
      </c>
      <c r="W155" s="25">
        <f t="shared" si="329"/>
        <v>0</v>
      </c>
      <c r="X155" s="25">
        <f t="shared" si="329"/>
        <v>0</v>
      </c>
      <c r="Y155" s="25">
        <f t="shared" si="329"/>
        <v>0</v>
      </c>
      <c r="Z155" s="25">
        <f t="shared" si="336"/>
        <v>0</v>
      </c>
      <c r="AA155" s="25">
        <f t="shared" si="336"/>
        <v>0</v>
      </c>
      <c r="AB155" s="25">
        <f t="shared" si="336"/>
        <v>0</v>
      </c>
      <c r="AC155" s="25">
        <f t="shared" si="336"/>
        <v>0</v>
      </c>
      <c r="AD155" s="25">
        <f t="shared" si="336"/>
        <v>0</v>
      </c>
      <c r="AE155" s="25">
        <f t="shared" si="336"/>
        <v>0</v>
      </c>
      <c r="AF155" s="25">
        <f t="shared" si="336"/>
        <v>0</v>
      </c>
      <c r="AG155" s="25">
        <f t="shared" si="336"/>
        <v>0</v>
      </c>
      <c r="AH155" s="25">
        <f t="shared" si="336"/>
        <v>0</v>
      </c>
      <c r="AI155" s="25">
        <f t="shared" si="336"/>
        <v>0</v>
      </c>
      <c r="AJ155" s="25">
        <f t="shared" si="336"/>
        <v>0</v>
      </c>
      <c r="AK155" s="25">
        <f t="shared" si="336"/>
        <v>0</v>
      </c>
      <c r="AL155" s="25">
        <f t="shared" si="336"/>
        <v>0</v>
      </c>
      <c r="AM155" s="25">
        <f t="shared" si="330"/>
        <v>0</v>
      </c>
      <c r="AN155" s="25">
        <f t="shared" si="330"/>
        <v>0</v>
      </c>
      <c r="AO155" s="25">
        <f t="shared" si="330"/>
        <v>0</v>
      </c>
      <c r="AP155" s="25">
        <f t="shared" si="330"/>
        <v>0</v>
      </c>
      <c r="AQ155" s="25">
        <f t="shared" si="330"/>
        <v>0</v>
      </c>
      <c r="AR155" s="25">
        <f t="shared" si="330"/>
        <v>0</v>
      </c>
      <c r="AS155" s="25">
        <f t="shared" si="330"/>
        <v>0</v>
      </c>
      <c r="AT155" s="25">
        <f t="shared" si="330"/>
        <v>0</v>
      </c>
      <c r="AU155" s="25">
        <f t="shared" si="330"/>
        <v>0</v>
      </c>
      <c r="AV155" s="25">
        <f t="shared" si="330"/>
        <v>0</v>
      </c>
      <c r="AW155" s="25">
        <f t="shared" si="330"/>
        <v>0</v>
      </c>
      <c r="AX155" s="25">
        <f t="shared" si="330"/>
        <v>0</v>
      </c>
      <c r="AY155" s="25">
        <f t="shared" si="330"/>
        <v>0</v>
      </c>
      <c r="AZ155" s="25">
        <f t="shared" si="330"/>
        <v>0</v>
      </c>
      <c r="BA155" s="25">
        <f t="shared" si="330"/>
        <v>0</v>
      </c>
      <c r="BB155" s="25">
        <f t="shared" si="330"/>
        <v>0</v>
      </c>
      <c r="BC155" s="25">
        <f t="shared" si="331"/>
        <v>0</v>
      </c>
      <c r="BD155" s="25">
        <f t="shared" si="331"/>
        <v>0</v>
      </c>
      <c r="BE155" s="25">
        <f t="shared" si="331"/>
        <v>0</v>
      </c>
      <c r="BF155" s="25">
        <f t="shared" si="331"/>
        <v>0</v>
      </c>
      <c r="BG155" s="25">
        <f t="shared" si="331"/>
        <v>0</v>
      </c>
      <c r="BH155" s="25">
        <f t="shared" si="331"/>
        <v>0</v>
      </c>
      <c r="BI155" s="25">
        <f t="shared" si="331"/>
        <v>0</v>
      </c>
      <c r="BJ155" s="25">
        <f t="shared" si="331"/>
        <v>0</v>
      </c>
      <c r="BK155" s="25">
        <f t="shared" si="331"/>
        <v>0</v>
      </c>
      <c r="BL155" s="25">
        <f t="shared" si="331"/>
        <v>0</v>
      </c>
      <c r="BM155" s="25">
        <f t="shared" si="331"/>
        <v>0</v>
      </c>
      <c r="BN155" s="25">
        <f t="shared" si="331"/>
        <v>0</v>
      </c>
      <c r="BO155" s="25">
        <f t="shared" si="331"/>
        <v>0</v>
      </c>
      <c r="BP155" s="25">
        <f t="shared" si="331"/>
        <v>0</v>
      </c>
      <c r="BQ155" s="25">
        <f t="shared" si="331"/>
        <v>0</v>
      </c>
      <c r="BR155" s="25">
        <f t="shared" si="331"/>
        <v>0</v>
      </c>
      <c r="BS155" s="25">
        <f t="shared" si="332"/>
        <v>0</v>
      </c>
      <c r="BT155" s="25">
        <f t="shared" si="332"/>
        <v>0</v>
      </c>
      <c r="BU155" s="25">
        <f t="shared" si="332"/>
        <v>0</v>
      </c>
      <c r="BV155" s="25">
        <f t="shared" si="332"/>
        <v>0</v>
      </c>
      <c r="BW155" s="25">
        <f t="shared" si="332"/>
        <v>0</v>
      </c>
      <c r="BX155" s="25">
        <f t="shared" si="332"/>
        <v>0</v>
      </c>
      <c r="BY155" s="25">
        <f t="shared" si="332"/>
        <v>0</v>
      </c>
      <c r="BZ155" s="25">
        <f t="shared" si="332"/>
        <v>0</v>
      </c>
      <c r="CA155" s="25">
        <f t="shared" si="332"/>
        <v>0</v>
      </c>
      <c r="CB155" s="25">
        <f t="shared" si="332"/>
        <v>0</v>
      </c>
      <c r="CC155" s="25">
        <f t="shared" si="332"/>
        <v>0</v>
      </c>
      <c r="CD155" s="25">
        <f t="shared" si="332"/>
        <v>0</v>
      </c>
      <c r="CE155" s="25">
        <f t="shared" si="332"/>
        <v>0</v>
      </c>
      <c r="CF155" s="25">
        <f t="shared" si="332"/>
        <v>0</v>
      </c>
      <c r="CG155" s="25">
        <f t="shared" si="332"/>
        <v>0</v>
      </c>
      <c r="CH155" s="25">
        <f t="shared" si="332"/>
        <v>0</v>
      </c>
      <c r="CI155" s="25">
        <f t="shared" si="333"/>
        <v>0</v>
      </c>
      <c r="CJ155" s="25">
        <f t="shared" si="333"/>
        <v>0</v>
      </c>
      <c r="CK155" s="25">
        <f t="shared" si="333"/>
        <v>0</v>
      </c>
      <c r="CL155" s="25">
        <f t="shared" si="333"/>
        <v>0</v>
      </c>
      <c r="CM155" s="25">
        <f t="shared" si="333"/>
        <v>0</v>
      </c>
      <c r="CN155" s="25">
        <f t="shared" si="333"/>
        <v>0</v>
      </c>
      <c r="CO155" s="25">
        <f t="shared" si="333"/>
        <v>0</v>
      </c>
      <c r="CP155" s="25">
        <f t="shared" si="333"/>
        <v>0</v>
      </c>
      <c r="CQ155" s="25">
        <f t="shared" si="333"/>
        <v>0</v>
      </c>
      <c r="CR155" s="25">
        <f t="shared" si="333"/>
        <v>0</v>
      </c>
      <c r="CS155" s="25">
        <f t="shared" si="333"/>
        <v>0</v>
      </c>
      <c r="CT155" s="25">
        <f t="shared" si="333"/>
        <v>0</v>
      </c>
      <c r="CU155" s="25">
        <f t="shared" si="333"/>
        <v>0</v>
      </c>
      <c r="CV155" s="25">
        <f t="shared" si="333"/>
        <v>0</v>
      </c>
      <c r="CW155" s="25">
        <f t="shared" si="333"/>
        <v>0</v>
      </c>
      <c r="CX155" s="25">
        <f t="shared" si="333"/>
        <v>0</v>
      </c>
      <c r="CY155" s="25">
        <f t="shared" si="341"/>
        <v>0</v>
      </c>
      <c r="CZ155" s="25">
        <f t="shared" si="341"/>
        <v>0</v>
      </c>
      <c r="DA155" s="25">
        <f t="shared" si="341"/>
        <v>0</v>
      </c>
      <c r="DB155" s="25">
        <f t="shared" si="334"/>
        <v>0</v>
      </c>
      <c r="DC155" s="25">
        <f t="shared" si="334"/>
        <v>0</v>
      </c>
      <c r="DD155" s="25">
        <f t="shared" si="334"/>
        <v>0</v>
      </c>
      <c r="DE155" s="25">
        <f t="shared" si="334"/>
        <v>0</v>
      </c>
      <c r="DF155" s="25">
        <f t="shared" si="334"/>
        <v>0</v>
      </c>
      <c r="DG155" s="25">
        <f t="shared" si="334"/>
        <v>0</v>
      </c>
      <c r="DH155" s="25">
        <f t="shared" si="334"/>
        <v>0</v>
      </c>
      <c r="DI155" s="25">
        <f t="shared" si="334"/>
        <v>0</v>
      </c>
      <c r="DJ155" s="25">
        <f t="shared" si="334"/>
        <v>0</v>
      </c>
      <c r="DK155" s="25">
        <f t="shared" si="334"/>
        <v>0</v>
      </c>
      <c r="DL155" s="25">
        <f t="shared" si="334"/>
        <v>0</v>
      </c>
      <c r="DM155" s="25">
        <f t="shared" si="334"/>
        <v>0</v>
      </c>
      <c r="DN155" s="25">
        <f t="shared" si="334"/>
        <v>0</v>
      </c>
      <c r="DO155" s="25">
        <f t="shared" si="334"/>
        <v>0</v>
      </c>
      <c r="DP155" s="25">
        <f t="shared" si="334"/>
        <v>0</v>
      </c>
      <c r="DQ155" s="25">
        <f t="shared" si="334"/>
        <v>0</v>
      </c>
      <c r="DR155" s="25">
        <f t="shared" si="340"/>
        <v>0</v>
      </c>
      <c r="DS155" s="25">
        <f t="shared" si="340"/>
        <v>0</v>
      </c>
      <c r="DT155" s="25">
        <f t="shared" si="340"/>
        <v>0</v>
      </c>
      <c r="DU155" s="25">
        <f t="shared" si="340"/>
        <v>0</v>
      </c>
      <c r="DV155" s="25">
        <f t="shared" si="340"/>
        <v>0</v>
      </c>
      <c r="DW155" s="25">
        <f t="shared" si="340"/>
        <v>0</v>
      </c>
      <c r="DX155" s="25">
        <f t="shared" si="340"/>
        <v>0</v>
      </c>
      <c r="DY155" s="25">
        <f t="shared" si="340"/>
        <v>0</v>
      </c>
      <c r="DZ155" s="25">
        <f t="shared" ref="DZ155:GK156" si="346">IF(DZ$12&gt;$I155,0,IF($D155&lt;=DZ$12,$H155,0))</f>
        <v>0</v>
      </c>
      <c r="EA155" s="25">
        <f t="shared" si="346"/>
        <v>0</v>
      </c>
      <c r="EB155" s="25">
        <f t="shared" si="346"/>
        <v>0</v>
      </c>
      <c r="EC155" s="25">
        <f t="shared" si="346"/>
        <v>0</v>
      </c>
      <c r="ED155" s="25">
        <f t="shared" si="346"/>
        <v>0</v>
      </c>
      <c r="EE155" s="25">
        <f t="shared" si="346"/>
        <v>0</v>
      </c>
      <c r="EF155" s="25">
        <f t="shared" si="346"/>
        <v>0</v>
      </c>
      <c r="EG155" s="25">
        <f t="shared" si="346"/>
        <v>0</v>
      </c>
      <c r="EH155" s="25">
        <f t="shared" si="346"/>
        <v>0</v>
      </c>
      <c r="EI155" s="25">
        <f t="shared" si="346"/>
        <v>0</v>
      </c>
      <c r="EJ155" s="25">
        <f t="shared" si="346"/>
        <v>0</v>
      </c>
      <c r="EK155" s="25">
        <f t="shared" si="346"/>
        <v>0</v>
      </c>
      <c r="EL155" s="25">
        <f t="shared" si="346"/>
        <v>0</v>
      </c>
      <c r="EM155" s="25">
        <f t="shared" si="346"/>
        <v>0</v>
      </c>
      <c r="EN155" s="25">
        <f t="shared" si="346"/>
        <v>0</v>
      </c>
      <c r="EO155" s="25">
        <f t="shared" si="346"/>
        <v>0</v>
      </c>
      <c r="EP155" s="25">
        <f t="shared" si="346"/>
        <v>0</v>
      </c>
      <c r="EQ155" s="25">
        <f t="shared" si="346"/>
        <v>0</v>
      </c>
      <c r="ER155" s="25">
        <f t="shared" si="346"/>
        <v>0</v>
      </c>
      <c r="ES155" s="25">
        <f t="shared" si="346"/>
        <v>0</v>
      </c>
      <c r="ET155" s="25">
        <f t="shared" si="346"/>
        <v>0</v>
      </c>
      <c r="EU155" s="25">
        <f t="shared" si="346"/>
        <v>0</v>
      </c>
      <c r="EV155" s="25">
        <f t="shared" si="346"/>
        <v>0</v>
      </c>
      <c r="EW155" s="25">
        <f t="shared" si="346"/>
        <v>0</v>
      </c>
      <c r="EX155" s="25">
        <f t="shared" si="346"/>
        <v>0</v>
      </c>
      <c r="EY155" s="25">
        <f t="shared" si="346"/>
        <v>0</v>
      </c>
      <c r="EZ155" s="25">
        <f t="shared" si="346"/>
        <v>0</v>
      </c>
      <c r="FA155" s="25">
        <f t="shared" si="346"/>
        <v>0</v>
      </c>
      <c r="FB155" s="25">
        <f t="shared" si="346"/>
        <v>0</v>
      </c>
      <c r="FC155" s="25">
        <f t="shared" si="346"/>
        <v>0</v>
      </c>
      <c r="FD155" s="25">
        <f t="shared" si="346"/>
        <v>0</v>
      </c>
      <c r="FE155" s="25">
        <f t="shared" si="346"/>
        <v>0</v>
      </c>
      <c r="FF155" s="25">
        <f t="shared" si="346"/>
        <v>0</v>
      </c>
      <c r="FG155" s="25">
        <f t="shared" si="346"/>
        <v>0</v>
      </c>
      <c r="FH155" s="25">
        <f t="shared" si="346"/>
        <v>0</v>
      </c>
      <c r="FI155" s="25">
        <f t="shared" si="346"/>
        <v>0</v>
      </c>
      <c r="FJ155" s="25">
        <f t="shared" si="346"/>
        <v>0</v>
      </c>
      <c r="FK155" s="25">
        <f t="shared" si="346"/>
        <v>0</v>
      </c>
      <c r="FL155" s="25">
        <f t="shared" si="346"/>
        <v>0</v>
      </c>
      <c r="FM155" s="25">
        <f t="shared" si="346"/>
        <v>0</v>
      </c>
      <c r="FN155" s="25">
        <f t="shared" si="346"/>
        <v>0</v>
      </c>
      <c r="FO155" s="25">
        <f t="shared" si="346"/>
        <v>0</v>
      </c>
      <c r="FP155" s="25">
        <f t="shared" si="346"/>
        <v>0</v>
      </c>
      <c r="FQ155" s="25">
        <f t="shared" si="346"/>
        <v>0</v>
      </c>
      <c r="FR155" s="25">
        <f t="shared" si="346"/>
        <v>0</v>
      </c>
      <c r="FS155" s="25">
        <f t="shared" si="346"/>
        <v>0</v>
      </c>
      <c r="FT155" s="25">
        <f t="shared" si="346"/>
        <v>0</v>
      </c>
      <c r="FU155" s="25">
        <f t="shared" si="346"/>
        <v>0</v>
      </c>
      <c r="FV155" s="25">
        <f t="shared" si="346"/>
        <v>0</v>
      </c>
      <c r="FW155" s="25">
        <f t="shared" si="346"/>
        <v>0</v>
      </c>
      <c r="FX155" s="25">
        <f t="shared" si="346"/>
        <v>0</v>
      </c>
      <c r="FY155" s="25">
        <f t="shared" si="346"/>
        <v>0</v>
      </c>
      <c r="FZ155" s="25">
        <f t="shared" si="346"/>
        <v>0</v>
      </c>
      <c r="GA155" s="25">
        <f t="shared" si="346"/>
        <v>0</v>
      </c>
      <c r="GB155" s="25">
        <f t="shared" si="346"/>
        <v>0</v>
      </c>
      <c r="GC155" s="25">
        <f t="shared" si="346"/>
        <v>0</v>
      </c>
      <c r="GD155" s="25">
        <f t="shared" si="346"/>
        <v>0</v>
      </c>
      <c r="GE155" s="25">
        <f t="shared" si="346"/>
        <v>0</v>
      </c>
      <c r="GF155" s="25">
        <f t="shared" si="346"/>
        <v>0</v>
      </c>
      <c r="GG155" s="25">
        <f t="shared" si="346"/>
        <v>0</v>
      </c>
      <c r="GH155" s="25">
        <f t="shared" si="346"/>
        <v>0</v>
      </c>
      <c r="GI155" s="25">
        <f t="shared" si="346"/>
        <v>0</v>
      </c>
      <c r="GJ155" s="25">
        <f t="shared" si="346"/>
        <v>0</v>
      </c>
      <c r="GK155" s="25">
        <f t="shared" si="346"/>
        <v>0</v>
      </c>
      <c r="GL155" s="25">
        <f t="shared" si="345"/>
        <v>0</v>
      </c>
      <c r="GM155" s="246">
        <f t="shared" si="339"/>
        <v>0</v>
      </c>
    </row>
    <row r="156" spans="1:195" ht="19.5" customHeight="1">
      <c r="A156" s="130">
        <f t="shared" si="343"/>
        <v>0</v>
      </c>
      <c r="B156" s="25" t="s">
        <v>100</v>
      </c>
      <c r="C156" s="25" t="s">
        <v>6</v>
      </c>
      <c r="D156" s="64">
        <v>43070</v>
      </c>
      <c r="E156" s="25">
        <f>SUMIF(RRHH!$CN$18:$FG$18,D156,RRHH!$CN$26:$FG$26)*$E$163</f>
        <v>0</v>
      </c>
      <c r="F156" s="65">
        <f t="shared" si="326"/>
        <v>2017</v>
      </c>
      <c r="G156" s="25">
        <v>48</v>
      </c>
      <c r="H156" s="25">
        <f t="shared" si="327"/>
        <v>0</v>
      </c>
      <c r="I156" s="64">
        <f t="shared" si="328"/>
        <v>44529.2</v>
      </c>
      <c r="J156" s="141">
        <f t="shared" si="329"/>
        <v>0</v>
      </c>
      <c r="K156" s="25">
        <f t="shared" si="329"/>
        <v>0</v>
      </c>
      <c r="L156" s="25">
        <f t="shared" si="329"/>
        <v>0</v>
      </c>
      <c r="M156" s="25">
        <f t="shared" si="329"/>
        <v>0</v>
      </c>
      <c r="N156" s="25">
        <f t="shared" si="329"/>
        <v>0</v>
      </c>
      <c r="O156" s="25">
        <f t="shared" si="329"/>
        <v>0</v>
      </c>
      <c r="P156" s="25">
        <f t="shared" si="329"/>
        <v>0</v>
      </c>
      <c r="Q156" s="25">
        <f t="shared" si="329"/>
        <v>0</v>
      </c>
      <c r="R156" s="25">
        <f t="shared" si="329"/>
        <v>0</v>
      </c>
      <c r="S156" s="25">
        <f t="shared" si="329"/>
        <v>0</v>
      </c>
      <c r="T156" s="25">
        <f t="shared" si="329"/>
        <v>0</v>
      </c>
      <c r="U156" s="25">
        <f t="shared" si="329"/>
        <v>0</v>
      </c>
      <c r="V156" s="25">
        <f t="shared" si="329"/>
        <v>0</v>
      </c>
      <c r="W156" s="25">
        <f t="shared" si="329"/>
        <v>0</v>
      </c>
      <c r="X156" s="25">
        <f t="shared" si="329"/>
        <v>0</v>
      </c>
      <c r="Y156" s="25">
        <f t="shared" si="329"/>
        <v>0</v>
      </c>
      <c r="Z156" s="25">
        <f t="shared" si="336"/>
        <v>0</v>
      </c>
      <c r="AA156" s="25">
        <f t="shared" si="336"/>
        <v>0</v>
      </c>
      <c r="AB156" s="25">
        <f t="shared" si="336"/>
        <v>0</v>
      </c>
      <c r="AC156" s="25">
        <f t="shared" si="336"/>
        <v>0</v>
      </c>
      <c r="AD156" s="25">
        <f t="shared" si="336"/>
        <v>0</v>
      </c>
      <c r="AE156" s="25">
        <f t="shared" si="336"/>
        <v>0</v>
      </c>
      <c r="AF156" s="25">
        <f t="shared" si="336"/>
        <v>0</v>
      </c>
      <c r="AG156" s="25">
        <f t="shared" si="336"/>
        <v>0</v>
      </c>
      <c r="AH156" s="25">
        <f t="shared" si="336"/>
        <v>0</v>
      </c>
      <c r="AI156" s="25">
        <f t="shared" si="336"/>
        <v>0</v>
      </c>
      <c r="AJ156" s="25">
        <f t="shared" si="336"/>
        <v>0</v>
      </c>
      <c r="AK156" s="25">
        <f t="shared" si="336"/>
        <v>0</v>
      </c>
      <c r="AL156" s="25">
        <f t="shared" si="336"/>
        <v>0</v>
      </c>
      <c r="AM156" s="25">
        <f t="shared" si="330"/>
        <v>0</v>
      </c>
      <c r="AN156" s="25">
        <f t="shared" si="330"/>
        <v>0</v>
      </c>
      <c r="AO156" s="25">
        <f t="shared" si="330"/>
        <v>0</v>
      </c>
      <c r="AP156" s="25">
        <f t="shared" si="330"/>
        <v>0</v>
      </c>
      <c r="AQ156" s="25">
        <f t="shared" si="330"/>
        <v>0</v>
      </c>
      <c r="AR156" s="25">
        <f t="shared" si="330"/>
        <v>0</v>
      </c>
      <c r="AS156" s="25">
        <f t="shared" si="330"/>
        <v>0</v>
      </c>
      <c r="AT156" s="25">
        <f t="shared" si="330"/>
        <v>0</v>
      </c>
      <c r="AU156" s="25">
        <f t="shared" si="330"/>
        <v>0</v>
      </c>
      <c r="AV156" s="25">
        <f t="shared" si="330"/>
        <v>0</v>
      </c>
      <c r="AW156" s="25">
        <f t="shared" si="330"/>
        <v>0</v>
      </c>
      <c r="AX156" s="25">
        <f t="shared" si="330"/>
        <v>0</v>
      </c>
      <c r="AY156" s="25">
        <f t="shared" si="330"/>
        <v>0</v>
      </c>
      <c r="AZ156" s="25">
        <f t="shared" si="330"/>
        <v>0</v>
      </c>
      <c r="BA156" s="25">
        <f t="shared" si="330"/>
        <v>0</v>
      </c>
      <c r="BB156" s="25">
        <f t="shared" si="330"/>
        <v>0</v>
      </c>
      <c r="BC156" s="25">
        <f t="shared" si="331"/>
        <v>0</v>
      </c>
      <c r="BD156" s="25">
        <f t="shared" si="331"/>
        <v>0</v>
      </c>
      <c r="BE156" s="25">
        <f t="shared" si="331"/>
        <v>0</v>
      </c>
      <c r="BF156" s="25">
        <f t="shared" si="331"/>
        <v>0</v>
      </c>
      <c r="BG156" s="25">
        <f t="shared" si="331"/>
        <v>0</v>
      </c>
      <c r="BH156" s="25">
        <f t="shared" si="331"/>
        <v>0</v>
      </c>
      <c r="BI156" s="25">
        <f t="shared" si="331"/>
        <v>0</v>
      </c>
      <c r="BJ156" s="25">
        <f t="shared" si="331"/>
        <v>0</v>
      </c>
      <c r="BK156" s="25">
        <f t="shared" si="331"/>
        <v>0</v>
      </c>
      <c r="BL156" s="25">
        <f t="shared" si="331"/>
        <v>0</v>
      </c>
      <c r="BM156" s="25">
        <f t="shared" si="331"/>
        <v>0</v>
      </c>
      <c r="BN156" s="25">
        <f t="shared" si="331"/>
        <v>0</v>
      </c>
      <c r="BO156" s="25">
        <f t="shared" si="331"/>
        <v>0</v>
      </c>
      <c r="BP156" s="25">
        <f t="shared" si="331"/>
        <v>0</v>
      </c>
      <c r="BQ156" s="25">
        <f t="shared" si="331"/>
        <v>0</v>
      </c>
      <c r="BR156" s="25">
        <f t="shared" si="331"/>
        <v>0</v>
      </c>
      <c r="BS156" s="25">
        <f t="shared" si="332"/>
        <v>0</v>
      </c>
      <c r="BT156" s="25">
        <f t="shared" si="332"/>
        <v>0</v>
      </c>
      <c r="BU156" s="25">
        <f t="shared" si="332"/>
        <v>0</v>
      </c>
      <c r="BV156" s="25">
        <f t="shared" si="332"/>
        <v>0</v>
      </c>
      <c r="BW156" s="25">
        <f t="shared" si="332"/>
        <v>0</v>
      </c>
      <c r="BX156" s="25">
        <f t="shared" si="332"/>
        <v>0</v>
      </c>
      <c r="BY156" s="25">
        <f t="shared" si="332"/>
        <v>0</v>
      </c>
      <c r="BZ156" s="25">
        <f t="shared" si="332"/>
        <v>0</v>
      </c>
      <c r="CA156" s="25">
        <f t="shared" si="332"/>
        <v>0</v>
      </c>
      <c r="CB156" s="25">
        <f t="shared" si="332"/>
        <v>0</v>
      </c>
      <c r="CC156" s="25">
        <f t="shared" si="332"/>
        <v>0</v>
      </c>
      <c r="CD156" s="25">
        <f t="shared" si="332"/>
        <v>0</v>
      </c>
      <c r="CE156" s="25">
        <f t="shared" si="332"/>
        <v>0</v>
      </c>
      <c r="CF156" s="25">
        <f t="shared" si="332"/>
        <v>0</v>
      </c>
      <c r="CG156" s="25">
        <f t="shared" si="332"/>
        <v>0</v>
      </c>
      <c r="CH156" s="25">
        <f t="shared" si="332"/>
        <v>0</v>
      </c>
      <c r="CI156" s="25">
        <f t="shared" si="333"/>
        <v>0</v>
      </c>
      <c r="CJ156" s="25">
        <f t="shared" si="333"/>
        <v>0</v>
      </c>
      <c r="CK156" s="25">
        <f t="shared" si="333"/>
        <v>0</v>
      </c>
      <c r="CL156" s="25">
        <f t="shared" si="333"/>
        <v>0</v>
      </c>
      <c r="CM156" s="25">
        <f t="shared" si="333"/>
        <v>0</v>
      </c>
      <c r="CN156" s="25">
        <f t="shared" si="333"/>
        <v>0</v>
      </c>
      <c r="CO156" s="25">
        <f t="shared" si="333"/>
        <v>0</v>
      </c>
      <c r="CP156" s="25">
        <f t="shared" si="333"/>
        <v>0</v>
      </c>
      <c r="CQ156" s="25">
        <f t="shared" si="333"/>
        <v>0</v>
      </c>
      <c r="CR156" s="25">
        <f t="shared" si="333"/>
        <v>0</v>
      </c>
      <c r="CS156" s="25">
        <f t="shared" si="333"/>
        <v>0</v>
      </c>
      <c r="CT156" s="25">
        <f t="shared" si="333"/>
        <v>0</v>
      </c>
      <c r="CU156" s="25">
        <f t="shared" si="333"/>
        <v>0</v>
      </c>
      <c r="CV156" s="25">
        <f t="shared" si="333"/>
        <v>0</v>
      </c>
      <c r="CW156" s="25">
        <f t="shared" si="333"/>
        <v>0</v>
      </c>
      <c r="CX156" s="25">
        <f t="shared" si="333"/>
        <v>0</v>
      </c>
      <c r="CY156" s="25">
        <f t="shared" si="341"/>
        <v>0</v>
      </c>
      <c r="CZ156" s="25">
        <f t="shared" si="341"/>
        <v>0</v>
      </c>
      <c r="DA156" s="25">
        <f t="shared" si="341"/>
        <v>0</v>
      </c>
      <c r="DB156" s="25">
        <f t="shared" si="334"/>
        <v>0</v>
      </c>
      <c r="DC156" s="25">
        <f t="shared" si="334"/>
        <v>0</v>
      </c>
      <c r="DD156" s="25">
        <f t="shared" si="334"/>
        <v>0</v>
      </c>
      <c r="DE156" s="25">
        <f t="shared" si="334"/>
        <v>0</v>
      </c>
      <c r="DF156" s="25">
        <f t="shared" si="334"/>
        <v>0</v>
      </c>
      <c r="DG156" s="25">
        <f t="shared" si="334"/>
        <v>0</v>
      </c>
      <c r="DH156" s="25">
        <f t="shared" si="334"/>
        <v>0</v>
      </c>
      <c r="DI156" s="25">
        <f t="shared" si="334"/>
        <v>0</v>
      </c>
      <c r="DJ156" s="25">
        <f t="shared" si="334"/>
        <v>0</v>
      </c>
      <c r="DK156" s="25">
        <f t="shared" si="334"/>
        <v>0</v>
      </c>
      <c r="DL156" s="25">
        <f t="shared" si="334"/>
        <v>0</v>
      </c>
      <c r="DM156" s="25">
        <f t="shared" si="334"/>
        <v>0</v>
      </c>
      <c r="DN156" s="25">
        <f t="shared" si="334"/>
        <v>0</v>
      </c>
      <c r="DO156" s="25">
        <f t="shared" si="334"/>
        <v>0</v>
      </c>
      <c r="DP156" s="25">
        <f t="shared" si="334"/>
        <v>0</v>
      </c>
      <c r="DQ156" s="25">
        <f t="shared" si="334"/>
        <v>0</v>
      </c>
      <c r="DR156" s="25">
        <f t="shared" si="340"/>
        <v>0</v>
      </c>
      <c r="DS156" s="25">
        <f t="shared" si="340"/>
        <v>0</v>
      </c>
      <c r="DT156" s="25">
        <f t="shared" si="340"/>
        <v>0</v>
      </c>
      <c r="DU156" s="25">
        <f t="shared" si="340"/>
        <v>0</v>
      </c>
      <c r="DV156" s="25">
        <f t="shared" si="340"/>
        <v>0</v>
      </c>
      <c r="DW156" s="25">
        <f t="shared" si="340"/>
        <v>0</v>
      </c>
      <c r="DX156" s="25">
        <f t="shared" si="340"/>
        <v>0</v>
      </c>
      <c r="DY156" s="25">
        <f t="shared" si="340"/>
        <v>0</v>
      </c>
      <c r="DZ156" s="25">
        <f t="shared" si="346"/>
        <v>0</v>
      </c>
      <c r="EA156" s="25">
        <f t="shared" si="346"/>
        <v>0</v>
      </c>
      <c r="EB156" s="25">
        <f t="shared" si="346"/>
        <v>0</v>
      </c>
      <c r="EC156" s="25">
        <f t="shared" si="346"/>
        <v>0</v>
      </c>
      <c r="ED156" s="25">
        <f t="shared" si="346"/>
        <v>0</v>
      </c>
      <c r="EE156" s="25">
        <f t="shared" si="346"/>
        <v>0</v>
      </c>
      <c r="EF156" s="25">
        <f t="shared" si="346"/>
        <v>0</v>
      </c>
      <c r="EG156" s="25">
        <f t="shared" si="346"/>
        <v>0</v>
      </c>
      <c r="EH156" s="25">
        <f t="shared" si="346"/>
        <v>0</v>
      </c>
      <c r="EI156" s="25">
        <f t="shared" si="346"/>
        <v>0</v>
      </c>
      <c r="EJ156" s="25">
        <f t="shared" si="346"/>
        <v>0</v>
      </c>
      <c r="EK156" s="25">
        <f t="shared" si="346"/>
        <v>0</v>
      </c>
      <c r="EL156" s="25">
        <f t="shared" si="346"/>
        <v>0</v>
      </c>
      <c r="EM156" s="25">
        <f t="shared" si="346"/>
        <v>0</v>
      </c>
      <c r="EN156" s="25">
        <f t="shared" si="346"/>
        <v>0</v>
      </c>
      <c r="EO156" s="25">
        <f t="shared" si="346"/>
        <v>0</v>
      </c>
      <c r="EP156" s="25">
        <f t="shared" si="346"/>
        <v>0</v>
      </c>
      <c r="EQ156" s="25">
        <f t="shared" si="346"/>
        <v>0</v>
      </c>
      <c r="ER156" s="25">
        <f t="shared" si="346"/>
        <v>0</v>
      </c>
      <c r="ES156" s="25">
        <f t="shared" si="346"/>
        <v>0</v>
      </c>
      <c r="ET156" s="25">
        <f t="shared" si="346"/>
        <v>0</v>
      </c>
      <c r="EU156" s="25">
        <f t="shared" si="346"/>
        <v>0</v>
      </c>
      <c r="EV156" s="25">
        <f t="shared" si="346"/>
        <v>0</v>
      </c>
      <c r="EW156" s="25">
        <f t="shared" si="346"/>
        <v>0</v>
      </c>
      <c r="EX156" s="25">
        <f t="shared" si="346"/>
        <v>0</v>
      </c>
      <c r="EY156" s="25">
        <f t="shared" si="346"/>
        <v>0</v>
      </c>
      <c r="EZ156" s="25">
        <f t="shared" si="346"/>
        <v>0</v>
      </c>
      <c r="FA156" s="25">
        <f t="shared" si="346"/>
        <v>0</v>
      </c>
      <c r="FB156" s="25">
        <f t="shared" si="346"/>
        <v>0</v>
      </c>
      <c r="FC156" s="25">
        <f t="shared" si="346"/>
        <v>0</v>
      </c>
      <c r="FD156" s="25">
        <f t="shared" si="346"/>
        <v>0</v>
      </c>
      <c r="FE156" s="25">
        <f t="shared" si="346"/>
        <v>0</v>
      </c>
      <c r="FF156" s="25">
        <f t="shared" si="346"/>
        <v>0</v>
      </c>
      <c r="FG156" s="25">
        <f t="shared" si="346"/>
        <v>0</v>
      </c>
      <c r="FH156" s="25">
        <f t="shared" si="346"/>
        <v>0</v>
      </c>
      <c r="FI156" s="25">
        <f t="shared" si="346"/>
        <v>0</v>
      </c>
      <c r="FJ156" s="25">
        <f t="shared" si="346"/>
        <v>0</v>
      </c>
      <c r="FK156" s="25">
        <f t="shared" si="346"/>
        <v>0</v>
      </c>
      <c r="FL156" s="25">
        <f t="shared" si="346"/>
        <v>0</v>
      </c>
      <c r="FM156" s="25">
        <f t="shared" si="346"/>
        <v>0</v>
      </c>
      <c r="FN156" s="25">
        <f t="shared" si="346"/>
        <v>0</v>
      </c>
      <c r="FO156" s="25">
        <f t="shared" si="346"/>
        <v>0</v>
      </c>
      <c r="FP156" s="25">
        <f t="shared" si="346"/>
        <v>0</v>
      </c>
      <c r="FQ156" s="25">
        <f t="shared" si="346"/>
        <v>0</v>
      </c>
      <c r="FR156" s="25">
        <f t="shared" si="346"/>
        <v>0</v>
      </c>
      <c r="FS156" s="25">
        <f t="shared" si="346"/>
        <v>0</v>
      </c>
      <c r="FT156" s="25">
        <f t="shared" si="346"/>
        <v>0</v>
      </c>
      <c r="FU156" s="25">
        <f t="shared" si="346"/>
        <v>0</v>
      </c>
      <c r="FV156" s="25">
        <f t="shared" si="346"/>
        <v>0</v>
      </c>
      <c r="FW156" s="25">
        <f t="shared" si="346"/>
        <v>0</v>
      </c>
      <c r="FX156" s="25">
        <f t="shared" si="346"/>
        <v>0</v>
      </c>
      <c r="FY156" s="25">
        <f t="shared" si="346"/>
        <v>0</v>
      </c>
      <c r="FZ156" s="25">
        <f t="shared" si="346"/>
        <v>0</v>
      </c>
      <c r="GA156" s="25">
        <f t="shared" si="346"/>
        <v>0</v>
      </c>
      <c r="GB156" s="25">
        <f t="shared" si="346"/>
        <v>0</v>
      </c>
      <c r="GC156" s="25">
        <f t="shared" si="346"/>
        <v>0</v>
      </c>
      <c r="GD156" s="25">
        <f t="shared" si="346"/>
        <v>0</v>
      </c>
      <c r="GE156" s="25">
        <f t="shared" si="346"/>
        <v>0</v>
      </c>
      <c r="GF156" s="25">
        <f t="shared" si="346"/>
        <v>0</v>
      </c>
      <c r="GG156" s="25">
        <f t="shared" si="346"/>
        <v>0</v>
      </c>
      <c r="GH156" s="25">
        <f t="shared" si="346"/>
        <v>0</v>
      </c>
      <c r="GI156" s="25">
        <f t="shared" si="346"/>
        <v>0</v>
      </c>
      <c r="GJ156" s="25">
        <f t="shared" si="346"/>
        <v>0</v>
      </c>
      <c r="GK156" s="25">
        <f t="shared" si="346"/>
        <v>0</v>
      </c>
      <c r="GL156" s="25">
        <f t="shared" si="345"/>
        <v>0</v>
      </c>
      <c r="GM156" s="246">
        <f t="shared" si="339"/>
        <v>0</v>
      </c>
    </row>
    <row r="157" spans="1:195" ht="19.5" customHeight="1">
      <c r="A157" s="130"/>
      <c r="B157" s="25"/>
      <c r="C157" s="25"/>
      <c r="D157" s="64"/>
      <c r="E157" s="25"/>
      <c r="F157" s="25"/>
      <c r="G157" s="25"/>
      <c r="H157" s="25"/>
      <c r="I157" s="64"/>
      <c r="J157" s="159"/>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5"/>
      <c r="CJ157" s="135"/>
      <c r="CK157" s="135"/>
      <c r="CL157" s="135"/>
      <c r="CM157" s="135"/>
      <c r="CN157" s="135"/>
      <c r="CO157" s="135"/>
      <c r="CP157" s="135"/>
      <c r="CQ157" s="135"/>
      <c r="CR157" s="135"/>
      <c r="CS157" s="135"/>
      <c r="CT157" s="135"/>
      <c r="CU157" s="135"/>
      <c r="CV157" s="135"/>
      <c r="CW157" s="135"/>
      <c r="CX157" s="135"/>
      <c r="CY157" s="135"/>
      <c r="CZ157" s="135"/>
      <c r="DA157" s="135"/>
      <c r="DB157" s="135"/>
      <c r="DC157" s="135"/>
      <c r="DD157" s="135"/>
      <c r="DE157" s="135"/>
      <c r="DF157" s="135"/>
      <c r="DG157" s="135"/>
      <c r="DH157" s="135"/>
      <c r="DI157" s="135"/>
      <c r="DJ157" s="135"/>
      <c r="DK157" s="135"/>
      <c r="DL157" s="135"/>
      <c r="DM157" s="135"/>
      <c r="DN157" s="135"/>
      <c r="DO157" s="135"/>
      <c r="DP157" s="135"/>
      <c r="DQ157" s="135"/>
      <c r="DR157" s="135"/>
      <c r="DS157" s="135"/>
      <c r="DT157" s="135"/>
      <c r="DU157" s="135"/>
      <c r="DV157" s="135"/>
      <c r="DW157" s="135"/>
      <c r="DX157" s="135"/>
      <c r="DY157" s="135"/>
      <c r="DZ157" s="135"/>
      <c r="EA157" s="135"/>
      <c r="EB157" s="135"/>
      <c r="EC157" s="135"/>
      <c r="ED157" s="135"/>
      <c r="EE157" s="135"/>
      <c r="EF157" s="135"/>
      <c r="EG157" s="135"/>
      <c r="EH157" s="135"/>
      <c r="EI157" s="135"/>
      <c r="EJ157" s="135"/>
      <c r="EK157" s="135"/>
      <c r="EL157" s="135"/>
      <c r="EM157" s="135"/>
      <c r="EN157" s="135"/>
      <c r="EO157" s="135"/>
      <c r="EP157" s="135"/>
      <c r="EQ157" s="135"/>
      <c r="ER157" s="135"/>
      <c r="ES157" s="135"/>
      <c r="ET157" s="135"/>
      <c r="EU157" s="135"/>
      <c r="EV157" s="135"/>
      <c r="EW157" s="135"/>
      <c r="EX157" s="135"/>
      <c r="EY157" s="135"/>
      <c r="EZ157" s="135"/>
      <c r="FA157" s="135"/>
      <c r="FB157" s="135"/>
      <c r="FC157" s="135"/>
      <c r="FD157" s="135"/>
      <c r="FE157" s="135"/>
      <c r="FF157" s="135"/>
      <c r="FG157" s="135"/>
      <c r="FH157" s="135"/>
      <c r="FI157" s="135"/>
      <c r="FJ157" s="135"/>
      <c r="FK157" s="135"/>
      <c r="FL157" s="135"/>
      <c r="FM157" s="135"/>
      <c r="FN157" s="135"/>
      <c r="FO157" s="135"/>
      <c r="FP157" s="135"/>
      <c r="FQ157" s="135"/>
      <c r="FR157" s="135"/>
      <c r="FS157" s="135"/>
      <c r="FT157" s="135"/>
      <c r="FU157" s="135"/>
      <c r="FV157" s="135"/>
      <c r="FW157" s="135"/>
      <c r="FX157" s="135"/>
      <c r="FY157" s="135"/>
      <c r="FZ157" s="135"/>
      <c r="GA157" s="135"/>
      <c r="GB157" s="135"/>
      <c r="GC157" s="135"/>
      <c r="GD157" s="135"/>
      <c r="GE157" s="135"/>
      <c r="GF157" s="135"/>
      <c r="GG157" s="135"/>
      <c r="GH157" s="135"/>
      <c r="GI157" s="135"/>
      <c r="GJ157" s="135"/>
      <c r="GK157" s="135"/>
      <c r="GL157" s="135"/>
    </row>
    <row r="158" spans="1:195" ht="19.5" customHeight="1">
      <c r="A158" s="130"/>
      <c r="B158" s="135"/>
      <c r="C158" s="135"/>
      <c r="D158" s="160"/>
      <c r="E158" s="135"/>
      <c r="F158" s="135"/>
      <c r="G158" s="162"/>
      <c r="H158" s="162"/>
      <c r="I158" s="163" t="s">
        <v>113</v>
      </c>
      <c r="J158" s="164">
        <f t="shared" ref="J158:AO158" si="347">SUMIF($C$13:$C$157,"Inmovilizado Inmaterial",J13:J157)</f>
        <v>0</v>
      </c>
      <c r="K158" s="162">
        <f t="shared" si="347"/>
        <v>-104.16666666666667</v>
      </c>
      <c r="L158" s="162">
        <f t="shared" si="347"/>
        <v>-208.33333333333334</v>
      </c>
      <c r="M158" s="162">
        <f t="shared" si="347"/>
        <v>-312.5</v>
      </c>
      <c r="N158" s="162">
        <f t="shared" si="347"/>
        <v>-416.66666666666669</v>
      </c>
      <c r="O158" s="162">
        <f t="shared" si="347"/>
        <v>-520.83333333333337</v>
      </c>
      <c r="P158" s="162">
        <f t="shared" si="347"/>
        <v>-625</v>
      </c>
      <c r="Q158" s="162">
        <f t="shared" si="347"/>
        <v>-767.95833333333337</v>
      </c>
      <c r="R158" s="162">
        <f t="shared" si="347"/>
        <v>-910.91666666666674</v>
      </c>
      <c r="S158" s="162">
        <f t="shared" si="347"/>
        <v>-1053.875</v>
      </c>
      <c r="T158" s="162">
        <f t="shared" si="347"/>
        <v>-1196.8333333333333</v>
      </c>
      <c r="U158" s="162">
        <f t="shared" si="347"/>
        <v>-1339.7916666666665</v>
      </c>
      <c r="V158" s="162">
        <f t="shared" si="347"/>
        <v>-1482.7499999999998</v>
      </c>
      <c r="W158" s="162">
        <f t="shared" si="347"/>
        <v>-1697.6647222222221</v>
      </c>
      <c r="X158" s="162">
        <f t="shared" si="347"/>
        <v>-1912.5794444444443</v>
      </c>
      <c r="Y158" s="162">
        <f t="shared" si="347"/>
        <v>-2127.4941666666664</v>
      </c>
      <c r="Z158" s="162">
        <f t="shared" si="347"/>
        <v>-2342.4088888888887</v>
      </c>
      <c r="AA158" s="162">
        <f t="shared" si="347"/>
        <v>-2557.3236111111109</v>
      </c>
      <c r="AB158" s="162">
        <f t="shared" si="347"/>
        <v>-2772.2383333333332</v>
      </c>
      <c r="AC158" s="162">
        <f t="shared" si="347"/>
        <v>-2987.1530555555555</v>
      </c>
      <c r="AD158" s="162">
        <f t="shared" si="347"/>
        <v>-3202.0677777777778</v>
      </c>
      <c r="AE158" s="162">
        <f t="shared" si="347"/>
        <v>-3416.9825000000001</v>
      </c>
      <c r="AF158" s="162">
        <f t="shared" si="347"/>
        <v>-3631.8972222222224</v>
      </c>
      <c r="AG158" s="162">
        <f t="shared" si="347"/>
        <v>-3846.8119444444446</v>
      </c>
      <c r="AH158" s="162">
        <f t="shared" si="347"/>
        <v>-4061.7266666666669</v>
      </c>
      <c r="AI158" s="162">
        <f t="shared" si="347"/>
        <v>-4487.5889888888887</v>
      </c>
      <c r="AJ158" s="162">
        <f t="shared" si="347"/>
        <v>-4913.451311111111</v>
      </c>
      <c r="AK158" s="162">
        <f t="shared" si="347"/>
        <v>-5339.3136333333332</v>
      </c>
      <c r="AL158" s="162">
        <f t="shared" si="347"/>
        <v>-5765.1759555555554</v>
      </c>
      <c r="AM158" s="162">
        <f t="shared" si="347"/>
        <v>-6191.0382777777777</v>
      </c>
      <c r="AN158" s="162">
        <f t="shared" si="347"/>
        <v>-6616.9005999999999</v>
      </c>
      <c r="AO158" s="162">
        <f t="shared" si="347"/>
        <v>-7042.7629222222222</v>
      </c>
      <c r="AP158" s="162">
        <f t="shared" ref="AP158:BU158" si="348">SUMIF($C$13:$C$157,"Inmovilizado Inmaterial",AP13:AP157)</f>
        <v>-7468.6252444444444</v>
      </c>
      <c r="AQ158" s="162">
        <f t="shared" si="348"/>
        <v>-7894.4875666666667</v>
      </c>
      <c r="AR158" s="162">
        <f t="shared" si="348"/>
        <v>-8320.349888888888</v>
      </c>
      <c r="AS158" s="162">
        <f t="shared" si="348"/>
        <v>-8746.2122111111094</v>
      </c>
      <c r="AT158" s="162">
        <f t="shared" si="348"/>
        <v>-9172.0745333333307</v>
      </c>
      <c r="AU158" s="162">
        <f t="shared" si="348"/>
        <v>-9600.6580950555526</v>
      </c>
      <c r="AV158" s="162">
        <f t="shared" si="348"/>
        <v>-10029.241656777775</v>
      </c>
      <c r="AW158" s="162">
        <f t="shared" si="348"/>
        <v>-10457.825218499996</v>
      </c>
      <c r="AX158" s="162">
        <f t="shared" si="348"/>
        <v>-10886.408780222218</v>
      </c>
      <c r="AY158" s="162">
        <f t="shared" si="348"/>
        <v>-11314.99234194444</v>
      </c>
      <c r="AZ158" s="162">
        <f t="shared" si="348"/>
        <v>-11743.575903666662</v>
      </c>
      <c r="BA158" s="162">
        <f t="shared" si="348"/>
        <v>-12172.159465388884</v>
      </c>
      <c r="BB158" s="162">
        <f t="shared" si="348"/>
        <v>-12600.743027111106</v>
      </c>
      <c r="BC158" s="162">
        <f t="shared" si="348"/>
        <v>-13029.326588833328</v>
      </c>
      <c r="BD158" s="162">
        <f t="shared" si="348"/>
        <v>-13457.91015055555</v>
      </c>
      <c r="BE158" s="162">
        <f t="shared" si="348"/>
        <v>-13886.493712277772</v>
      </c>
      <c r="BF158" s="162">
        <f t="shared" si="348"/>
        <v>-14315.077273999994</v>
      </c>
      <c r="BG158" s="162">
        <f t="shared" si="348"/>
        <v>-14746.493921887217</v>
      </c>
      <c r="BH158" s="162">
        <f t="shared" si="348"/>
        <v>-15177.91056977444</v>
      </c>
      <c r="BI158" s="162">
        <f t="shared" si="348"/>
        <v>-15609.327217661663</v>
      </c>
      <c r="BJ158" s="162">
        <f t="shared" si="348"/>
        <v>-16040.743865548886</v>
      </c>
      <c r="BK158" s="162">
        <f t="shared" si="348"/>
        <v>-16472.160513436109</v>
      </c>
      <c r="BL158" s="162">
        <f t="shared" si="348"/>
        <v>-16903.57716132333</v>
      </c>
      <c r="BM158" s="162">
        <f t="shared" si="348"/>
        <v>-17334.993809210551</v>
      </c>
      <c r="BN158" s="162">
        <f t="shared" si="348"/>
        <v>-17766.410457097772</v>
      </c>
      <c r="BO158" s="162">
        <f t="shared" si="348"/>
        <v>-18197.827104984994</v>
      </c>
      <c r="BP158" s="162">
        <f t="shared" si="348"/>
        <v>-18629.243752872215</v>
      </c>
      <c r="BQ158" s="162">
        <f t="shared" si="348"/>
        <v>-19060.660400759436</v>
      </c>
      <c r="BR158" s="162">
        <f t="shared" si="348"/>
        <v>-19492.077048646657</v>
      </c>
      <c r="BS158" s="162">
        <f t="shared" si="348"/>
        <v>-19822.277070724263</v>
      </c>
      <c r="BT158" s="162">
        <f t="shared" si="348"/>
        <v>-20152.477092801866</v>
      </c>
      <c r="BU158" s="162">
        <f t="shared" si="348"/>
        <v>-20482.677114879472</v>
      </c>
      <c r="BV158" s="162">
        <f t="shared" ref="BV158:DA158" si="349">SUMIF($C$13:$C$157,"Inmovilizado Inmaterial",BV13:BV157)</f>
        <v>-20812.877136957075</v>
      </c>
      <c r="BW158" s="162">
        <f t="shared" si="349"/>
        <v>-21143.077159034681</v>
      </c>
      <c r="BX158" s="162">
        <f t="shared" si="349"/>
        <v>-21473.277181112288</v>
      </c>
      <c r="BY158" s="162">
        <f t="shared" si="349"/>
        <v>-21764.685536523222</v>
      </c>
      <c r="BZ158" s="162">
        <f t="shared" si="349"/>
        <v>-22056.093891934161</v>
      </c>
      <c r="CA158" s="162">
        <f t="shared" si="349"/>
        <v>-22347.502247345099</v>
      </c>
      <c r="CB158" s="162">
        <f t="shared" si="349"/>
        <v>-22638.910602756037</v>
      </c>
      <c r="CC158" s="162">
        <f t="shared" si="349"/>
        <v>-22930.318958166976</v>
      </c>
      <c r="CD158" s="162">
        <f t="shared" si="349"/>
        <v>-23221.727313577914</v>
      </c>
      <c r="CE158" s="162">
        <f t="shared" si="349"/>
        <v>-23006.812591355691</v>
      </c>
      <c r="CF158" s="162">
        <f t="shared" si="349"/>
        <v>-22791.897869133471</v>
      </c>
      <c r="CG158" s="162">
        <f t="shared" si="349"/>
        <v>-22576.983146911247</v>
      </c>
      <c r="CH158" s="162">
        <f t="shared" si="349"/>
        <v>-22362.068424689027</v>
      </c>
      <c r="CI158" s="162">
        <f t="shared" si="349"/>
        <v>-22147.153702466807</v>
      </c>
      <c r="CJ158" s="162">
        <f t="shared" si="349"/>
        <v>-21932.238980244583</v>
      </c>
      <c r="CK158" s="162">
        <f t="shared" si="349"/>
        <v>-21717.324258022363</v>
      </c>
      <c r="CL158" s="162">
        <f t="shared" si="349"/>
        <v>-21502.409535800143</v>
      </c>
      <c r="CM158" s="162">
        <f t="shared" si="349"/>
        <v>-21287.49481357792</v>
      </c>
      <c r="CN158" s="162">
        <f t="shared" si="349"/>
        <v>-21072.5800913557</v>
      </c>
      <c r="CO158" s="162">
        <f t="shared" si="349"/>
        <v>-20857.665369133476</v>
      </c>
      <c r="CP158" s="162">
        <f t="shared" si="349"/>
        <v>-20642.750646911256</v>
      </c>
      <c r="CQ158" s="162">
        <f t="shared" si="349"/>
        <v>-20216.888324689036</v>
      </c>
      <c r="CR158" s="162">
        <f t="shared" si="349"/>
        <v>-19791.026002466817</v>
      </c>
      <c r="CS158" s="162">
        <f t="shared" si="349"/>
        <v>-19365.163680244597</v>
      </c>
      <c r="CT158" s="162">
        <f t="shared" si="349"/>
        <v>-18939.301358022374</v>
      </c>
      <c r="CU158" s="162">
        <f t="shared" si="349"/>
        <v>-18513.439035800155</v>
      </c>
      <c r="CV158" s="162">
        <f t="shared" si="349"/>
        <v>-18087.576713577932</v>
      </c>
      <c r="CW158" s="162">
        <f t="shared" si="349"/>
        <v>-17661.714391355712</v>
      </c>
      <c r="CX158" s="162">
        <f t="shared" si="349"/>
        <v>-17235.852069133489</v>
      </c>
      <c r="CY158" s="162">
        <f t="shared" si="349"/>
        <v>-16809.989746911269</v>
      </c>
      <c r="CZ158" s="162">
        <f t="shared" si="349"/>
        <v>-16384.127424689046</v>
      </c>
      <c r="DA158" s="162">
        <f t="shared" si="349"/>
        <v>-15958.265102466825</v>
      </c>
      <c r="DB158" s="162">
        <f t="shared" ref="DB158:DY158" si="350">SUMIF($C$13:$C$157,"Inmovilizado Inmaterial",DB13:DB157)</f>
        <v>-15532.402780244602</v>
      </c>
      <c r="DC158" s="162">
        <f t="shared" si="350"/>
        <v>-15103.819218522378</v>
      </c>
      <c r="DD158" s="162">
        <f t="shared" si="350"/>
        <v>-14675.235656800156</v>
      </c>
      <c r="DE158" s="162">
        <f t="shared" si="350"/>
        <v>-14246.652095077932</v>
      </c>
      <c r="DF158" s="162">
        <f t="shared" si="350"/>
        <v>-13818.06853335571</v>
      </c>
      <c r="DG158" s="162">
        <f t="shared" si="350"/>
        <v>-13389.484971633487</v>
      </c>
      <c r="DH158" s="162">
        <f t="shared" si="350"/>
        <v>-12960.901409911265</v>
      </c>
      <c r="DI158" s="162">
        <f t="shared" si="350"/>
        <v>-12532.317848189043</v>
      </c>
      <c r="DJ158" s="162">
        <f t="shared" si="350"/>
        <v>-12103.734286466821</v>
      </c>
      <c r="DK158" s="162">
        <f t="shared" si="350"/>
        <v>-11675.150724744599</v>
      </c>
      <c r="DL158" s="162">
        <f t="shared" si="350"/>
        <v>-11246.567163022377</v>
      </c>
      <c r="DM158" s="162">
        <f t="shared" si="350"/>
        <v>-10817.983601300155</v>
      </c>
      <c r="DN158" s="162">
        <f t="shared" si="350"/>
        <v>-10389.400039577933</v>
      </c>
      <c r="DO158" s="162">
        <f t="shared" si="350"/>
        <v>-9957.9833916907119</v>
      </c>
      <c r="DP158" s="162">
        <f t="shared" si="350"/>
        <v>-9526.5667438034889</v>
      </c>
      <c r="DQ158" s="162">
        <f t="shared" si="350"/>
        <v>-9095.1500959162659</v>
      </c>
      <c r="DR158" s="162">
        <f t="shared" si="350"/>
        <v>-8663.7334480290447</v>
      </c>
      <c r="DS158" s="162">
        <f t="shared" si="350"/>
        <v>-8232.3168001418217</v>
      </c>
      <c r="DT158" s="162">
        <f t="shared" si="350"/>
        <v>-7800.9001522546005</v>
      </c>
      <c r="DU158" s="162">
        <f t="shared" si="350"/>
        <v>-7369.4835043673784</v>
      </c>
      <c r="DV158" s="162">
        <f t="shared" si="350"/>
        <v>-6938.0668564801563</v>
      </c>
      <c r="DW158" s="162">
        <f t="shared" si="350"/>
        <v>-6506.6502085929342</v>
      </c>
      <c r="DX158" s="162">
        <f t="shared" si="350"/>
        <v>-6075.2335607057121</v>
      </c>
      <c r="DY158" s="162">
        <f t="shared" si="350"/>
        <v>-5643.81691281849</v>
      </c>
      <c r="DZ158" s="162">
        <f t="shared" ref="DZ158:GK158" si="351">SUMIF($C$13:$C$157,"Inmovilizado Inmaterial",DZ13:DZ157)</f>
        <v>-5212.400264931267</v>
      </c>
      <c r="EA158" s="162">
        <f t="shared" si="351"/>
        <v>-4778.0335761869947</v>
      </c>
      <c r="EB158" s="162">
        <f t="shared" si="351"/>
        <v>-4343.6668874427223</v>
      </c>
      <c r="EC158" s="162">
        <f t="shared" si="351"/>
        <v>-3909.3001986984505</v>
      </c>
      <c r="ED158" s="162">
        <f t="shared" si="351"/>
        <v>-3474.9335099541781</v>
      </c>
      <c r="EE158" s="162">
        <f t="shared" si="351"/>
        <v>-3040.5668212099058</v>
      </c>
      <c r="EF158" s="162">
        <f t="shared" si="351"/>
        <v>-2606.2001324656335</v>
      </c>
      <c r="EG158" s="162">
        <f t="shared" si="351"/>
        <v>-2171.8334437213612</v>
      </c>
      <c r="EH158" s="162">
        <f t="shared" si="351"/>
        <v>-1737.4667549770888</v>
      </c>
      <c r="EI158" s="162">
        <f t="shared" si="351"/>
        <v>-1303.1000662328165</v>
      </c>
      <c r="EJ158" s="162">
        <f t="shared" si="351"/>
        <v>-868.73337748854442</v>
      </c>
      <c r="EK158" s="162">
        <f t="shared" si="351"/>
        <v>-434.36668874427221</v>
      </c>
      <c r="EL158" s="162">
        <f t="shared" si="351"/>
        <v>0</v>
      </c>
      <c r="EM158" s="162">
        <f t="shared" si="351"/>
        <v>0</v>
      </c>
      <c r="EN158" s="162">
        <f t="shared" si="351"/>
        <v>0</v>
      </c>
      <c r="EO158" s="162">
        <f t="shared" si="351"/>
        <v>0</v>
      </c>
      <c r="EP158" s="162">
        <f t="shared" si="351"/>
        <v>0</v>
      </c>
      <c r="EQ158" s="162">
        <f t="shared" si="351"/>
        <v>0</v>
      </c>
      <c r="ER158" s="162">
        <f t="shared" si="351"/>
        <v>0</v>
      </c>
      <c r="ES158" s="162">
        <f t="shared" si="351"/>
        <v>0</v>
      </c>
      <c r="ET158" s="162">
        <f t="shared" si="351"/>
        <v>0</v>
      </c>
      <c r="EU158" s="162">
        <f t="shared" si="351"/>
        <v>0</v>
      </c>
      <c r="EV158" s="162">
        <f t="shared" si="351"/>
        <v>0</v>
      </c>
      <c r="EW158" s="162">
        <f t="shared" si="351"/>
        <v>0</v>
      </c>
      <c r="EX158" s="162">
        <f t="shared" si="351"/>
        <v>0</v>
      </c>
      <c r="EY158" s="162">
        <f t="shared" si="351"/>
        <v>0</v>
      </c>
      <c r="EZ158" s="162">
        <f t="shared" si="351"/>
        <v>0</v>
      </c>
      <c r="FA158" s="162">
        <f t="shared" si="351"/>
        <v>0</v>
      </c>
      <c r="FB158" s="162">
        <f t="shared" si="351"/>
        <v>0</v>
      </c>
      <c r="FC158" s="162">
        <f t="shared" si="351"/>
        <v>0</v>
      </c>
      <c r="FD158" s="162">
        <f t="shared" si="351"/>
        <v>0</v>
      </c>
      <c r="FE158" s="162">
        <f t="shared" si="351"/>
        <v>0</v>
      </c>
      <c r="FF158" s="162">
        <f t="shared" si="351"/>
        <v>0</v>
      </c>
      <c r="FG158" s="162">
        <f t="shared" si="351"/>
        <v>0</v>
      </c>
      <c r="FH158" s="162">
        <f t="shared" si="351"/>
        <v>0</v>
      </c>
      <c r="FI158" s="162">
        <f t="shared" si="351"/>
        <v>0</v>
      </c>
      <c r="FJ158" s="162">
        <f t="shared" si="351"/>
        <v>0</v>
      </c>
      <c r="FK158" s="162">
        <f t="shared" si="351"/>
        <v>0</v>
      </c>
      <c r="FL158" s="162">
        <f t="shared" si="351"/>
        <v>0</v>
      </c>
      <c r="FM158" s="162">
        <f t="shared" si="351"/>
        <v>0</v>
      </c>
      <c r="FN158" s="162">
        <f t="shared" si="351"/>
        <v>0</v>
      </c>
      <c r="FO158" s="162">
        <f t="shared" si="351"/>
        <v>0</v>
      </c>
      <c r="FP158" s="162">
        <f t="shared" si="351"/>
        <v>0</v>
      </c>
      <c r="FQ158" s="162">
        <f t="shared" si="351"/>
        <v>0</v>
      </c>
      <c r="FR158" s="162">
        <f t="shared" si="351"/>
        <v>0</v>
      </c>
      <c r="FS158" s="162">
        <f t="shared" si="351"/>
        <v>0</v>
      </c>
      <c r="FT158" s="162">
        <f t="shared" si="351"/>
        <v>0</v>
      </c>
      <c r="FU158" s="162">
        <f t="shared" si="351"/>
        <v>0</v>
      </c>
      <c r="FV158" s="162">
        <f t="shared" si="351"/>
        <v>0</v>
      </c>
      <c r="FW158" s="162">
        <f t="shared" si="351"/>
        <v>0</v>
      </c>
      <c r="FX158" s="162">
        <f t="shared" si="351"/>
        <v>0</v>
      </c>
      <c r="FY158" s="162">
        <f t="shared" si="351"/>
        <v>0</v>
      </c>
      <c r="FZ158" s="162">
        <f t="shared" si="351"/>
        <v>0</v>
      </c>
      <c r="GA158" s="162">
        <f t="shared" si="351"/>
        <v>0</v>
      </c>
      <c r="GB158" s="162">
        <f t="shared" si="351"/>
        <v>0</v>
      </c>
      <c r="GC158" s="162">
        <f t="shared" si="351"/>
        <v>0</v>
      </c>
      <c r="GD158" s="162">
        <f t="shared" si="351"/>
        <v>0</v>
      </c>
      <c r="GE158" s="162">
        <f t="shared" si="351"/>
        <v>0</v>
      </c>
      <c r="GF158" s="162">
        <f t="shared" si="351"/>
        <v>0</v>
      </c>
      <c r="GG158" s="162">
        <f t="shared" si="351"/>
        <v>0</v>
      </c>
      <c r="GH158" s="162">
        <f t="shared" si="351"/>
        <v>0</v>
      </c>
      <c r="GI158" s="162">
        <f t="shared" si="351"/>
        <v>0</v>
      </c>
      <c r="GJ158" s="162">
        <f t="shared" si="351"/>
        <v>0</v>
      </c>
      <c r="GK158" s="162">
        <f t="shared" si="351"/>
        <v>0</v>
      </c>
      <c r="GL158" s="162">
        <f>SUMIF($C$13:$C$157,"Inmovilizado Inmaterial",GL13:GL157)</f>
        <v>0</v>
      </c>
    </row>
    <row r="159" spans="1:195" ht="19.5" customHeight="1">
      <c r="A159" s="130"/>
      <c r="B159" s="135"/>
      <c r="C159" s="135"/>
      <c r="D159" s="160"/>
      <c r="E159" s="135"/>
      <c r="F159" s="135"/>
      <c r="G159" s="162"/>
      <c r="H159" s="162"/>
      <c r="I159" s="163" t="s">
        <v>114</v>
      </c>
      <c r="J159" s="164">
        <f t="shared" ref="J159:AO159" si="352">SUMIF($C$13:$C$157,"Inmovilizado Material",J13:J157)</f>
        <v>0</v>
      </c>
      <c r="K159" s="162">
        <f t="shared" si="352"/>
        <v>-129.16666666666666</v>
      </c>
      <c r="L159" s="162">
        <f t="shared" si="352"/>
        <v>-129.16666666666666</v>
      </c>
      <c r="M159" s="162">
        <f t="shared" si="352"/>
        <v>-129.16666666666666</v>
      </c>
      <c r="N159" s="162">
        <f t="shared" si="352"/>
        <v>-129.16666666666666</v>
      </c>
      <c r="O159" s="162">
        <f t="shared" si="352"/>
        <v>-129.16666666666666</v>
      </c>
      <c r="P159" s="162">
        <f t="shared" si="352"/>
        <v>-129.16666666666666</v>
      </c>
      <c r="Q159" s="162">
        <f t="shared" si="352"/>
        <v>-193.75</v>
      </c>
      <c r="R159" s="162">
        <f t="shared" si="352"/>
        <v>-193.75</v>
      </c>
      <c r="S159" s="162">
        <f t="shared" si="352"/>
        <v>-193.75</v>
      </c>
      <c r="T159" s="162">
        <f t="shared" si="352"/>
        <v>-193.75</v>
      </c>
      <c r="U159" s="162">
        <f t="shared" si="352"/>
        <v>-193.75</v>
      </c>
      <c r="V159" s="162">
        <f t="shared" si="352"/>
        <v>-193.75</v>
      </c>
      <c r="W159" s="162">
        <f t="shared" si="352"/>
        <v>-226.04166666666666</v>
      </c>
      <c r="X159" s="162">
        <f t="shared" si="352"/>
        <v>-226.04166666666666</v>
      </c>
      <c r="Y159" s="162">
        <f t="shared" si="352"/>
        <v>-226.04166666666666</v>
      </c>
      <c r="Z159" s="162">
        <f t="shared" si="352"/>
        <v>-226.04166666666666</v>
      </c>
      <c r="AA159" s="162">
        <f t="shared" si="352"/>
        <v>-226.04166666666666</v>
      </c>
      <c r="AB159" s="162">
        <f t="shared" si="352"/>
        <v>-226.04166666666666</v>
      </c>
      <c r="AC159" s="162">
        <f t="shared" si="352"/>
        <v>-226.04166666666666</v>
      </c>
      <c r="AD159" s="162">
        <f t="shared" si="352"/>
        <v>-226.04166666666666</v>
      </c>
      <c r="AE159" s="162">
        <f t="shared" si="352"/>
        <v>-226.04166666666666</v>
      </c>
      <c r="AF159" s="162">
        <f t="shared" si="352"/>
        <v>-226.04166666666666</v>
      </c>
      <c r="AG159" s="162">
        <f t="shared" si="352"/>
        <v>-226.04166666666666</v>
      </c>
      <c r="AH159" s="162">
        <f t="shared" si="352"/>
        <v>-226.04166666666666</v>
      </c>
      <c r="AI159" s="162">
        <f t="shared" si="352"/>
        <v>-322.91666666666663</v>
      </c>
      <c r="AJ159" s="162">
        <f t="shared" si="352"/>
        <v>-322.91666666666663</v>
      </c>
      <c r="AK159" s="162">
        <f t="shared" si="352"/>
        <v>-322.91666666666663</v>
      </c>
      <c r="AL159" s="162">
        <f t="shared" si="352"/>
        <v>-322.91666666666663</v>
      </c>
      <c r="AM159" s="162">
        <f t="shared" si="352"/>
        <v>-322.91666666666663</v>
      </c>
      <c r="AN159" s="162">
        <f t="shared" si="352"/>
        <v>-322.91666666666663</v>
      </c>
      <c r="AO159" s="162">
        <f t="shared" si="352"/>
        <v>-322.91666666666663</v>
      </c>
      <c r="AP159" s="162">
        <f t="shared" ref="AP159:BU159" si="353">SUMIF($C$13:$C$157,"Inmovilizado Material",AP13:AP157)</f>
        <v>-355.20833333333331</v>
      </c>
      <c r="AQ159" s="162">
        <f t="shared" si="353"/>
        <v>-355.20833333333331</v>
      </c>
      <c r="AR159" s="162">
        <f t="shared" si="353"/>
        <v>-355.20833333333331</v>
      </c>
      <c r="AS159" s="162">
        <f t="shared" si="353"/>
        <v>-355.20833333333331</v>
      </c>
      <c r="AT159" s="162">
        <f t="shared" si="353"/>
        <v>-355.20833333333331</v>
      </c>
      <c r="AU159" s="162">
        <f t="shared" si="353"/>
        <v>-387.5</v>
      </c>
      <c r="AV159" s="162">
        <f t="shared" si="353"/>
        <v>-387.5</v>
      </c>
      <c r="AW159" s="162">
        <f t="shared" si="353"/>
        <v>-387.5</v>
      </c>
      <c r="AX159" s="162">
        <f t="shared" si="353"/>
        <v>-387.5</v>
      </c>
      <c r="AY159" s="162">
        <f t="shared" si="353"/>
        <v>-387.5</v>
      </c>
      <c r="AZ159" s="162">
        <f t="shared" si="353"/>
        <v>-419.79166666666669</v>
      </c>
      <c r="BA159" s="162">
        <f t="shared" si="353"/>
        <v>-419.79166666666669</v>
      </c>
      <c r="BB159" s="162">
        <f t="shared" si="353"/>
        <v>-419.79166666666669</v>
      </c>
      <c r="BC159" s="162">
        <f t="shared" si="353"/>
        <v>-419.79166666666669</v>
      </c>
      <c r="BD159" s="162">
        <f t="shared" si="353"/>
        <v>-419.79166666666669</v>
      </c>
      <c r="BE159" s="162">
        <f t="shared" si="353"/>
        <v>-419.79166666666669</v>
      </c>
      <c r="BF159" s="162">
        <f t="shared" si="353"/>
        <v>-452.08333333333337</v>
      </c>
      <c r="BG159" s="162">
        <f t="shared" si="353"/>
        <v>-322.91666666666669</v>
      </c>
      <c r="BH159" s="162">
        <f t="shared" si="353"/>
        <v>-322.91666666666669</v>
      </c>
      <c r="BI159" s="162">
        <f t="shared" si="353"/>
        <v>-355.20833333333337</v>
      </c>
      <c r="BJ159" s="162">
        <f t="shared" si="353"/>
        <v>-355.20833333333337</v>
      </c>
      <c r="BK159" s="162">
        <f t="shared" si="353"/>
        <v>-355.20833333333337</v>
      </c>
      <c r="BL159" s="162">
        <f t="shared" si="353"/>
        <v>-355.20833333333337</v>
      </c>
      <c r="BM159" s="162">
        <f t="shared" si="353"/>
        <v>-290.625</v>
      </c>
      <c r="BN159" s="162">
        <f t="shared" si="353"/>
        <v>-290.625</v>
      </c>
      <c r="BO159" s="162">
        <f t="shared" si="353"/>
        <v>-322.91666666666669</v>
      </c>
      <c r="BP159" s="162">
        <f t="shared" si="353"/>
        <v>-322.91666666666669</v>
      </c>
      <c r="BQ159" s="162">
        <f t="shared" si="353"/>
        <v>-322.91666666666669</v>
      </c>
      <c r="BR159" s="162">
        <f t="shared" si="353"/>
        <v>-322.91666666666669</v>
      </c>
      <c r="BS159" s="162">
        <f t="shared" si="353"/>
        <v>-322.91666666666669</v>
      </c>
      <c r="BT159" s="162">
        <f t="shared" si="353"/>
        <v>-322.91666666666669</v>
      </c>
      <c r="BU159" s="162">
        <f t="shared" si="353"/>
        <v>-322.91666666666669</v>
      </c>
      <c r="BV159" s="162">
        <f t="shared" ref="BV159:DA159" si="354">SUMIF($C$13:$C$157,"Inmovilizado Material",BV13:BV157)</f>
        <v>-322.91666666666669</v>
      </c>
      <c r="BW159" s="162">
        <f t="shared" si="354"/>
        <v>-355.20833333333337</v>
      </c>
      <c r="BX159" s="162">
        <f t="shared" si="354"/>
        <v>-355.20833333333337</v>
      </c>
      <c r="BY159" s="162">
        <f t="shared" si="354"/>
        <v>-355.20833333333337</v>
      </c>
      <c r="BZ159" s="162">
        <f t="shared" si="354"/>
        <v>-355.20833333333337</v>
      </c>
      <c r="CA159" s="162">
        <f t="shared" si="354"/>
        <v>-355.20833333333337</v>
      </c>
      <c r="CB159" s="162">
        <f t="shared" si="354"/>
        <v>-387.50000000000006</v>
      </c>
      <c r="CC159" s="162">
        <f t="shared" si="354"/>
        <v>-387.50000000000006</v>
      </c>
      <c r="CD159" s="162">
        <f t="shared" si="354"/>
        <v>-387.50000000000006</v>
      </c>
      <c r="CE159" s="162">
        <f t="shared" si="354"/>
        <v>-290.625</v>
      </c>
      <c r="CF159" s="162">
        <f t="shared" si="354"/>
        <v>-290.625</v>
      </c>
      <c r="CG159" s="162">
        <f t="shared" si="354"/>
        <v>-290.625</v>
      </c>
      <c r="CH159" s="162">
        <f t="shared" si="354"/>
        <v>-290.625</v>
      </c>
      <c r="CI159" s="162">
        <f t="shared" si="354"/>
        <v>-290.625</v>
      </c>
      <c r="CJ159" s="162">
        <f t="shared" si="354"/>
        <v>-290.625</v>
      </c>
      <c r="CK159" s="162">
        <f t="shared" si="354"/>
        <v>-290.625</v>
      </c>
      <c r="CL159" s="162">
        <f t="shared" si="354"/>
        <v>-258.33333333333331</v>
      </c>
      <c r="CM159" s="162">
        <f t="shared" si="354"/>
        <v>-258.33333333333331</v>
      </c>
      <c r="CN159" s="162">
        <f t="shared" si="354"/>
        <v>-258.33333333333331</v>
      </c>
      <c r="CO159" s="162">
        <f t="shared" si="354"/>
        <v>-258.33333333333331</v>
      </c>
      <c r="CP159" s="162">
        <f t="shared" si="354"/>
        <v>-258.33333333333331</v>
      </c>
      <c r="CQ159" s="162">
        <f t="shared" si="354"/>
        <v>-226.04166666666663</v>
      </c>
      <c r="CR159" s="162">
        <f t="shared" si="354"/>
        <v>-226.04166666666663</v>
      </c>
      <c r="CS159" s="162">
        <f t="shared" si="354"/>
        <v>-226.04166666666663</v>
      </c>
      <c r="CT159" s="162">
        <f t="shared" si="354"/>
        <v>-226.04166666666663</v>
      </c>
      <c r="CU159" s="162">
        <f t="shared" si="354"/>
        <v>-226.04166666666663</v>
      </c>
      <c r="CV159" s="162">
        <f t="shared" si="354"/>
        <v>-193.74999999999997</v>
      </c>
      <c r="CW159" s="162">
        <f t="shared" si="354"/>
        <v>-193.74999999999997</v>
      </c>
      <c r="CX159" s="162">
        <f t="shared" si="354"/>
        <v>-193.74999999999997</v>
      </c>
      <c r="CY159" s="162">
        <f t="shared" si="354"/>
        <v>-193.74999999999997</v>
      </c>
      <c r="CZ159" s="162">
        <f t="shared" si="354"/>
        <v>-193.74999999999997</v>
      </c>
      <c r="DA159" s="162">
        <f t="shared" si="354"/>
        <v>-193.74999999999997</v>
      </c>
      <c r="DB159" s="162">
        <f t="shared" ref="DB159:DY159" si="355">SUMIF($C$13:$C$157,"Inmovilizado Material",DB13:DB157)</f>
        <v>-161.45833333333331</v>
      </c>
      <c r="DC159" s="162">
        <f t="shared" si="355"/>
        <v>-161.45833333333331</v>
      </c>
      <c r="DD159" s="162">
        <f t="shared" si="355"/>
        <v>-161.45833333333331</v>
      </c>
      <c r="DE159" s="162">
        <f t="shared" si="355"/>
        <v>-129.16666666666666</v>
      </c>
      <c r="DF159" s="162">
        <f t="shared" si="355"/>
        <v>-129.16666666666666</v>
      </c>
      <c r="DG159" s="162">
        <f t="shared" si="355"/>
        <v>-129.16666666666666</v>
      </c>
      <c r="DH159" s="162">
        <f t="shared" si="355"/>
        <v>-129.16666666666666</v>
      </c>
      <c r="DI159" s="162">
        <f t="shared" si="355"/>
        <v>-129.16666666666666</v>
      </c>
      <c r="DJ159" s="162">
        <f t="shared" si="355"/>
        <v>-129.16666666666666</v>
      </c>
      <c r="DK159" s="162">
        <f t="shared" si="355"/>
        <v>-96.875</v>
      </c>
      <c r="DL159" s="162">
        <f t="shared" si="355"/>
        <v>-96.875</v>
      </c>
      <c r="DM159" s="162">
        <f t="shared" si="355"/>
        <v>-96.875</v>
      </c>
      <c r="DN159" s="162">
        <f t="shared" si="355"/>
        <v>-96.875</v>
      </c>
      <c r="DO159" s="162">
        <f t="shared" si="355"/>
        <v>-64.583333333333329</v>
      </c>
      <c r="DP159" s="162">
        <f t="shared" si="355"/>
        <v>-64.583333333333329</v>
      </c>
      <c r="DQ159" s="162">
        <f t="shared" si="355"/>
        <v>-64.583333333333329</v>
      </c>
      <c r="DR159" s="162">
        <f t="shared" si="355"/>
        <v>-64.583333333333329</v>
      </c>
      <c r="DS159" s="162">
        <f t="shared" si="355"/>
        <v>-32.291666666666664</v>
      </c>
      <c r="DT159" s="162">
        <f t="shared" si="355"/>
        <v>-32.291666666666664</v>
      </c>
      <c r="DU159" s="162">
        <f t="shared" si="355"/>
        <v>-32.291666666666664</v>
      </c>
      <c r="DV159" s="162">
        <f t="shared" si="355"/>
        <v>-32.291666666666664</v>
      </c>
      <c r="DW159" s="162">
        <f t="shared" si="355"/>
        <v>-32.291666666666664</v>
      </c>
      <c r="DX159" s="162">
        <f t="shared" si="355"/>
        <v>0</v>
      </c>
      <c r="DY159" s="162">
        <f t="shared" si="355"/>
        <v>0</v>
      </c>
      <c r="DZ159" s="162">
        <f t="shared" ref="DZ159:GK159" si="356">SUMIF($C$13:$C$157,"Inmovilizado Material",DZ13:DZ157)</f>
        <v>0</v>
      </c>
      <c r="EA159" s="162">
        <f t="shared" si="356"/>
        <v>0</v>
      </c>
      <c r="EB159" s="162">
        <f t="shared" si="356"/>
        <v>0</v>
      </c>
      <c r="EC159" s="162">
        <f t="shared" si="356"/>
        <v>0</v>
      </c>
      <c r="ED159" s="162">
        <f t="shared" si="356"/>
        <v>0</v>
      </c>
      <c r="EE159" s="162">
        <f t="shared" si="356"/>
        <v>0</v>
      </c>
      <c r="EF159" s="162">
        <f t="shared" si="356"/>
        <v>0</v>
      </c>
      <c r="EG159" s="162">
        <f t="shared" si="356"/>
        <v>0</v>
      </c>
      <c r="EH159" s="162">
        <f t="shared" si="356"/>
        <v>0</v>
      </c>
      <c r="EI159" s="162">
        <f t="shared" si="356"/>
        <v>0</v>
      </c>
      <c r="EJ159" s="162">
        <f t="shared" si="356"/>
        <v>0</v>
      </c>
      <c r="EK159" s="162">
        <f t="shared" si="356"/>
        <v>0</v>
      </c>
      <c r="EL159" s="162">
        <f t="shared" si="356"/>
        <v>0</v>
      </c>
      <c r="EM159" s="162">
        <f t="shared" si="356"/>
        <v>0</v>
      </c>
      <c r="EN159" s="162">
        <f t="shared" si="356"/>
        <v>0</v>
      </c>
      <c r="EO159" s="162">
        <f t="shared" si="356"/>
        <v>0</v>
      </c>
      <c r="EP159" s="162">
        <f t="shared" si="356"/>
        <v>0</v>
      </c>
      <c r="EQ159" s="162">
        <f t="shared" si="356"/>
        <v>0</v>
      </c>
      <c r="ER159" s="162">
        <f t="shared" si="356"/>
        <v>0</v>
      </c>
      <c r="ES159" s="162">
        <f t="shared" si="356"/>
        <v>0</v>
      </c>
      <c r="ET159" s="162">
        <f t="shared" si="356"/>
        <v>0</v>
      </c>
      <c r="EU159" s="162">
        <f t="shared" si="356"/>
        <v>0</v>
      </c>
      <c r="EV159" s="162">
        <f t="shared" si="356"/>
        <v>0</v>
      </c>
      <c r="EW159" s="162">
        <f t="shared" si="356"/>
        <v>0</v>
      </c>
      <c r="EX159" s="162">
        <f t="shared" si="356"/>
        <v>0</v>
      </c>
      <c r="EY159" s="162">
        <f t="shared" si="356"/>
        <v>0</v>
      </c>
      <c r="EZ159" s="162">
        <f t="shared" si="356"/>
        <v>0</v>
      </c>
      <c r="FA159" s="162">
        <f t="shared" si="356"/>
        <v>0</v>
      </c>
      <c r="FB159" s="162">
        <f t="shared" si="356"/>
        <v>0</v>
      </c>
      <c r="FC159" s="162">
        <f t="shared" si="356"/>
        <v>0</v>
      </c>
      <c r="FD159" s="162">
        <f t="shared" si="356"/>
        <v>0</v>
      </c>
      <c r="FE159" s="162">
        <f t="shared" si="356"/>
        <v>0</v>
      </c>
      <c r="FF159" s="162">
        <f t="shared" si="356"/>
        <v>0</v>
      </c>
      <c r="FG159" s="162">
        <f t="shared" si="356"/>
        <v>0</v>
      </c>
      <c r="FH159" s="162">
        <f t="shared" si="356"/>
        <v>0</v>
      </c>
      <c r="FI159" s="162">
        <f t="shared" si="356"/>
        <v>0</v>
      </c>
      <c r="FJ159" s="162">
        <f t="shared" si="356"/>
        <v>0</v>
      </c>
      <c r="FK159" s="162">
        <f t="shared" si="356"/>
        <v>0</v>
      </c>
      <c r="FL159" s="162">
        <f t="shared" si="356"/>
        <v>0</v>
      </c>
      <c r="FM159" s="162">
        <f t="shared" si="356"/>
        <v>0</v>
      </c>
      <c r="FN159" s="162">
        <f t="shared" si="356"/>
        <v>0</v>
      </c>
      <c r="FO159" s="162">
        <f t="shared" si="356"/>
        <v>0</v>
      </c>
      <c r="FP159" s="162">
        <f t="shared" si="356"/>
        <v>0</v>
      </c>
      <c r="FQ159" s="162">
        <f t="shared" si="356"/>
        <v>0</v>
      </c>
      <c r="FR159" s="162">
        <f t="shared" si="356"/>
        <v>0</v>
      </c>
      <c r="FS159" s="162">
        <f t="shared" si="356"/>
        <v>0</v>
      </c>
      <c r="FT159" s="162">
        <f t="shared" si="356"/>
        <v>0</v>
      </c>
      <c r="FU159" s="162">
        <f t="shared" si="356"/>
        <v>0</v>
      </c>
      <c r="FV159" s="162">
        <f t="shared" si="356"/>
        <v>0</v>
      </c>
      <c r="FW159" s="162">
        <f t="shared" si="356"/>
        <v>0</v>
      </c>
      <c r="FX159" s="162">
        <f t="shared" si="356"/>
        <v>0</v>
      </c>
      <c r="FY159" s="162">
        <f t="shared" si="356"/>
        <v>0</v>
      </c>
      <c r="FZ159" s="162">
        <f t="shared" si="356"/>
        <v>0</v>
      </c>
      <c r="GA159" s="162">
        <f t="shared" si="356"/>
        <v>0</v>
      </c>
      <c r="GB159" s="162">
        <f t="shared" si="356"/>
        <v>0</v>
      </c>
      <c r="GC159" s="162">
        <f t="shared" si="356"/>
        <v>0</v>
      </c>
      <c r="GD159" s="162">
        <f t="shared" si="356"/>
        <v>0</v>
      </c>
      <c r="GE159" s="162">
        <f t="shared" si="356"/>
        <v>0</v>
      </c>
      <c r="GF159" s="162">
        <f t="shared" si="356"/>
        <v>0</v>
      </c>
      <c r="GG159" s="162">
        <f t="shared" si="356"/>
        <v>0</v>
      </c>
      <c r="GH159" s="162">
        <f t="shared" si="356"/>
        <v>0</v>
      </c>
      <c r="GI159" s="162">
        <f t="shared" si="356"/>
        <v>0</v>
      </c>
      <c r="GJ159" s="162">
        <f t="shared" si="356"/>
        <v>0</v>
      </c>
      <c r="GK159" s="162">
        <f t="shared" si="356"/>
        <v>0</v>
      </c>
      <c r="GL159" s="162">
        <f>SUMIF($C$13:$C$157,"Inmovilizado Material",GL13:GL157)</f>
        <v>0</v>
      </c>
    </row>
    <row r="160" spans="1:195" ht="19.5" customHeight="1">
      <c r="A160" s="130">
        <f>SUM($GM$13:$GM$84)</f>
        <v>0</v>
      </c>
      <c r="B160" s="303" t="s">
        <v>266</v>
      </c>
      <c r="G160" s="298"/>
      <c r="H160" s="298"/>
      <c r="I160" s="298" t="s">
        <v>45</v>
      </c>
      <c r="J160" s="298">
        <f>SUM(J13:J158)</f>
        <v>0</v>
      </c>
      <c r="K160" s="298">
        <f t="shared" ref="K160:AP160" si="357">SUM(K13:K157)</f>
        <v>-233.33333333333331</v>
      </c>
      <c r="L160" s="298">
        <f t="shared" si="357"/>
        <v>-337.5</v>
      </c>
      <c r="M160" s="298">
        <f t="shared" si="357"/>
        <v>-441.66666666666663</v>
      </c>
      <c r="N160" s="298">
        <f t="shared" si="357"/>
        <v>-545.83333333333337</v>
      </c>
      <c r="O160" s="298">
        <f t="shared" si="357"/>
        <v>-650</v>
      </c>
      <c r="P160" s="298">
        <f t="shared" si="357"/>
        <v>-754.16666666666663</v>
      </c>
      <c r="Q160" s="298">
        <f t="shared" si="357"/>
        <v>-961.70833333333337</v>
      </c>
      <c r="R160" s="298">
        <f t="shared" si="357"/>
        <v>-1104.6666666666667</v>
      </c>
      <c r="S160" s="298">
        <f t="shared" si="357"/>
        <v>-1247.625</v>
      </c>
      <c r="T160" s="298">
        <f t="shared" si="357"/>
        <v>-1390.5833333333333</v>
      </c>
      <c r="U160" s="298">
        <f t="shared" si="357"/>
        <v>-1533.5416666666665</v>
      </c>
      <c r="V160" s="298">
        <f t="shared" si="357"/>
        <v>-1676.4999999999998</v>
      </c>
      <c r="W160" s="298">
        <f t="shared" si="357"/>
        <v>-1923.7063888888888</v>
      </c>
      <c r="X160" s="298">
        <f t="shared" si="357"/>
        <v>-2138.6211111111111</v>
      </c>
      <c r="Y160" s="298">
        <f t="shared" si="357"/>
        <v>-2353.5358333333329</v>
      </c>
      <c r="Z160" s="298">
        <f t="shared" si="357"/>
        <v>-2568.4505555555552</v>
      </c>
      <c r="AA160" s="298">
        <f t="shared" si="357"/>
        <v>-2783.3652777777775</v>
      </c>
      <c r="AB160" s="298">
        <f t="shared" si="357"/>
        <v>-2998.2799999999997</v>
      </c>
      <c r="AC160" s="298">
        <f t="shared" si="357"/>
        <v>-3213.194722222222</v>
      </c>
      <c r="AD160" s="298">
        <f t="shared" si="357"/>
        <v>-3428.1094444444443</v>
      </c>
      <c r="AE160" s="298">
        <f t="shared" si="357"/>
        <v>-3643.0241666666666</v>
      </c>
      <c r="AF160" s="298">
        <f t="shared" si="357"/>
        <v>-3857.9388888888889</v>
      </c>
      <c r="AG160" s="298">
        <f t="shared" si="357"/>
        <v>-4072.8536111111111</v>
      </c>
      <c r="AH160" s="298">
        <f t="shared" si="357"/>
        <v>-4287.7683333333334</v>
      </c>
      <c r="AI160" s="298">
        <f t="shared" si="357"/>
        <v>-4810.5056555555557</v>
      </c>
      <c r="AJ160" s="298">
        <f t="shared" si="357"/>
        <v>-5236.3679777777779</v>
      </c>
      <c r="AK160" s="298">
        <f t="shared" si="357"/>
        <v>-5662.2303000000002</v>
      </c>
      <c r="AL160" s="298">
        <f t="shared" si="357"/>
        <v>-6088.0926222222224</v>
      </c>
      <c r="AM160" s="298">
        <f t="shared" si="357"/>
        <v>-6513.9549444444447</v>
      </c>
      <c r="AN160" s="298">
        <f t="shared" si="357"/>
        <v>-6939.8172666666669</v>
      </c>
      <c r="AO160" s="298">
        <f t="shared" si="357"/>
        <v>-7365.6795888888892</v>
      </c>
      <c r="AP160" s="298">
        <f t="shared" si="357"/>
        <v>-7823.8335777777784</v>
      </c>
      <c r="AQ160" s="298">
        <f t="shared" ref="AQ160:BV160" si="358">SUM(AQ13:AQ157)</f>
        <v>-8249.6959000000006</v>
      </c>
      <c r="AR160" s="298">
        <f t="shared" si="358"/>
        <v>-8675.5582222222201</v>
      </c>
      <c r="AS160" s="298">
        <f t="shared" si="358"/>
        <v>-9101.4205444444415</v>
      </c>
      <c r="AT160" s="298">
        <f t="shared" si="358"/>
        <v>-9527.2828666666628</v>
      </c>
      <c r="AU160" s="298">
        <f t="shared" si="358"/>
        <v>-9988.1580950555508</v>
      </c>
      <c r="AV160" s="298">
        <f t="shared" si="358"/>
        <v>-10416.741656777773</v>
      </c>
      <c r="AW160" s="298">
        <f t="shared" si="358"/>
        <v>-10845.325218499995</v>
      </c>
      <c r="AX160" s="298">
        <f t="shared" si="358"/>
        <v>-11273.908780222217</v>
      </c>
      <c r="AY160" s="298">
        <f t="shared" si="358"/>
        <v>-11702.492341944439</v>
      </c>
      <c r="AZ160" s="298">
        <f t="shared" si="358"/>
        <v>-12163.367570333327</v>
      </c>
      <c r="BA160" s="298">
        <f t="shared" si="358"/>
        <v>-12591.951132055548</v>
      </c>
      <c r="BB160" s="298">
        <f t="shared" si="358"/>
        <v>-13020.53469377777</v>
      </c>
      <c r="BC160" s="298">
        <f t="shared" si="358"/>
        <v>-13449.118255499992</v>
      </c>
      <c r="BD160" s="298">
        <f t="shared" si="358"/>
        <v>-13877.701817222214</v>
      </c>
      <c r="BE160" s="298">
        <f t="shared" si="358"/>
        <v>-14306.285378944436</v>
      </c>
      <c r="BF160" s="298">
        <f t="shared" si="358"/>
        <v>-14767.160607333324</v>
      </c>
      <c r="BG160" s="298">
        <f t="shared" si="358"/>
        <v>-15069.410588553881</v>
      </c>
      <c r="BH160" s="298">
        <f t="shared" si="358"/>
        <v>-15500.827236441104</v>
      </c>
      <c r="BI160" s="298">
        <f t="shared" si="358"/>
        <v>-15964.535550994993</v>
      </c>
      <c r="BJ160" s="298">
        <f t="shared" si="358"/>
        <v>-16395.952198882216</v>
      </c>
      <c r="BK160" s="298">
        <f t="shared" si="358"/>
        <v>-16827.368846769448</v>
      </c>
      <c r="BL160" s="298">
        <f t="shared" si="358"/>
        <v>-17258.785494656669</v>
      </c>
      <c r="BM160" s="298">
        <f t="shared" si="358"/>
        <v>-17625.618809210559</v>
      </c>
      <c r="BN160" s="298">
        <f t="shared" si="358"/>
        <v>-18057.03545709778</v>
      </c>
      <c r="BO160" s="298">
        <f t="shared" si="358"/>
        <v>-18520.743771651669</v>
      </c>
      <c r="BP160" s="298">
        <f t="shared" si="358"/>
        <v>-18952.16041953889</v>
      </c>
      <c r="BQ160" s="298">
        <f t="shared" si="358"/>
        <v>-19383.577067426111</v>
      </c>
      <c r="BR160" s="298">
        <f t="shared" si="358"/>
        <v>-19814.993715313332</v>
      </c>
      <c r="BS160" s="298">
        <f t="shared" si="358"/>
        <v>-20145.193737390939</v>
      </c>
      <c r="BT160" s="298">
        <f t="shared" si="358"/>
        <v>-20475.393759468541</v>
      </c>
      <c r="BU160" s="298">
        <f t="shared" si="358"/>
        <v>-20805.593781546148</v>
      </c>
      <c r="BV160" s="298">
        <f t="shared" si="358"/>
        <v>-21135.79380362375</v>
      </c>
      <c r="BW160" s="298">
        <f t="shared" ref="BW160:DB160" si="359">SUM(BW13:BW157)</f>
        <v>-21498.285492368024</v>
      </c>
      <c r="BX160" s="298">
        <f t="shared" si="359"/>
        <v>-21828.485514445631</v>
      </c>
      <c r="BY160" s="298">
        <f t="shared" si="359"/>
        <v>-22119.893869856565</v>
      </c>
      <c r="BZ160" s="298">
        <f t="shared" si="359"/>
        <v>-22411.302225267504</v>
      </c>
      <c r="CA160" s="298">
        <f t="shared" si="359"/>
        <v>-22702.710580678442</v>
      </c>
      <c r="CB160" s="298">
        <f t="shared" si="359"/>
        <v>-23026.410602756048</v>
      </c>
      <c r="CC160" s="298">
        <f t="shared" si="359"/>
        <v>-23317.818958166987</v>
      </c>
      <c r="CD160" s="298">
        <f t="shared" si="359"/>
        <v>-23609.227313577925</v>
      </c>
      <c r="CE160" s="298">
        <f t="shared" si="359"/>
        <v>-23297.437591355701</v>
      </c>
      <c r="CF160" s="298">
        <f t="shared" si="359"/>
        <v>-23082.522869133481</v>
      </c>
      <c r="CG160" s="298">
        <f t="shared" si="359"/>
        <v>-22867.608146911258</v>
      </c>
      <c r="CH160" s="298">
        <f t="shared" si="359"/>
        <v>-22652.693424689038</v>
      </c>
      <c r="CI160" s="298">
        <f t="shared" si="359"/>
        <v>-22437.778702466818</v>
      </c>
      <c r="CJ160" s="298">
        <f t="shared" si="359"/>
        <v>-22222.863980244594</v>
      </c>
      <c r="CK160" s="298">
        <f t="shared" si="359"/>
        <v>-22007.949258022374</v>
      </c>
      <c r="CL160" s="298">
        <f t="shared" si="359"/>
        <v>-21760.742869133486</v>
      </c>
      <c r="CM160" s="298">
        <f t="shared" si="359"/>
        <v>-21545.828146911263</v>
      </c>
      <c r="CN160" s="298">
        <f t="shared" si="359"/>
        <v>-21330.913424689043</v>
      </c>
      <c r="CO160" s="298">
        <f t="shared" si="359"/>
        <v>-21115.998702466819</v>
      </c>
      <c r="CP160" s="298">
        <f t="shared" si="359"/>
        <v>-20901.083980244599</v>
      </c>
      <c r="CQ160" s="298">
        <f t="shared" si="359"/>
        <v>-20442.929991355712</v>
      </c>
      <c r="CR160" s="298">
        <f t="shared" si="359"/>
        <v>-20017.067669133492</v>
      </c>
      <c r="CS160" s="298">
        <f t="shared" si="359"/>
        <v>-19591.205346911272</v>
      </c>
      <c r="CT160" s="298">
        <f t="shared" si="359"/>
        <v>-19165.343024689049</v>
      </c>
      <c r="CU160" s="298">
        <f t="shared" si="359"/>
        <v>-18739.48070246683</v>
      </c>
      <c r="CV160" s="298">
        <f t="shared" si="359"/>
        <v>-18281.326713577939</v>
      </c>
      <c r="CW160" s="298">
        <f t="shared" si="359"/>
        <v>-17855.464391355719</v>
      </c>
      <c r="CX160" s="298">
        <f t="shared" si="359"/>
        <v>-17429.602069133496</v>
      </c>
      <c r="CY160" s="298">
        <f t="shared" si="359"/>
        <v>-17003.739746911277</v>
      </c>
      <c r="CZ160" s="298">
        <f t="shared" si="359"/>
        <v>-16577.877424689053</v>
      </c>
      <c r="DA160" s="298">
        <f t="shared" si="359"/>
        <v>-16152.015102466821</v>
      </c>
      <c r="DB160" s="298">
        <f t="shared" si="359"/>
        <v>-15693.861113577932</v>
      </c>
      <c r="DC160" s="298">
        <f t="shared" ref="DC160:DY160" si="360">SUM(DC13:DC157)</f>
        <v>-15265.277551855708</v>
      </c>
      <c r="DD160" s="298">
        <f t="shared" si="360"/>
        <v>-14836.693990133486</v>
      </c>
      <c r="DE160" s="298">
        <f t="shared" si="360"/>
        <v>-14375.818761744596</v>
      </c>
      <c r="DF160" s="298">
        <f t="shared" si="360"/>
        <v>-13947.235200022375</v>
      </c>
      <c r="DG160" s="298">
        <f t="shared" si="360"/>
        <v>-13518.651638300151</v>
      </c>
      <c r="DH160" s="298">
        <f t="shared" si="360"/>
        <v>-13090.068076577929</v>
      </c>
      <c r="DI160" s="298">
        <f t="shared" si="360"/>
        <v>-12661.484514855707</v>
      </c>
      <c r="DJ160" s="298">
        <f t="shared" si="360"/>
        <v>-12232.900953133485</v>
      </c>
      <c r="DK160" s="298">
        <f t="shared" si="360"/>
        <v>-11772.025724744597</v>
      </c>
      <c r="DL160" s="298">
        <f t="shared" si="360"/>
        <v>-11343.442163022375</v>
      </c>
      <c r="DM160" s="298">
        <f t="shared" si="360"/>
        <v>-10914.858601300153</v>
      </c>
      <c r="DN160" s="298">
        <f t="shared" si="360"/>
        <v>-10486.275039577931</v>
      </c>
      <c r="DO160" s="298">
        <f t="shared" si="360"/>
        <v>-10022.566725024044</v>
      </c>
      <c r="DP160" s="298">
        <f t="shared" si="360"/>
        <v>-9591.150077136821</v>
      </c>
      <c r="DQ160" s="298">
        <f t="shared" si="360"/>
        <v>-9159.733429249598</v>
      </c>
      <c r="DR160" s="298">
        <f t="shared" si="360"/>
        <v>-8728.3167813623768</v>
      </c>
      <c r="DS160" s="298">
        <f t="shared" si="360"/>
        <v>-8264.6084668084877</v>
      </c>
      <c r="DT160" s="298">
        <f t="shared" si="360"/>
        <v>-7833.1918189212674</v>
      </c>
      <c r="DU160" s="298">
        <f t="shared" si="360"/>
        <v>-7401.7751710340453</v>
      </c>
      <c r="DV160" s="298">
        <f t="shared" si="360"/>
        <v>-6970.3585231468232</v>
      </c>
      <c r="DW160" s="298">
        <f t="shared" si="360"/>
        <v>-6538.9418752596011</v>
      </c>
      <c r="DX160" s="298">
        <f t="shared" si="360"/>
        <v>-6075.2335607057121</v>
      </c>
      <c r="DY160" s="298">
        <f t="shared" si="360"/>
        <v>-5643.81691281849</v>
      </c>
      <c r="DZ160" s="298">
        <f t="shared" ref="DZ160:GK160" si="361">SUM(DZ13:DZ157)</f>
        <v>-5212.400264931267</v>
      </c>
      <c r="EA160" s="298">
        <f t="shared" si="361"/>
        <v>-4778.0335761869947</v>
      </c>
      <c r="EB160" s="298">
        <f t="shared" si="361"/>
        <v>-4343.6668874427223</v>
      </c>
      <c r="EC160" s="298">
        <f t="shared" si="361"/>
        <v>-3909.3001986984505</v>
      </c>
      <c r="ED160" s="298">
        <f t="shared" si="361"/>
        <v>-3474.9335099541781</v>
      </c>
      <c r="EE160" s="298">
        <f t="shared" si="361"/>
        <v>-3040.5668212099058</v>
      </c>
      <c r="EF160" s="298">
        <f t="shared" si="361"/>
        <v>-2606.2001324656335</v>
      </c>
      <c r="EG160" s="298">
        <f t="shared" si="361"/>
        <v>-2171.8334437213612</v>
      </c>
      <c r="EH160" s="298">
        <f t="shared" si="361"/>
        <v>-1737.4667549770888</v>
      </c>
      <c r="EI160" s="298">
        <f t="shared" si="361"/>
        <v>-1303.1000662328165</v>
      </c>
      <c r="EJ160" s="298">
        <f t="shared" si="361"/>
        <v>-868.73337748854442</v>
      </c>
      <c r="EK160" s="298">
        <f t="shared" si="361"/>
        <v>-434.36668874427221</v>
      </c>
      <c r="EL160" s="298">
        <f t="shared" si="361"/>
        <v>0</v>
      </c>
      <c r="EM160" s="298">
        <f t="shared" si="361"/>
        <v>0</v>
      </c>
      <c r="EN160" s="298">
        <f t="shared" si="361"/>
        <v>0</v>
      </c>
      <c r="EO160" s="298">
        <f t="shared" si="361"/>
        <v>0</v>
      </c>
      <c r="EP160" s="298">
        <f t="shared" si="361"/>
        <v>0</v>
      </c>
      <c r="EQ160" s="298">
        <f t="shared" si="361"/>
        <v>0</v>
      </c>
      <c r="ER160" s="298">
        <f t="shared" si="361"/>
        <v>0</v>
      </c>
      <c r="ES160" s="298">
        <f t="shared" si="361"/>
        <v>0</v>
      </c>
      <c r="ET160" s="298">
        <f t="shared" si="361"/>
        <v>0</v>
      </c>
      <c r="EU160" s="298">
        <f t="shared" si="361"/>
        <v>0</v>
      </c>
      <c r="EV160" s="298">
        <f t="shared" si="361"/>
        <v>0</v>
      </c>
      <c r="EW160" s="298">
        <f t="shared" si="361"/>
        <v>0</v>
      </c>
      <c r="EX160" s="298">
        <f t="shared" si="361"/>
        <v>0</v>
      </c>
      <c r="EY160" s="298">
        <f t="shared" si="361"/>
        <v>0</v>
      </c>
      <c r="EZ160" s="298">
        <f t="shared" si="361"/>
        <v>0</v>
      </c>
      <c r="FA160" s="298">
        <f t="shared" si="361"/>
        <v>0</v>
      </c>
      <c r="FB160" s="298">
        <f t="shared" si="361"/>
        <v>0</v>
      </c>
      <c r="FC160" s="298">
        <f t="shared" si="361"/>
        <v>0</v>
      </c>
      <c r="FD160" s="298">
        <f t="shared" si="361"/>
        <v>0</v>
      </c>
      <c r="FE160" s="298">
        <f t="shared" si="361"/>
        <v>0</v>
      </c>
      <c r="FF160" s="298">
        <f t="shared" si="361"/>
        <v>0</v>
      </c>
      <c r="FG160" s="298">
        <f t="shared" si="361"/>
        <v>0</v>
      </c>
      <c r="FH160" s="298">
        <f t="shared" si="361"/>
        <v>0</v>
      </c>
      <c r="FI160" s="298">
        <f t="shared" si="361"/>
        <v>0</v>
      </c>
      <c r="FJ160" s="298">
        <f t="shared" si="361"/>
        <v>0</v>
      </c>
      <c r="FK160" s="298">
        <f t="shared" si="361"/>
        <v>0</v>
      </c>
      <c r="FL160" s="298">
        <f t="shared" si="361"/>
        <v>0</v>
      </c>
      <c r="FM160" s="298">
        <f t="shared" si="361"/>
        <v>0</v>
      </c>
      <c r="FN160" s="298">
        <f t="shared" si="361"/>
        <v>0</v>
      </c>
      <c r="FO160" s="298">
        <f t="shared" si="361"/>
        <v>0</v>
      </c>
      <c r="FP160" s="298">
        <f t="shared" si="361"/>
        <v>0</v>
      </c>
      <c r="FQ160" s="298">
        <f t="shared" si="361"/>
        <v>0</v>
      </c>
      <c r="FR160" s="298">
        <f t="shared" si="361"/>
        <v>0</v>
      </c>
      <c r="FS160" s="298">
        <f t="shared" si="361"/>
        <v>0</v>
      </c>
      <c r="FT160" s="298">
        <f t="shared" si="361"/>
        <v>0</v>
      </c>
      <c r="FU160" s="298">
        <f t="shared" si="361"/>
        <v>0</v>
      </c>
      <c r="FV160" s="298">
        <f t="shared" si="361"/>
        <v>0</v>
      </c>
      <c r="FW160" s="298">
        <f t="shared" si="361"/>
        <v>0</v>
      </c>
      <c r="FX160" s="298">
        <f t="shared" si="361"/>
        <v>0</v>
      </c>
      <c r="FY160" s="298">
        <f t="shared" si="361"/>
        <v>0</v>
      </c>
      <c r="FZ160" s="298">
        <f t="shared" si="361"/>
        <v>0</v>
      </c>
      <c r="GA160" s="298">
        <f t="shared" si="361"/>
        <v>0</v>
      </c>
      <c r="GB160" s="298">
        <f t="shared" si="361"/>
        <v>0</v>
      </c>
      <c r="GC160" s="298">
        <f t="shared" si="361"/>
        <v>0</v>
      </c>
      <c r="GD160" s="298">
        <f t="shared" si="361"/>
        <v>0</v>
      </c>
      <c r="GE160" s="298">
        <f t="shared" si="361"/>
        <v>0</v>
      </c>
      <c r="GF160" s="298">
        <f t="shared" si="361"/>
        <v>0</v>
      </c>
      <c r="GG160" s="298">
        <f t="shared" si="361"/>
        <v>0</v>
      </c>
      <c r="GH160" s="298">
        <f t="shared" si="361"/>
        <v>0</v>
      </c>
      <c r="GI160" s="298">
        <f t="shared" si="361"/>
        <v>0</v>
      </c>
      <c r="GJ160" s="298">
        <f t="shared" si="361"/>
        <v>0</v>
      </c>
      <c r="GK160" s="298">
        <f t="shared" si="361"/>
        <v>0</v>
      </c>
      <c r="GL160" s="299">
        <f>SUM(GL13:GL157)</f>
        <v>0</v>
      </c>
      <c r="GM160" s="66" t="str">
        <f>IF(SUM(GM13:GM157)=0,"CHECK OK","ERROR")</f>
        <v>CHECK OK</v>
      </c>
    </row>
    <row r="161" spans="1:194" ht="19.5" customHeight="1">
      <c r="A161" s="130">
        <f>SUM($GM$13:$GM$84)</f>
        <v>0</v>
      </c>
      <c r="G161" s="298"/>
      <c r="H161" s="298"/>
      <c r="I161" s="298" t="s">
        <v>46</v>
      </c>
      <c r="J161" s="298">
        <f>J160</f>
        <v>0</v>
      </c>
      <c r="K161" s="298">
        <f>J161+K160</f>
        <v>-233.33333333333331</v>
      </c>
      <c r="L161" s="298">
        <f t="shared" ref="L161" si="362">K161+L160</f>
        <v>-570.83333333333326</v>
      </c>
      <c r="M161" s="298">
        <f t="shared" ref="M161" si="363">L161+M160</f>
        <v>-1012.4999999999999</v>
      </c>
      <c r="N161" s="298">
        <f t="shared" ref="N161" si="364">M161+N160</f>
        <v>-1558.3333333333333</v>
      </c>
      <c r="O161" s="298">
        <f t="shared" ref="O161" si="365">N161+O160</f>
        <v>-2208.333333333333</v>
      </c>
      <c r="P161" s="298">
        <f t="shared" ref="P161" si="366">O161+P160</f>
        <v>-2962.4999999999995</v>
      </c>
      <c r="Q161" s="298">
        <f t="shared" ref="Q161" si="367">P161+Q160</f>
        <v>-3924.208333333333</v>
      </c>
      <c r="R161" s="298">
        <f t="shared" ref="R161" si="368">Q161+R160</f>
        <v>-5028.875</v>
      </c>
      <c r="S161" s="298">
        <f t="shared" ref="S161" si="369">R161+S160</f>
        <v>-6276.5</v>
      </c>
      <c r="T161" s="298">
        <f t="shared" ref="T161" si="370">S161+T160</f>
        <v>-7667.083333333333</v>
      </c>
      <c r="U161" s="298">
        <f t="shared" ref="U161" si="371">T161+U160</f>
        <v>-9200.625</v>
      </c>
      <c r="V161" s="298">
        <f t="shared" ref="V161" si="372">U161+V160</f>
        <v>-10877.125</v>
      </c>
      <c r="W161" s="298">
        <f t="shared" ref="W161" si="373">V161+W160</f>
        <v>-12800.831388888888</v>
      </c>
      <c r="X161" s="298">
        <f t="shared" ref="X161" si="374">W161+X160</f>
        <v>-14939.452499999999</v>
      </c>
      <c r="Y161" s="298">
        <f t="shared" ref="Y161" si="375">X161+Y160</f>
        <v>-17292.988333333331</v>
      </c>
      <c r="Z161" s="298">
        <f t="shared" ref="Z161" si="376">Y161+Z160</f>
        <v>-19861.438888888886</v>
      </c>
      <c r="AA161" s="298">
        <f t="shared" ref="AA161" si="377">Z161+AA160</f>
        <v>-22644.804166666665</v>
      </c>
      <c r="AB161" s="298">
        <f t="shared" ref="AB161" si="378">AA161+AB160</f>
        <v>-25643.084166666664</v>
      </c>
      <c r="AC161" s="298">
        <f t="shared" ref="AC161" si="379">AB161+AC160</f>
        <v>-28856.278888888886</v>
      </c>
      <c r="AD161" s="298">
        <f t="shared" ref="AD161" si="380">AC161+AD160</f>
        <v>-32284.388333333329</v>
      </c>
      <c r="AE161" s="298">
        <f t="shared" ref="AE161" si="381">AD161+AE160</f>
        <v>-35927.412499999999</v>
      </c>
      <c r="AF161" s="298">
        <f t="shared" ref="AF161" si="382">AE161+AF160</f>
        <v>-39785.351388888885</v>
      </c>
      <c r="AG161" s="298">
        <f t="shared" ref="AG161" si="383">AF161+AG160</f>
        <v>-43858.204999999994</v>
      </c>
      <c r="AH161" s="298">
        <f t="shared" ref="AH161" si="384">AG161+AH160</f>
        <v>-48145.973333333328</v>
      </c>
      <c r="AI161" s="298">
        <f t="shared" ref="AI161" si="385">AH161+AI160</f>
        <v>-52956.478988888884</v>
      </c>
      <c r="AJ161" s="298">
        <f t="shared" ref="AJ161" si="386">AI161+AJ160</f>
        <v>-58192.846966666664</v>
      </c>
      <c r="AK161" s="298">
        <f t="shared" ref="AK161" si="387">AJ161+AK160</f>
        <v>-63855.077266666667</v>
      </c>
      <c r="AL161" s="298">
        <f t="shared" ref="AL161" si="388">AK161+AL160</f>
        <v>-69943.169888888893</v>
      </c>
      <c r="AM161" s="298">
        <f t="shared" ref="AM161" si="389">AL161+AM160</f>
        <v>-76457.124833333335</v>
      </c>
      <c r="AN161" s="298">
        <f t="shared" ref="AN161" si="390">AM161+AN160</f>
        <v>-83396.9421</v>
      </c>
      <c r="AO161" s="298">
        <f t="shared" ref="AO161" si="391">AN161+AO160</f>
        <v>-90762.621688888888</v>
      </c>
      <c r="AP161" s="298">
        <f t="shared" ref="AP161" si="392">AO161+AP160</f>
        <v>-98586.455266666671</v>
      </c>
      <c r="AQ161" s="298">
        <f t="shared" ref="AQ161" si="393">AP161+AQ160</f>
        <v>-106836.15116666668</v>
      </c>
      <c r="AR161" s="298">
        <f t="shared" ref="AR161" si="394">AQ161+AR160</f>
        <v>-115511.70938888889</v>
      </c>
      <c r="AS161" s="298">
        <f t="shared" ref="AS161" si="395">AR161+AS160</f>
        <v>-124613.12993333333</v>
      </c>
      <c r="AT161" s="298">
        <f t="shared" ref="AT161" si="396">AS161+AT160</f>
        <v>-134140.41279999999</v>
      </c>
      <c r="AU161" s="298">
        <f t="shared" ref="AU161" si="397">AT161+AU160</f>
        <v>-144128.57089505554</v>
      </c>
      <c r="AV161" s="298">
        <f t="shared" ref="AV161" si="398">AU161+AV160</f>
        <v>-154545.31255183331</v>
      </c>
      <c r="AW161" s="298">
        <f t="shared" ref="AW161" si="399">AV161+AW160</f>
        <v>-165390.6377703333</v>
      </c>
      <c r="AX161" s="298">
        <f t="shared" ref="AX161" si="400">AW161+AX160</f>
        <v>-176664.5465505555</v>
      </c>
      <c r="AY161" s="298">
        <f t="shared" ref="AY161" si="401">AX161+AY160</f>
        <v>-188367.03889249993</v>
      </c>
      <c r="AZ161" s="298">
        <f t="shared" ref="AZ161" si="402">AY161+AZ160</f>
        <v>-200530.40646283326</v>
      </c>
      <c r="BA161" s="298">
        <f t="shared" ref="BA161" si="403">AZ161+BA160</f>
        <v>-213122.3575948888</v>
      </c>
      <c r="BB161" s="298">
        <f t="shared" ref="BB161" si="404">BA161+BB160</f>
        <v>-226142.89228866657</v>
      </c>
      <c r="BC161" s="298">
        <f t="shared" ref="BC161" si="405">BB161+BC160</f>
        <v>-239592.01054416655</v>
      </c>
      <c r="BD161" s="298">
        <f t="shared" ref="BD161" si="406">BC161+BD160</f>
        <v>-253469.71236138875</v>
      </c>
      <c r="BE161" s="298">
        <f t="shared" ref="BE161" si="407">BD161+BE160</f>
        <v>-267775.9977403332</v>
      </c>
      <c r="BF161" s="298">
        <f t="shared" ref="BF161" si="408">BE161+BF160</f>
        <v>-282543.1583476665</v>
      </c>
      <c r="BG161" s="298">
        <f t="shared" ref="BG161" si="409">BF161+BG160</f>
        <v>-297612.56893622037</v>
      </c>
      <c r="BH161" s="298">
        <f t="shared" ref="BH161" si="410">BG161+BH160</f>
        <v>-313113.39617266145</v>
      </c>
      <c r="BI161" s="298">
        <f t="shared" ref="BI161" si="411">BH161+BI160</f>
        <v>-329077.93172365642</v>
      </c>
      <c r="BJ161" s="298">
        <f t="shared" ref="BJ161" si="412">BI161+BJ160</f>
        <v>-345473.88392253866</v>
      </c>
      <c r="BK161" s="298">
        <f t="shared" ref="BK161" si="413">BJ161+BK160</f>
        <v>-362301.25276930811</v>
      </c>
      <c r="BL161" s="298">
        <f t="shared" ref="BL161" si="414">BK161+BL160</f>
        <v>-379560.03826396476</v>
      </c>
      <c r="BM161" s="298">
        <f t="shared" ref="BM161" si="415">BL161+BM160</f>
        <v>-397185.6570731753</v>
      </c>
      <c r="BN161" s="298">
        <f t="shared" ref="BN161" si="416">BM161+BN160</f>
        <v>-415242.69253027311</v>
      </c>
      <c r="BO161" s="298">
        <f t="shared" ref="BO161" si="417">BN161+BO160</f>
        <v>-433763.43630192475</v>
      </c>
      <c r="BP161" s="298">
        <f t="shared" ref="BP161" si="418">BO161+BP160</f>
        <v>-452715.59672146366</v>
      </c>
      <c r="BQ161" s="298">
        <f t="shared" ref="BQ161" si="419">BP161+BQ160</f>
        <v>-472099.17378888978</v>
      </c>
      <c r="BR161" s="298">
        <f t="shared" ref="BR161" si="420">BQ161+BR160</f>
        <v>-491914.1675042031</v>
      </c>
      <c r="BS161" s="298">
        <f t="shared" ref="BS161" si="421">BR161+BS160</f>
        <v>-512059.36124159402</v>
      </c>
      <c r="BT161" s="298">
        <f t="shared" ref="BT161" si="422">BS161+BT160</f>
        <v>-532534.75500106253</v>
      </c>
      <c r="BU161" s="298">
        <f t="shared" ref="BU161" si="423">BT161+BU160</f>
        <v>-553340.34878260863</v>
      </c>
      <c r="BV161" s="298">
        <f t="shared" ref="BV161" si="424">BU161+BV160</f>
        <v>-574476.1425862324</v>
      </c>
      <c r="BW161" s="298">
        <f t="shared" ref="BW161" si="425">BV161+BW160</f>
        <v>-595974.42807860044</v>
      </c>
      <c r="BX161" s="298">
        <f t="shared" ref="BX161" si="426">BW161+BX160</f>
        <v>-617802.91359304602</v>
      </c>
      <c r="BY161" s="298">
        <f t="shared" ref="BY161" si="427">BX161+BY160</f>
        <v>-639922.80746290262</v>
      </c>
      <c r="BZ161" s="298">
        <f t="shared" ref="BZ161" si="428">BY161+BZ160</f>
        <v>-662334.10968817014</v>
      </c>
      <c r="CA161" s="298">
        <f t="shared" ref="CA161" si="429">BZ161+CA160</f>
        <v>-685036.82026884856</v>
      </c>
      <c r="CB161" s="298">
        <f t="shared" ref="CB161" si="430">CA161+CB160</f>
        <v>-708063.23087160464</v>
      </c>
      <c r="CC161" s="298">
        <f t="shared" ref="CC161" si="431">CB161+CC160</f>
        <v>-731381.04982977163</v>
      </c>
      <c r="CD161" s="298">
        <f t="shared" ref="CD161" si="432">CC161+CD160</f>
        <v>-754990.27714334952</v>
      </c>
      <c r="CE161" s="298">
        <f t="shared" ref="CE161" si="433">CD161+CE160</f>
        <v>-778287.71473470517</v>
      </c>
      <c r="CF161" s="298">
        <f t="shared" ref="CF161" si="434">CE161+CF160</f>
        <v>-801370.23760383867</v>
      </c>
      <c r="CG161" s="298">
        <f t="shared" ref="CG161" si="435">CF161+CG160</f>
        <v>-824237.84575074993</v>
      </c>
      <c r="CH161" s="298">
        <f t="shared" ref="CH161" si="436">CG161+CH160</f>
        <v>-846890.53917543893</v>
      </c>
      <c r="CI161" s="298">
        <f t="shared" ref="CI161" si="437">CH161+CI160</f>
        <v>-869328.31787790579</v>
      </c>
      <c r="CJ161" s="298">
        <f t="shared" ref="CJ161" si="438">CI161+CJ160</f>
        <v>-891551.1818581504</v>
      </c>
      <c r="CK161" s="298">
        <f t="shared" ref="CK161" si="439">CJ161+CK160</f>
        <v>-913559.13111617276</v>
      </c>
      <c r="CL161" s="298">
        <f t="shared" ref="CL161" si="440">CK161+CL160</f>
        <v>-935319.87398530624</v>
      </c>
      <c r="CM161" s="298">
        <f t="shared" ref="CM161" si="441">CL161+CM160</f>
        <v>-956865.70213221747</v>
      </c>
      <c r="CN161" s="298">
        <f t="shared" ref="CN161" si="442">CM161+CN160</f>
        <v>-978196.61555690656</v>
      </c>
      <c r="CO161" s="298">
        <f t="shared" ref="CO161" si="443">CN161+CO160</f>
        <v>-999312.6142593734</v>
      </c>
      <c r="CP161" s="298">
        <f t="shared" ref="CP161" si="444">CO161+CP160</f>
        <v>-1020213.698239618</v>
      </c>
      <c r="CQ161" s="298">
        <f t="shared" ref="CQ161" si="445">CP161+CQ160</f>
        <v>-1040656.6282309737</v>
      </c>
      <c r="CR161" s="298">
        <f t="shared" ref="CR161" si="446">CQ161+CR160</f>
        <v>-1060673.6959001073</v>
      </c>
      <c r="CS161" s="298">
        <f t="shared" ref="CS161" si="447">CR161+CS160</f>
        <v>-1080264.9012470185</v>
      </c>
      <c r="CT161" s="298">
        <f t="shared" ref="CT161" si="448">CS161+CT160</f>
        <v>-1099430.2442717075</v>
      </c>
      <c r="CU161" s="298">
        <f t="shared" ref="CU161" si="449">CT161+CU160</f>
        <v>-1118169.7249741743</v>
      </c>
      <c r="CV161" s="298">
        <f t="shared" ref="CV161" si="450">CU161+CV160</f>
        <v>-1136451.0516877521</v>
      </c>
      <c r="CW161" s="298">
        <f t="shared" ref="CW161" si="451">CV161+CW160</f>
        <v>-1154306.5160791078</v>
      </c>
      <c r="CX161" s="298">
        <f t="shared" ref="CX161" si="452">CW161+CX160</f>
        <v>-1171736.1181482412</v>
      </c>
      <c r="CY161" s="298">
        <f t="shared" ref="CY161" si="453">CX161+CY160</f>
        <v>-1188739.8578951524</v>
      </c>
      <c r="CZ161" s="298">
        <f t="shared" ref="CZ161" si="454">CY161+CZ160</f>
        <v>-1205317.7353198414</v>
      </c>
      <c r="DA161" s="298">
        <f t="shared" ref="DA161" si="455">CZ161+DA160</f>
        <v>-1221469.7504223082</v>
      </c>
      <c r="DB161" s="298">
        <f t="shared" ref="DB161" si="456">DA161+DB160</f>
        <v>-1237163.6115358861</v>
      </c>
      <c r="DC161" s="298">
        <f t="shared" ref="DC161" si="457">DB161+DC160</f>
        <v>-1252428.8890877417</v>
      </c>
      <c r="DD161" s="298">
        <f t="shared" ref="DD161" si="458">DC161+DD160</f>
        <v>-1267265.5830778752</v>
      </c>
      <c r="DE161" s="298">
        <f t="shared" ref="DE161" si="459">DD161+DE160</f>
        <v>-1281641.4018396197</v>
      </c>
      <c r="DF161" s="298">
        <f t="shared" ref="DF161" si="460">DE161+DF160</f>
        <v>-1295588.6370396421</v>
      </c>
      <c r="DG161" s="298">
        <f t="shared" ref="DG161" si="461">DF161+DG160</f>
        <v>-1309107.2886779422</v>
      </c>
      <c r="DH161" s="298">
        <f t="shared" ref="DH161" si="462">DG161+DH160</f>
        <v>-1322197.3567545202</v>
      </c>
      <c r="DI161" s="298">
        <f t="shared" ref="DI161" si="463">DH161+DI160</f>
        <v>-1334858.841269376</v>
      </c>
      <c r="DJ161" s="298">
        <f t="shared" ref="DJ161" si="464">DI161+DJ160</f>
        <v>-1347091.7422225096</v>
      </c>
      <c r="DK161" s="298">
        <f t="shared" ref="DK161" si="465">DJ161+DK160</f>
        <v>-1358863.7679472542</v>
      </c>
      <c r="DL161" s="298">
        <f t="shared" ref="DL161" si="466">DK161+DL160</f>
        <v>-1370207.2101102767</v>
      </c>
      <c r="DM161" s="298">
        <f t="shared" ref="DM161" si="467">DL161+DM160</f>
        <v>-1381122.0687115768</v>
      </c>
      <c r="DN161" s="298">
        <f t="shared" ref="DN161" si="468">DM161+DN160</f>
        <v>-1391608.3437511546</v>
      </c>
      <c r="DO161" s="298">
        <f t="shared" ref="DO161" si="469">DN161+DO160</f>
        <v>-1401630.9104761786</v>
      </c>
      <c r="DP161" s="298">
        <f t="shared" ref="DP161" si="470">DO161+DP160</f>
        <v>-1411222.0605533156</v>
      </c>
      <c r="DQ161" s="298">
        <f t="shared" ref="DQ161" si="471">DP161+DQ160</f>
        <v>-1420381.7939825652</v>
      </c>
      <c r="DR161" s="298">
        <f t="shared" ref="DR161" si="472">DQ161+DR160</f>
        <v>-1429110.1107639275</v>
      </c>
      <c r="DS161" s="298">
        <f t="shared" ref="DS161" si="473">DR161+DS160</f>
        <v>-1437374.7192307359</v>
      </c>
      <c r="DT161" s="298">
        <f t="shared" ref="DT161" si="474">DS161+DT160</f>
        <v>-1445207.9110496573</v>
      </c>
      <c r="DU161" s="298">
        <f t="shared" ref="DU161" si="475">DT161+DU160</f>
        <v>-1452609.6862206913</v>
      </c>
      <c r="DV161" s="298">
        <f t="shared" ref="DV161" si="476">DU161+DV160</f>
        <v>-1459580.044743838</v>
      </c>
      <c r="DW161" s="298">
        <f t="shared" ref="DW161" si="477">DV161+DW160</f>
        <v>-1466118.9866190976</v>
      </c>
      <c r="DX161" s="298">
        <f t="shared" ref="DX161" si="478">DW161+DX160</f>
        <v>-1472194.2201798034</v>
      </c>
      <c r="DY161" s="298">
        <f t="shared" ref="DY161" si="479">DX161+DY160</f>
        <v>-1477838.0370926219</v>
      </c>
      <c r="DZ161" s="298">
        <f t="shared" ref="DZ161" si="480">DY161+DZ160</f>
        <v>-1483050.4373575533</v>
      </c>
      <c r="EA161" s="298">
        <f t="shared" ref="EA161" si="481">DZ161+EA160</f>
        <v>-1487828.4709337403</v>
      </c>
      <c r="EB161" s="298">
        <f t="shared" ref="EB161" si="482">EA161+EB160</f>
        <v>-1492172.1378211831</v>
      </c>
      <c r="EC161" s="298">
        <f t="shared" ref="EC161" si="483">EB161+EC160</f>
        <v>-1496081.4380198815</v>
      </c>
      <c r="ED161" s="298">
        <f t="shared" ref="ED161" si="484">EC161+ED160</f>
        <v>-1499556.3715298357</v>
      </c>
      <c r="EE161" s="298">
        <f t="shared" ref="EE161" si="485">ED161+EE160</f>
        <v>-1502596.9383510456</v>
      </c>
      <c r="EF161" s="298">
        <f t="shared" ref="EF161" si="486">EE161+EF160</f>
        <v>-1505203.1384835113</v>
      </c>
      <c r="EG161" s="298">
        <f t="shared" ref="EG161" si="487">EF161+EG160</f>
        <v>-1507374.9719272326</v>
      </c>
      <c r="EH161" s="298">
        <f t="shared" ref="EH161" si="488">EG161+EH160</f>
        <v>-1509112.4386822097</v>
      </c>
      <c r="EI161" s="298">
        <f t="shared" ref="EI161" si="489">EH161+EI160</f>
        <v>-1510415.5387484424</v>
      </c>
      <c r="EJ161" s="298">
        <f t="shared" ref="EJ161" si="490">EI161+EJ160</f>
        <v>-1511284.272125931</v>
      </c>
      <c r="EK161" s="298">
        <f t="shared" ref="EK161" si="491">EJ161+EK160</f>
        <v>-1511718.6388146752</v>
      </c>
      <c r="EL161" s="298">
        <f t="shared" ref="EL161" si="492">EK161+EL160</f>
        <v>-1511718.6388146752</v>
      </c>
      <c r="EM161" s="298">
        <f t="shared" ref="EM161" si="493">EL161+EM160</f>
        <v>-1511718.6388146752</v>
      </c>
      <c r="EN161" s="298">
        <f t="shared" ref="EN161" si="494">EM161+EN160</f>
        <v>-1511718.6388146752</v>
      </c>
      <c r="EO161" s="298">
        <f t="shared" ref="EO161" si="495">EN161+EO160</f>
        <v>-1511718.6388146752</v>
      </c>
      <c r="EP161" s="298">
        <f t="shared" ref="EP161" si="496">EO161+EP160</f>
        <v>-1511718.6388146752</v>
      </c>
      <c r="EQ161" s="298">
        <f t="shared" ref="EQ161" si="497">EP161+EQ160</f>
        <v>-1511718.6388146752</v>
      </c>
      <c r="ER161" s="298">
        <f t="shared" ref="ER161" si="498">EQ161+ER160</f>
        <v>-1511718.6388146752</v>
      </c>
      <c r="ES161" s="298">
        <f t="shared" ref="ES161" si="499">ER161+ES160</f>
        <v>-1511718.6388146752</v>
      </c>
      <c r="ET161" s="298">
        <f t="shared" ref="ET161" si="500">ES161+ET160</f>
        <v>-1511718.6388146752</v>
      </c>
      <c r="EU161" s="298">
        <f t="shared" ref="EU161" si="501">ET161+EU160</f>
        <v>-1511718.6388146752</v>
      </c>
      <c r="EV161" s="298">
        <f t="shared" ref="EV161" si="502">EU161+EV160</f>
        <v>-1511718.6388146752</v>
      </c>
      <c r="EW161" s="298">
        <f t="shared" ref="EW161" si="503">EV161+EW160</f>
        <v>-1511718.6388146752</v>
      </c>
      <c r="EX161" s="298">
        <f t="shared" ref="EX161" si="504">EW161+EX160</f>
        <v>-1511718.6388146752</v>
      </c>
      <c r="EY161" s="298">
        <f t="shared" ref="EY161" si="505">EX161+EY160</f>
        <v>-1511718.6388146752</v>
      </c>
      <c r="EZ161" s="298">
        <f t="shared" ref="EZ161" si="506">EY161+EZ160</f>
        <v>-1511718.6388146752</v>
      </c>
      <c r="FA161" s="298">
        <f t="shared" ref="FA161" si="507">EZ161+FA160</f>
        <v>-1511718.6388146752</v>
      </c>
      <c r="FB161" s="298">
        <f t="shared" ref="FB161" si="508">FA161+FB160</f>
        <v>-1511718.6388146752</v>
      </c>
      <c r="FC161" s="298">
        <f t="shared" ref="FC161" si="509">FB161+FC160</f>
        <v>-1511718.6388146752</v>
      </c>
      <c r="FD161" s="298">
        <f t="shared" ref="FD161" si="510">FC161+FD160</f>
        <v>-1511718.6388146752</v>
      </c>
      <c r="FE161" s="298">
        <f t="shared" ref="FE161" si="511">FD161+FE160</f>
        <v>-1511718.6388146752</v>
      </c>
      <c r="FF161" s="298">
        <f t="shared" ref="FF161" si="512">FE161+FF160</f>
        <v>-1511718.6388146752</v>
      </c>
      <c r="FG161" s="298">
        <f t="shared" ref="FG161" si="513">FF161+FG160</f>
        <v>-1511718.6388146752</v>
      </c>
      <c r="FH161" s="298">
        <f t="shared" ref="FH161" si="514">FG161+FH160</f>
        <v>-1511718.6388146752</v>
      </c>
      <c r="FI161" s="298">
        <f t="shared" ref="FI161" si="515">FH161+FI160</f>
        <v>-1511718.6388146752</v>
      </c>
      <c r="FJ161" s="298">
        <f t="shared" ref="FJ161" si="516">FI161+FJ160</f>
        <v>-1511718.6388146752</v>
      </c>
      <c r="FK161" s="298">
        <f t="shared" ref="FK161" si="517">FJ161+FK160</f>
        <v>-1511718.6388146752</v>
      </c>
      <c r="FL161" s="298">
        <f t="shared" ref="FL161" si="518">FK161+FL160</f>
        <v>-1511718.6388146752</v>
      </c>
      <c r="FM161" s="298">
        <f t="shared" ref="FM161" si="519">FL161+FM160</f>
        <v>-1511718.6388146752</v>
      </c>
      <c r="FN161" s="298">
        <f t="shared" ref="FN161" si="520">FM161+FN160</f>
        <v>-1511718.6388146752</v>
      </c>
      <c r="FO161" s="298">
        <f t="shared" ref="FO161" si="521">FN161+FO160</f>
        <v>-1511718.6388146752</v>
      </c>
      <c r="FP161" s="298">
        <f t="shared" ref="FP161" si="522">FO161+FP160</f>
        <v>-1511718.6388146752</v>
      </c>
      <c r="FQ161" s="298">
        <f t="shared" ref="FQ161" si="523">FP161+FQ160</f>
        <v>-1511718.6388146752</v>
      </c>
      <c r="FR161" s="298">
        <f t="shared" ref="FR161" si="524">FQ161+FR160</f>
        <v>-1511718.6388146752</v>
      </c>
      <c r="FS161" s="298">
        <f t="shared" ref="FS161" si="525">FR161+FS160</f>
        <v>-1511718.6388146752</v>
      </c>
      <c r="FT161" s="298">
        <f t="shared" ref="FT161" si="526">FS161+FT160</f>
        <v>-1511718.6388146752</v>
      </c>
      <c r="FU161" s="298">
        <f t="shared" ref="FU161" si="527">FT161+FU160</f>
        <v>-1511718.6388146752</v>
      </c>
      <c r="FV161" s="298">
        <f t="shared" ref="FV161" si="528">FU161+FV160</f>
        <v>-1511718.6388146752</v>
      </c>
      <c r="FW161" s="298">
        <f t="shared" ref="FW161" si="529">FV161+FW160</f>
        <v>-1511718.6388146752</v>
      </c>
      <c r="FX161" s="298">
        <f t="shared" ref="FX161" si="530">FW161+FX160</f>
        <v>-1511718.6388146752</v>
      </c>
      <c r="FY161" s="298">
        <f t="shared" ref="FY161" si="531">FX161+FY160</f>
        <v>-1511718.6388146752</v>
      </c>
      <c r="FZ161" s="298">
        <f t="shared" ref="FZ161" si="532">FY161+FZ160</f>
        <v>-1511718.6388146752</v>
      </c>
      <c r="GA161" s="298">
        <f t="shared" ref="GA161" si="533">FZ161+GA160</f>
        <v>-1511718.6388146752</v>
      </c>
      <c r="GB161" s="298">
        <f t="shared" ref="GB161" si="534">GA161+GB160</f>
        <v>-1511718.6388146752</v>
      </c>
      <c r="GC161" s="298">
        <f t="shared" ref="GC161" si="535">GB161+GC160</f>
        <v>-1511718.6388146752</v>
      </c>
      <c r="GD161" s="298">
        <f t="shared" ref="GD161" si="536">GC161+GD160</f>
        <v>-1511718.6388146752</v>
      </c>
      <c r="GE161" s="298">
        <f t="shared" ref="GE161" si="537">GD161+GE160</f>
        <v>-1511718.6388146752</v>
      </c>
      <c r="GF161" s="298">
        <f t="shared" ref="GF161" si="538">GE161+GF160</f>
        <v>-1511718.6388146752</v>
      </c>
      <c r="GG161" s="298">
        <f t="shared" ref="GG161" si="539">GF161+GG160</f>
        <v>-1511718.6388146752</v>
      </c>
      <c r="GH161" s="298">
        <f t="shared" ref="GH161" si="540">GG161+GH160</f>
        <v>-1511718.6388146752</v>
      </c>
      <c r="GI161" s="298">
        <f t="shared" ref="GI161" si="541">GH161+GI160</f>
        <v>-1511718.6388146752</v>
      </c>
      <c r="GJ161" s="298">
        <f t="shared" ref="GJ161" si="542">GI161+GJ160</f>
        <v>-1511718.6388146752</v>
      </c>
      <c r="GK161" s="298">
        <f t="shared" ref="GK161" si="543">GJ161+GK160</f>
        <v>-1511718.6388146752</v>
      </c>
      <c r="GL161" s="299">
        <f>GK161+GL160</f>
        <v>-1511718.6388146752</v>
      </c>
    </row>
    <row r="162" spans="1:194" ht="19.5" customHeight="1">
      <c r="A162" s="130">
        <f>SUM($GM$13:$GM$84)</f>
        <v>0</v>
      </c>
    </row>
    <row r="163" spans="1:194" ht="19.5" customHeight="1">
      <c r="A163" s="130">
        <f>SUM($GM$13:$GM$84)</f>
        <v>0</v>
      </c>
      <c r="D163" s="67" t="s">
        <v>54</v>
      </c>
      <c r="E163" s="68">
        <v>1550</v>
      </c>
      <c r="F163" s="68"/>
    </row>
    <row r="164" spans="1:194" ht="19.5" customHeight="1">
      <c r="A164" s="130">
        <f t="shared" ref="A164" si="544">SUM(EA173:EA199)</f>
        <v>0</v>
      </c>
    </row>
    <row r="165" spans="1:194" ht="19.5" customHeight="1"/>
    <row r="166" spans="1:194" ht="19.5" customHeight="1">
      <c r="I166" s="69"/>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c r="BY166" s="70"/>
      <c r="BZ166" s="70"/>
      <c r="CA166" s="70"/>
      <c r="CB166" s="70"/>
      <c r="CC166" s="70"/>
      <c r="CD166" s="70"/>
      <c r="CE166" s="70"/>
      <c r="CF166" s="70"/>
      <c r="CG166" s="70"/>
      <c r="CH166" s="69"/>
      <c r="CI166" s="70"/>
      <c r="CJ166" s="70"/>
      <c r="CK166" s="70"/>
      <c r="CL166" s="70"/>
      <c r="CM166" s="69"/>
      <c r="CN166" s="70"/>
      <c r="CO166" s="70"/>
      <c r="CP166" s="70"/>
      <c r="CQ166" s="70"/>
    </row>
  </sheetData>
  <conditionalFormatting sqref="A4:A164">
    <cfRule type="cellIs" dxfId="0" priority="1" operator="notEqual">
      <formula>0</formula>
    </cfRule>
  </conditionalFormatting>
  <hyperlinks>
    <hyperlink ref="D3" r:id="rId1"/>
    <hyperlink ref="B160"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RESUMEN</vt:lpstr>
      <vt:lpstr>CUENTAS</vt:lpstr>
      <vt:lpstr>VENTAS</vt:lpstr>
      <vt:lpstr>GASTOS</vt:lpstr>
      <vt:lpstr>RRHH</vt:lpstr>
      <vt:lpstr>INVERSIÓN</vt:lpstr>
      <vt:lpstr>PTMO ENISA</vt:lpstr>
      <vt:lpstr>Estados Financieros</vt:lpstr>
      <vt:lpstr>Datos Inversión</vt:lpstr>
      <vt:lpstr>CUENTAS!Print_Area</vt:lpstr>
      <vt:lpstr>GASTOS!Print_Area</vt:lpstr>
      <vt:lpstr>VENTAS!Print_Area</vt:lpstr>
      <vt:lpstr>CUENTAS!Print_Titles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Caso Práctico Finanziapyme</dc:title>
  <dc:subject>Taller: Cómo Elaborar Proyecciones Financieras para Buscar Financiación</dc:subject>
  <dc:creator>Iván García Berjano</dc:creator>
  <dc:description>http://www.finanziapyme.es</dc:description>
  <cp:lastModifiedBy>Yago</cp:lastModifiedBy>
  <cp:lastPrinted>2012-03-05T13:04:30Z</cp:lastPrinted>
  <dcterms:created xsi:type="dcterms:W3CDTF">2007-02-28T13:28:45Z</dcterms:created>
  <dcterms:modified xsi:type="dcterms:W3CDTF">2017-03-30T13:28:58Z</dcterms:modified>
</cp:coreProperties>
</file>