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65521" windowWidth="5145" windowHeight="4740" tabRatio="681" activeTab="0"/>
  </bookViews>
  <sheets>
    <sheet name="VALORACIÓN" sheetId="59" r:id="rId1"/>
  </sheets>
  <externalReferences>
    <externalReference r:id="rId4"/>
    <externalReference r:id="rId5"/>
  </externalReferences>
  <definedNames>
    <definedName name="Ancho_banda_voz" localSheetId="0">#REF!</definedName>
    <definedName name="Ancho_banda_voz">#REF!</definedName>
    <definedName name="Bloggers3">#REF!</definedName>
    <definedName name="Dias_mes" localSheetId="0">#REF!</definedName>
    <definedName name="Dias_mes">#REF!</definedName>
    <definedName name="Días_mes">#REF!</definedName>
    <definedName name="e27ç">#REF!</definedName>
    <definedName name="i">'[2]Préstamo carencia y cuota fija '!$D$6</definedName>
    <definedName name="Interés_financiación" localSheetId="0">#REF!</definedName>
    <definedName name="Interés_financiación">#REF!</definedName>
    <definedName name="j">'[2]Préstamo carencia y cuota fija '!$D$8</definedName>
    <definedName name="n">'[2]Préstamo carencia y cuota fija '!$D$9</definedName>
    <definedName name="Periodo_amortización" localSheetId="0">#REF!</definedName>
    <definedName name="Periodo_amortización">#REF!</definedName>
    <definedName name="PR_3">#REF!</definedName>
    <definedName name="q">'[2]Préstamo carencia y cuota fija '!$D$7</definedName>
    <definedName name="Rebaja_oir" localSheetId="0">#REF!</definedName>
    <definedName name="Rebaja_oir">#REF!</definedName>
    <definedName name="tarifa_desarrollo">#REF!</definedName>
    <definedName name="tarifa_diseño">#REF!</definedName>
    <definedName name="tarifa_marketing">#REF!</definedName>
    <definedName name="tarifa_sistemas">#REF!</definedName>
    <definedName name="Tipo_Licencia">#REF!</definedName>
    <definedName name="VA">'[2]Préstamo carencia y cuota fija '!$D$5</definedName>
    <definedName name="xxxxxxxxxxx" localSheetId="0">#REF!</definedName>
    <definedName name="xxxxxxxxxxx">#REF!</definedName>
  </definedNames>
  <calcPr calcId="145621"/>
</workbook>
</file>

<file path=xl/sharedStrings.xml><?xml version="1.0" encoding="utf-8"?>
<sst xmlns="http://schemas.openxmlformats.org/spreadsheetml/2006/main" count="46" uniqueCount="35">
  <si>
    <t>VENTAS</t>
  </si>
  <si>
    <t>EBITDA</t>
  </si>
  <si>
    <t>EQUITY CASH FLOW</t>
  </si>
  <si>
    <t>AÑO 1</t>
  </si>
  <si>
    <t>AÑO 2</t>
  </si>
  <si>
    <t>AÑO 3</t>
  </si>
  <si>
    <t>AÑO 4</t>
  </si>
  <si>
    <t>AÑO 5</t>
  </si>
  <si>
    <t>VALORACIÓN</t>
  </si>
  <si>
    <t>V. EXIT 2017</t>
  </si>
  <si>
    <t>POND</t>
  </si>
  <si>
    <t>xVentas</t>
  </si>
  <si>
    <t>xEBITDA</t>
  </si>
  <si>
    <t>EQUITY VALUE</t>
  </si>
  <si>
    <t>EXIT VALUE</t>
  </si>
  <si>
    <t>MULTIPLO INVERSIÓN</t>
  </si>
  <si>
    <t>INVERSIÓN NUEVOS SOCIOS</t>
  </si>
  <si>
    <t>PARTICIPACIÓN NUEVOS SOCIOS</t>
  </si>
  <si>
    <t>MULTIPLOS COMPARABLE</t>
  </si>
  <si>
    <t>VALORACIÓN POST-MONEY</t>
  </si>
  <si>
    <t>VALORACIÓN PRE MONEY</t>
  </si>
  <si>
    <t>V. EXIT 2014</t>
  </si>
  <si>
    <t>V. EXIT 2015</t>
  </si>
  <si>
    <t>E-MODACOMMERCE</t>
  </si>
  <si>
    <t>EXIT VALUE PONDERADO</t>
  </si>
  <si>
    <t>PASO 1: PARTIMOS DE LOS DATOS DE LAS PROYECCIONES FINANCIERAS</t>
  </si>
  <si>
    <t>V. EXIT 2018</t>
  </si>
  <si>
    <t>(Cómo valor de un posible exit a 4 o 5 años)</t>
  </si>
  <si>
    <t>PASO 2: CALCULAMOS EXIT VALUE (VALOR RESIDUAL)</t>
  </si>
  <si>
    <t>PASO 4: HALLAMOS LA VALORACIÓN</t>
  </si>
  <si>
    <t>COSTE CAPITAL</t>
  </si>
  <si>
    <t>PASO 3: AÑADIMOS EL EXIT VALUE COMO VALOR DEL AÑO 6 AL EQUITY CASH FLOW</t>
  </si>
  <si>
    <t>EXIT</t>
  </si>
  <si>
    <t>CASO PRÁCTICO VALORACIÓN FINANZIAPYME</t>
  </si>
  <si>
    <t>POST DEL BLOG CON EXPLICACIÓN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</si>
</sst>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#,##0.00\ &quot;€&quot;"/>
    <numFmt numFmtId="167" formatCode="[&gt;999999]0.0,,&quot; Mbps&quot;;0.0,&quot; Kbps&quot;"/>
    <numFmt numFmtId="168" formatCode="#,##0;\(#,##0\)"/>
    <numFmt numFmtId="169" formatCode="_-* #,##0.00\ _P_t_s_-;\-* #,##0.00\ _P_t_s_-;_-* &quot;-&quot;??\ _P_t_s_-;_-@_-"/>
    <numFmt numFmtId="170" formatCode="[$-C0A]mmm\-yy;@"/>
    <numFmt numFmtId="171" formatCode="0.0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0"/>
      <name val="Gill Sans MT"/>
      <family val="2"/>
    </font>
    <font>
      <sz val="9"/>
      <color theme="1"/>
      <name val="Gill Sans MT"/>
      <family val="2"/>
    </font>
    <font>
      <sz val="8"/>
      <color theme="1" tint="0.15000000596046448"/>
      <name val="Gill Sans MT"/>
      <family val="2"/>
    </font>
    <font>
      <b/>
      <sz val="8"/>
      <color theme="1" tint="0.15000000596046448"/>
      <name val="Gill Sans MT"/>
      <family val="2"/>
    </font>
    <font>
      <b/>
      <sz val="8"/>
      <color theme="0"/>
      <name val="Gill Sans MT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theme="1" tint="0.15000000596046448"/>
      <name val="Gill Sans MT"/>
      <family val="2"/>
    </font>
    <font>
      <b/>
      <sz val="18"/>
      <color theme="1" tint="0.15000000596046448"/>
      <name val="Gill Sans MT"/>
      <family val="2"/>
    </font>
    <font>
      <sz val="11"/>
      <color theme="1"/>
      <name val="Georgia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  <font>
      <b/>
      <u val="single"/>
      <sz val="11"/>
      <color rgb="FF06419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hair">
        <color theme="1" tint="0.14996999502182007"/>
      </bottom>
    </border>
  </borders>
  <cellStyleXfs count="4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1">
      <alignment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0" fontId="8" fillId="2" borderId="3">
      <alignment vertical="center" wrapText="1"/>
      <protection/>
    </xf>
    <xf numFmtId="164" fontId="9" fillId="3" borderId="3">
      <alignment horizontal="right" vertical="center"/>
      <protection/>
    </xf>
    <xf numFmtId="0" fontId="10" fillId="3" borderId="3">
      <alignment horizontal="left" vertical="center"/>
      <protection/>
    </xf>
    <xf numFmtId="0" fontId="8" fillId="2" borderId="2">
      <alignment horizont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4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0" fontId="12" fillId="3" borderId="3">
      <alignment horizontal="left" vertical="center" wrapText="1"/>
      <protection/>
    </xf>
    <xf numFmtId="164" fontId="11" fillId="3" borderId="3">
      <alignment horizontal="right" vertical="center"/>
      <protection/>
    </xf>
    <xf numFmtId="0" fontId="13" fillId="2" borderId="2">
      <alignment horizontal="center" vertical="center"/>
      <protection/>
    </xf>
    <xf numFmtId="0" fontId="8" fillId="2" borderId="2">
      <alignment horizontal="center" wrapText="1"/>
      <protection/>
    </xf>
    <xf numFmtId="0" fontId="0" fillId="0" borderId="1">
      <alignment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0" fontId="8" fillId="2" borderId="3">
      <alignment vertical="center" wrapText="1"/>
      <protection/>
    </xf>
    <xf numFmtId="164" fontId="9" fillId="3" borderId="3">
      <alignment horizontal="right" vertical="center"/>
      <protection/>
    </xf>
    <xf numFmtId="0" fontId="10" fillId="3" borderId="3">
      <alignment horizontal="left" vertical="center"/>
      <protection/>
    </xf>
    <xf numFmtId="0" fontId="8" fillId="2" borderId="2">
      <alignment horizont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4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0" fontId="12" fillId="3" borderId="3">
      <alignment horizontal="left" vertical="center" wrapText="1"/>
      <protection/>
    </xf>
    <xf numFmtId="164" fontId="11" fillId="3" borderId="3">
      <alignment horizontal="right" vertical="center"/>
      <protection/>
    </xf>
    <xf numFmtId="0" fontId="13" fillId="2" borderId="2">
      <alignment horizontal="center" vertical="center"/>
      <protection/>
    </xf>
    <xf numFmtId="0" fontId="8" fillId="2" borderId="2">
      <alignment horizontal="center" wrapText="1"/>
      <protection/>
    </xf>
    <xf numFmtId="0" fontId="0" fillId="0" borderId="1">
      <alignment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0" fontId="8" fillId="2" borderId="3">
      <alignment vertical="center" wrapText="1"/>
      <protection/>
    </xf>
    <xf numFmtId="164" fontId="9" fillId="3" borderId="3">
      <alignment horizontal="right" vertical="center"/>
      <protection/>
    </xf>
    <xf numFmtId="0" fontId="10" fillId="3" borderId="3">
      <alignment horizontal="left" vertical="center"/>
      <protection/>
    </xf>
    <xf numFmtId="0" fontId="8" fillId="2" borderId="2">
      <alignment horizont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4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0" fontId="12" fillId="3" borderId="3">
      <alignment horizontal="left" vertical="center" wrapText="1"/>
      <protection/>
    </xf>
    <xf numFmtId="164" fontId="11" fillId="3" borderId="3">
      <alignment horizontal="right" vertical="center"/>
      <protection/>
    </xf>
    <xf numFmtId="0" fontId="13" fillId="2" borderId="2">
      <alignment horizontal="center" vertical="center"/>
      <protection/>
    </xf>
    <xf numFmtId="0" fontId="8" fillId="2" borderId="2">
      <alignment horizontal="center" wrapText="1"/>
      <protection/>
    </xf>
    <xf numFmtId="0" fontId="0" fillId="0" borderId="1">
      <alignment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0" fontId="8" fillId="2" borderId="3">
      <alignment vertical="center" wrapText="1"/>
      <protection/>
    </xf>
    <xf numFmtId="164" fontId="9" fillId="3" borderId="3">
      <alignment horizontal="right" vertical="center"/>
      <protection/>
    </xf>
    <xf numFmtId="0" fontId="10" fillId="3" borderId="3">
      <alignment horizontal="left" vertic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4" fontId="11" fillId="3" borderId="3">
      <alignment horizontal="right" vertical="center"/>
      <protection/>
    </xf>
    <xf numFmtId="0" fontId="12" fillId="3" borderId="3">
      <alignment horizontal="left" vertical="center" wrapText="1"/>
      <protection/>
    </xf>
    <xf numFmtId="0" fontId="13" fillId="2" borderId="2">
      <alignment horizontal="center" vertical="center"/>
      <protection/>
    </xf>
    <xf numFmtId="0" fontId="8" fillId="2" borderId="2">
      <alignment horizontal="center" wrapText="1"/>
      <protection/>
    </xf>
    <xf numFmtId="0" fontId="0" fillId="0" borderId="1">
      <alignment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0" fontId="8" fillId="2" borderId="3">
      <alignment vertical="center" wrapText="1"/>
      <protection/>
    </xf>
    <xf numFmtId="164" fontId="9" fillId="3" borderId="3">
      <alignment horizontal="right" vertical="center"/>
      <protection/>
    </xf>
    <xf numFmtId="0" fontId="10" fillId="3" borderId="3">
      <alignment horizontal="left" vertic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4" fontId="11" fillId="3" borderId="3">
      <alignment horizontal="right" vertical="center"/>
      <protection/>
    </xf>
    <xf numFmtId="0" fontId="12" fillId="3" borderId="3">
      <alignment horizontal="left" vertical="center" wrapText="1"/>
      <protection/>
    </xf>
    <xf numFmtId="0" fontId="13" fillId="2" borderId="2">
      <alignment horizontal="center" vertical="center"/>
      <protection/>
    </xf>
    <xf numFmtId="0" fontId="8" fillId="2" borderId="2">
      <alignment horizontal="center" wrapText="1"/>
      <protection/>
    </xf>
    <xf numFmtId="0" fontId="0" fillId="0" borderId="1">
      <alignment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168" fontId="9" fillId="3" borderId="3">
      <alignment horizontal="right" vertical="center"/>
      <protection/>
    </xf>
    <xf numFmtId="0" fontId="8" fillId="2" borderId="2">
      <alignment horizontal="center" wrapText="1"/>
      <protection/>
    </xf>
    <xf numFmtId="0" fontId="8" fillId="2" borderId="3">
      <alignment vertical="center" wrapText="1"/>
      <protection/>
    </xf>
    <xf numFmtId="164" fontId="9" fillId="3" borderId="3">
      <alignment horizontal="right" vertical="center"/>
      <protection/>
    </xf>
    <xf numFmtId="0" fontId="10" fillId="3" borderId="3">
      <alignment horizontal="left" vertical="center"/>
      <protection/>
    </xf>
    <xf numFmtId="168" fontId="11" fillId="3" borderId="3">
      <alignment horizontal="right" vertical="center"/>
      <protection/>
    </xf>
    <xf numFmtId="168" fontId="11" fillId="3" borderId="3">
      <alignment horizontal="right" vertical="center"/>
      <protection/>
    </xf>
    <xf numFmtId="164" fontId="11" fillId="3" borderId="3">
      <alignment horizontal="right" vertical="center"/>
      <protection/>
    </xf>
    <xf numFmtId="0" fontId="12" fillId="3" borderId="3">
      <alignment horizontal="left" vertical="center" wrapText="1"/>
      <protection/>
    </xf>
    <xf numFmtId="0" fontId="13" fillId="2" borderId="2">
      <alignment horizontal="center" vertical="center"/>
      <protection/>
    </xf>
    <xf numFmtId="0" fontId="8" fillId="2" borderId="2">
      <alignment horizontal="center" wrapText="1"/>
      <protection/>
    </xf>
    <xf numFmtId="0" fontId="14" fillId="4" borderId="1">
      <alignment/>
      <protection/>
    </xf>
    <xf numFmtId="0" fontId="8" fillId="5" borderId="2">
      <alignment horizontal="center" wrapText="1"/>
      <protection/>
    </xf>
    <xf numFmtId="168" fontId="9" fillId="6" borderId="3">
      <alignment horizontal="right" vertical="center"/>
      <protection/>
    </xf>
    <xf numFmtId="0" fontId="8" fillId="5" borderId="2">
      <alignment horizontal="center" wrapText="1"/>
      <protection/>
    </xf>
    <xf numFmtId="168" fontId="9" fillId="6" borderId="3">
      <alignment horizontal="right" vertical="center"/>
      <protection/>
    </xf>
    <xf numFmtId="0" fontId="8" fillId="5" borderId="2">
      <alignment horizontal="center" wrapText="1"/>
      <protection/>
    </xf>
    <xf numFmtId="0" fontId="8" fillId="5" borderId="3">
      <alignment vertical="center" wrapText="1"/>
      <protection/>
    </xf>
    <xf numFmtId="164" fontId="9" fillId="6" borderId="3">
      <alignment horizontal="right" vertical="center"/>
      <protection/>
    </xf>
    <xf numFmtId="0" fontId="10" fillId="6" borderId="3">
      <alignment horizontal="left" vertical="center"/>
      <protection/>
    </xf>
    <xf numFmtId="0" fontId="8" fillId="5" borderId="2">
      <alignment horizontal="center"/>
      <protection/>
    </xf>
    <xf numFmtId="168" fontId="11" fillId="6" borderId="3">
      <alignment horizontal="right" vertical="center"/>
      <protection/>
    </xf>
    <xf numFmtId="168" fontId="11" fillId="6" borderId="3">
      <alignment horizontal="right" vertical="center"/>
      <protection/>
    </xf>
    <xf numFmtId="164" fontId="11" fillId="6" borderId="3">
      <alignment horizontal="right" vertical="center"/>
      <protection/>
    </xf>
    <xf numFmtId="168" fontId="11" fillId="6" borderId="3">
      <alignment horizontal="right" vertical="center"/>
      <protection/>
    </xf>
    <xf numFmtId="168" fontId="11" fillId="6" borderId="3">
      <alignment horizontal="right" vertical="center"/>
      <protection/>
    </xf>
    <xf numFmtId="0" fontId="12" fillId="6" borderId="3">
      <alignment horizontal="left" vertical="center" wrapText="1"/>
      <protection/>
    </xf>
    <xf numFmtId="164" fontId="11" fillId="6" borderId="3">
      <alignment horizontal="right" vertical="center"/>
      <protection/>
    </xf>
    <xf numFmtId="0" fontId="13" fillId="5" borderId="2">
      <alignment horizontal="center" vertical="center"/>
      <protection/>
    </xf>
    <xf numFmtId="0" fontId="8" fillId="5" borderId="2">
      <alignment horizontal="center" wrapText="1"/>
      <protection/>
    </xf>
    <xf numFmtId="166" fontId="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 applyNumberFormat="0" applyFill="0" applyBorder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167">
      <alignment/>
      <protection/>
    </xf>
    <xf numFmtId="0" fontId="24" fillId="0" borderId="0" xfId="167" applyFont="1" applyBorder="1">
      <alignment/>
      <protection/>
    </xf>
    <xf numFmtId="0" fontId="23" fillId="0" borderId="0" xfId="167" applyFont="1" applyBorder="1">
      <alignment/>
      <protection/>
    </xf>
    <xf numFmtId="0" fontId="0" fillId="26" borderId="0" xfId="365" applyFont="1" applyFill="1" applyBorder="1">
      <alignment/>
      <protection/>
    </xf>
    <xf numFmtId="0" fontId="6" fillId="26" borderId="7" xfId="167" applyFont="1" applyFill="1" applyBorder="1" applyAlignment="1">
      <alignment horizontal="right"/>
      <protection/>
    </xf>
    <xf numFmtId="0" fontId="5" fillId="26" borderId="7" xfId="167" applyFont="1" applyFill="1" applyBorder="1">
      <alignment/>
      <protection/>
    </xf>
    <xf numFmtId="3" fontId="5" fillId="26" borderId="7" xfId="167" applyNumberFormat="1" applyFont="1" applyFill="1" applyBorder="1">
      <alignment/>
      <protection/>
    </xf>
    <xf numFmtId="9" fontId="5" fillId="26" borderId="7" xfId="21" applyFont="1" applyFill="1" applyBorder="1"/>
    <xf numFmtId="9" fontId="5" fillId="26" borderId="7" xfId="167" applyNumberFormat="1" applyFont="1" applyFill="1" applyBorder="1">
      <alignment/>
      <protection/>
    </xf>
    <xf numFmtId="9" fontId="5" fillId="26" borderId="7" xfId="167" applyNumberFormat="1" applyFont="1" applyFill="1" applyBorder="1" applyAlignment="1">
      <alignment horizontal="right"/>
      <protection/>
    </xf>
    <xf numFmtId="165" fontId="5" fillId="26" borderId="7" xfId="167" applyNumberFormat="1" applyFont="1" applyFill="1" applyBorder="1">
      <alignment/>
      <protection/>
    </xf>
    <xf numFmtId="165" fontId="6" fillId="26" borderId="7" xfId="167" applyNumberFormat="1" applyFont="1" applyFill="1" applyBorder="1">
      <alignment/>
      <protection/>
    </xf>
    <xf numFmtId="171" fontId="6" fillId="26" borderId="7" xfId="167" applyNumberFormat="1" applyFont="1" applyFill="1" applyBorder="1">
      <alignment/>
      <protection/>
    </xf>
    <xf numFmtId="10" fontId="6" fillId="26" borderId="7" xfId="167" applyNumberFormat="1" applyFont="1" applyFill="1" applyBorder="1">
      <alignment/>
      <protection/>
    </xf>
    <xf numFmtId="10" fontId="0" fillId="0" borderId="0" xfId="167" applyNumberFormat="1">
      <alignment/>
      <protection/>
    </xf>
    <xf numFmtId="0" fontId="5" fillId="27" borderId="7" xfId="167" applyFont="1" applyFill="1" applyBorder="1">
      <alignment/>
      <protection/>
    </xf>
    <xf numFmtId="10" fontId="5" fillId="27" borderId="7" xfId="21" applyNumberFormat="1" applyFont="1" applyFill="1" applyBorder="1"/>
    <xf numFmtId="0" fontId="6" fillId="26" borderId="7" xfId="167" applyFont="1" applyFill="1" applyBorder="1">
      <alignment/>
      <protection/>
    </xf>
    <xf numFmtId="3" fontId="0" fillId="26" borderId="0" xfId="365" applyNumberFormat="1" applyFont="1" applyFill="1" applyBorder="1">
      <alignment/>
      <protection/>
    </xf>
    <xf numFmtId="165" fontId="0" fillId="0" borderId="0" xfId="167" applyNumberFormat="1">
      <alignment/>
      <protection/>
    </xf>
    <xf numFmtId="3" fontId="0" fillId="0" borderId="0" xfId="365" applyNumberFormat="1" applyFont="1" applyBorder="1">
      <alignment/>
      <protection/>
    </xf>
    <xf numFmtId="0" fontId="3" fillId="28" borderId="0" xfId="167" applyFont="1" applyFill="1" applyBorder="1" applyAlignment="1">
      <alignment horizontal="right"/>
      <protection/>
    </xf>
    <xf numFmtId="0" fontId="0" fillId="0" borderId="0" xfId="365" applyFont="1" applyBorder="1">
      <alignment/>
      <protection/>
    </xf>
    <xf numFmtId="165" fontId="5" fillId="27" borderId="7" xfId="167" applyNumberFormat="1" applyFont="1" applyFill="1" applyBorder="1">
      <alignment/>
      <protection/>
    </xf>
    <xf numFmtId="165" fontId="6" fillId="27" borderId="7" xfId="167" applyNumberFormat="1" applyFont="1" applyFill="1" applyBorder="1">
      <alignment/>
      <protection/>
    </xf>
    <xf numFmtId="0" fontId="0" fillId="29" borderId="0" xfId="365" applyFont="1" applyFill="1" applyBorder="1">
      <alignment/>
      <protection/>
    </xf>
    <xf numFmtId="0" fontId="6" fillId="29" borderId="7" xfId="167" applyFont="1" applyFill="1" applyBorder="1" applyAlignment="1">
      <alignment horizontal="right"/>
      <protection/>
    </xf>
    <xf numFmtId="0" fontId="5" fillId="29" borderId="7" xfId="167" applyFont="1" applyFill="1" applyBorder="1">
      <alignment/>
      <protection/>
    </xf>
    <xf numFmtId="3" fontId="5" fillId="29" borderId="7" xfId="167" applyNumberFormat="1" applyFont="1" applyFill="1" applyBorder="1">
      <alignment/>
      <protection/>
    </xf>
    <xf numFmtId="2" fontId="0" fillId="0" borderId="0" xfId="167" applyNumberFormat="1">
      <alignment/>
      <protection/>
    </xf>
    <xf numFmtId="3" fontId="6" fillId="26" borderId="7" xfId="167" applyNumberFormat="1" applyFont="1" applyFill="1" applyBorder="1">
      <alignment/>
      <protection/>
    </xf>
    <xf numFmtId="0" fontId="2" fillId="0" borderId="0" xfId="167" applyFont="1">
      <alignment/>
      <protection/>
    </xf>
    <xf numFmtId="0" fontId="2" fillId="0" borderId="0" xfId="365" applyFont="1" applyBorder="1">
      <alignment/>
      <protection/>
    </xf>
    <xf numFmtId="0" fontId="26" fillId="0" borderId="0" xfId="451" applyBorder="1"/>
    <xf numFmtId="0" fontId="7" fillId="30" borderId="7" xfId="167" applyFont="1" applyFill="1" applyBorder="1" applyAlignment="1">
      <alignment horizontal="center"/>
      <protection/>
    </xf>
  </cellXfs>
  <cellStyles count="4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Porcentaje" xfId="21"/>
    <cellStyle name="Normal 11" xfId="22"/>
    <cellStyle name="Normal 7 2" xfId="23"/>
    <cellStyle name="Porcentual 3 2" xfId="24"/>
    <cellStyle name="Normal 3" xfId="25"/>
    <cellStyle name="Normal 66" xfId="26"/>
    <cellStyle name="Porcentual 5" xfId="27"/>
    <cellStyle name="Normal 2" xfId="28"/>
    <cellStyle name="Millares 7" xfId="29"/>
    <cellStyle name="Porcentual 4" xfId="30"/>
    <cellStyle name="Bandwidth" xfId="31"/>
    <cellStyle name="Normal 7" xfId="32"/>
    <cellStyle name="Porcentual 3" xfId="33"/>
    <cellStyle name="Normal 4" xfId="34"/>
    <cellStyle name="Millares 2" xfId="35"/>
    <cellStyle name="Normal 2 2" xfId="36"/>
    <cellStyle name="Porcentual 2 2" xfId="37"/>
    <cellStyle name="Porcentual 3 3" xfId="38"/>
    <cellStyle name="01. Pax y % por meses0c1" xfId="39"/>
    <cellStyle name="01. Pax y % por meses0c11" xfId="40"/>
    <cellStyle name="01. Pax y % por meses0c13" xfId="41"/>
    <cellStyle name="01. Pax y % por meses0c15" xfId="42"/>
    <cellStyle name="01. Pax y % por meses0c17" xfId="43"/>
    <cellStyle name="01. Pax y % por meses0c19" xfId="44"/>
    <cellStyle name="01. Pax y % por meses0c2" xfId="45"/>
    <cellStyle name="01. Pax y % por meses0c22" xfId="46"/>
    <cellStyle name="01. Pax y % por meses0c23" xfId="47"/>
    <cellStyle name="01. Pax y % por meses0c24" xfId="48"/>
    <cellStyle name="01. Pax y % por meses0c25" xfId="49"/>
    <cellStyle name="01. Pax y % por meses0c26" xfId="50"/>
    <cellStyle name="01. Pax y % por meses0c27" xfId="51"/>
    <cellStyle name="01. Pax y % por meses0c28" xfId="52"/>
    <cellStyle name="01. Pax y % por meses0c29" xfId="53"/>
    <cellStyle name="01. Pax y % por meses0c3" xfId="54"/>
    <cellStyle name="01. Pax y % por meses0c30" xfId="55"/>
    <cellStyle name="01. Pax y % por meses0c6" xfId="56"/>
    <cellStyle name="01. Pax y % por meses0c7" xfId="57"/>
    <cellStyle name="02. Ops y % por meses0c1" xfId="58"/>
    <cellStyle name="02. Ops y % por meses0c11" xfId="59"/>
    <cellStyle name="02. Ops y % por meses0c13" xfId="60"/>
    <cellStyle name="02. Ops y % por meses0c15" xfId="61"/>
    <cellStyle name="02. Ops y % por meses0c17" xfId="62"/>
    <cellStyle name="02. Ops y % por meses0c19" xfId="63"/>
    <cellStyle name="02. Ops y % por meses0c2" xfId="64"/>
    <cellStyle name="02. Ops y % por meses0c22" xfId="65"/>
    <cellStyle name="02. Ops y % por meses0c23" xfId="66"/>
    <cellStyle name="02. Ops y % por meses0c24" xfId="67"/>
    <cellStyle name="02. Ops y % por meses0c25" xfId="68"/>
    <cellStyle name="02. Ops y % por meses0c26" xfId="69"/>
    <cellStyle name="02. Ops y % por meses0c27" xfId="70"/>
    <cellStyle name="02. Ops y % por meses0c28" xfId="71"/>
    <cellStyle name="02. Ops y % por meses0c29" xfId="72"/>
    <cellStyle name="02. Ops y % por meses0c3" xfId="73"/>
    <cellStyle name="02. Ops y % por meses0c30" xfId="74"/>
    <cellStyle name="02. Ops y % por meses0c6" xfId="75"/>
    <cellStyle name="02. Ops y % por meses0c7" xfId="76"/>
    <cellStyle name="03. Merc comercial y % por meses0c1" xfId="77"/>
    <cellStyle name="03. Merc comercial y % por meses0c11" xfId="78"/>
    <cellStyle name="03. Merc comercial y % por meses0c13" xfId="79"/>
    <cellStyle name="03. Merc comercial y % por meses0c15" xfId="80"/>
    <cellStyle name="03. Merc comercial y % por meses0c17" xfId="81"/>
    <cellStyle name="03. Merc comercial y % por meses0c19" xfId="82"/>
    <cellStyle name="03. Merc comercial y % por meses0c2" xfId="83"/>
    <cellStyle name="03. Merc comercial y % por meses0c22" xfId="84"/>
    <cellStyle name="03. Merc comercial y % por meses0c23" xfId="85"/>
    <cellStyle name="03. Merc comercial y % por meses0c24" xfId="86"/>
    <cellStyle name="03. Merc comercial y % por meses0c25" xfId="87"/>
    <cellStyle name="03. Merc comercial y % por meses0c26" xfId="88"/>
    <cellStyle name="03. Merc comercial y % por meses0c27" xfId="89"/>
    <cellStyle name="03. Merc comercial y % por meses0c28" xfId="90"/>
    <cellStyle name="03. Merc comercial y % por meses0c29" xfId="91"/>
    <cellStyle name="03. Merc comercial y % por meses0c3" xfId="92"/>
    <cellStyle name="03. Merc comercial y % por meses0c30" xfId="93"/>
    <cellStyle name="03. Merc comercial y % por meses0c6" xfId="94"/>
    <cellStyle name="03. Merc comercial y % por meses0c7" xfId="95"/>
    <cellStyle name="04. Pax y % acum0c1" xfId="96"/>
    <cellStyle name="04. Pax y % acum0c11" xfId="97"/>
    <cellStyle name="04. Pax y % acum0c13" xfId="98"/>
    <cellStyle name="04. Pax y % acum0c15" xfId="99"/>
    <cellStyle name="04. Pax y % acum0c17" xfId="100"/>
    <cellStyle name="04. Pax y % acum0c19" xfId="101"/>
    <cellStyle name="04. Pax y % acum0c2" xfId="102"/>
    <cellStyle name="04. Pax y % acum0c22" xfId="103"/>
    <cellStyle name="04. Pax y % acum0c23" xfId="104"/>
    <cellStyle name="04. Pax y % acum0c24" xfId="105"/>
    <cellStyle name="04. Pax y % acum0c25" xfId="106"/>
    <cellStyle name="04. Pax y % acum0c26" xfId="107"/>
    <cellStyle name="04. Pax y % acum0c3" xfId="108"/>
    <cellStyle name="04. Pax y % acum0c6" xfId="109"/>
    <cellStyle name="04. Pax y % acum0c7" xfId="110"/>
    <cellStyle name="05. Ops y % acum0c1" xfId="111"/>
    <cellStyle name="05. Ops y % acum0c11" xfId="112"/>
    <cellStyle name="05. Ops y % acum0c13" xfId="113"/>
    <cellStyle name="05. Ops y % acum0c15" xfId="114"/>
    <cellStyle name="05. Ops y % acum0c17" xfId="115"/>
    <cellStyle name="05. Ops y % acum0c19" xfId="116"/>
    <cellStyle name="05. Ops y % acum0c2" xfId="117"/>
    <cellStyle name="05. Ops y % acum0c22" xfId="118"/>
    <cellStyle name="05. Ops y % acum0c23" xfId="119"/>
    <cellStyle name="05. Ops y % acum0c24" xfId="120"/>
    <cellStyle name="05. Ops y % acum0c25" xfId="121"/>
    <cellStyle name="05. Ops y % acum0c26" xfId="122"/>
    <cellStyle name="05. Ops y % acum0c3" xfId="123"/>
    <cellStyle name="05. Ops y % acum0c6" xfId="124"/>
    <cellStyle name="05. Ops y % acum0c7" xfId="125"/>
    <cellStyle name="06. Merc comercial y % acum0c1" xfId="126"/>
    <cellStyle name="06. Merc comercial y % acum0c11" xfId="127"/>
    <cellStyle name="06. Merc comercial y % acum0c13" xfId="128"/>
    <cellStyle name="06. Merc comercial y % acum0c15" xfId="129"/>
    <cellStyle name="06. Merc comercial y % acum0c17" xfId="130"/>
    <cellStyle name="06. Merc comercial y % acum0c19" xfId="131"/>
    <cellStyle name="06. Merc comercial y % acum0c2" xfId="132"/>
    <cellStyle name="06. Merc comercial y % acum0c22" xfId="133"/>
    <cellStyle name="06. Merc comercial y % acum0c23" xfId="134"/>
    <cellStyle name="06. Merc comercial y % acum0c24" xfId="135"/>
    <cellStyle name="06. Merc comercial y % acum0c25" xfId="136"/>
    <cellStyle name="06. Merc comercial y % acum0c26" xfId="137"/>
    <cellStyle name="06. Merc comercial y % acum0c3" xfId="138"/>
    <cellStyle name="06. Merc comercial y % acum0c6" xfId="139"/>
    <cellStyle name="06. Merc comercial y % acum0c7" xfId="140"/>
    <cellStyle name="Grupo.c1_bd094879-e6a6-487a-8cb7-bdb72151a509" xfId="141"/>
    <cellStyle name="Grupo.c11_49467040-ab5c-4ba8-85f2-26aa8a95cebd" xfId="142"/>
    <cellStyle name="Grupo.c13_889863ed-c808-468c-88cc-e2dc0a3a310e" xfId="143"/>
    <cellStyle name="Grupo.c15_6b6b12c2-41c2-4266-955b-fbd34db06ff4" xfId="144"/>
    <cellStyle name="Grupo.c17_1dfde6b4-64b4-496f-b9d9-4a75964ece90" xfId="145"/>
    <cellStyle name="Grupo.c19_d7921633-13c7-4309-b243-ee14eb2da8da" xfId="146"/>
    <cellStyle name="Grupo.c2_e2d66d90-cb4e-41f9-806d-56639d4396fc" xfId="147"/>
    <cellStyle name="Grupo.c22_d92100c0-4e63-40ab-92e6-3a18ebdf2f88" xfId="148"/>
    <cellStyle name="Grupo.c23_2d3402b3-99bb-44a3-b262-1fcd7f674090" xfId="149"/>
    <cellStyle name="Grupo.c24_e987d2a3-d2a2-4e41-acde-68bd369a64bf" xfId="150"/>
    <cellStyle name="Grupo.c25_51df934f-cfe5-405b-b676-c78622a9cfd8" xfId="151"/>
    <cellStyle name="Grupo.c26_2ca5e6b7-77a5-4b3f-a01b-77276404fe37" xfId="152"/>
    <cellStyle name="Grupo.c27_67b2266e-767f-4aa0-b6c8-ec2342d78eba" xfId="153"/>
    <cellStyle name="Grupo.c28_5185116c-967e-4f35-ad34-d521500bc848" xfId="154"/>
    <cellStyle name="Grupo.c29_c4ce01c6-d23d-4fb2-8f84-b230f7784723" xfId="155"/>
    <cellStyle name="Grupo.c3_0fe399ae-7af6-423c-b1ee-3b9c632cf6d1" xfId="156"/>
    <cellStyle name="Grupo.c30_11f61656-5258-4451-8c91-ce2d552340af" xfId="157"/>
    <cellStyle name="Grupo.c6_e7b92a8b-057c-4c12-97fe-1997932642ee" xfId="158"/>
    <cellStyle name="Grupo.c7_ca81c996-6bfb-479d-adc7-6560c67238b8" xfId="159"/>
    <cellStyle name="Millares 3" xfId="160"/>
    <cellStyle name="Millares 4" xfId="161"/>
    <cellStyle name="Millares 5" xfId="162"/>
    <cellStyle name="Millares 6" xfId="163"/>
    <cellStyle name="Moneda 2" xfId="164"/>
    <cellStyle name="Normal 10" xfId="165"/>
    <cellStyle name="Normal 100" xfId="166"/>
    <cellStyle name="Normal 11 2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0" xfId="176"/>
    <cellStyle name="Normal 21" xfId="177"/>
    <cellStyle name="Normal 22" xfId="178"/>
    <cellStyle name="Normal 23" xfId="179"/>
    <cellStyle name="Normal 24" xfId="180"/>
    <cellStyle name="Normal 25" xfId="181"/>
    <cellStyle name="Normal 26" xfId="182"/>
    <cellStyle name="Normal 27" xfId="183"/>
    <cellStyle name="Normal 28" xfId="184"/>
    <cellStyle name="Normal 29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39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06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7" xfId="224"/>
    <cellStyle name="Normal 68" xfId="225"/>
    <cellStyle name="Normal 69" xfId="226"/>
    <cellStyle name="Normal 70" xfId="227"/>
    <cellStyle name="Normal 71" xfId="228"/>
    <cellStyle name="Normal 72" xfId="229"/>
    <cellStyle name="Normal 73" xfId="230"/>
    <cellStyle name="Normal 74" xfId="231"/>
    <cellStyle name="Normal 75" xfId="232"/>
    <cellStyle name="Normal 76" xfId="233"/>
    <cellStyle name="Normal 77" xfId="234"/>
    <cellStyle name="Normal 78" xfId="235"/>
    <cellStyle name="Normal 79" xfId="236"/>
    <cellStyle name="Normal 8" xfId="237"/>
    <cellStyle name="Normal 80" xfId="238"/>
    <cellStyle name="Normal 81" xfId="239"/>
    <cellStyle name="Normal 82" xfId="240"/>
    <cellStyle name="Normal 83" xfId="241"/>
    <cellStyle name="Normal 84" xfId="242"/>
    <cellStyle name="Normal 88" xfId="243"/>
    <cellStyle name="Normal 89" xfId="244"/>
    <cellStyle name="Normal 9" xfId="245"/>
    <cellStyle name="Normal 90" xfId="246"/>
    <cellStyle name="Normal 91" xfId="247"/>
    <cellStyle name="Normal 92" xfId="248"/>
    <cellStyle name="Normal 93" xfId="249"/>
    <cellStyle name="Normal 94" xfId="250"/>
    <cellStyle name="Percent 2" xfId="251"/>
    <cellStyle name="Porcentual 2" xfId="252"/>
    <cellStyle name="Normal 85" xfId="253"/>
    <cellStyle name="Normal 86" xfId="254"/>
    <cellStyle name="20% - Énfasis1 2" xfId="255"/>
    <cellStyle name="20% - Énfasis1 3" xfId="256"/>
    <cellStyle name="20% - Énfasis1 4" xfId="257"/>
    <cellStyle name="20% - Énfasis2 2" xfId="258"/>
    <cellStyle name="20% - Énfasis2 3" xfId="259"/>
    <cellStyle name="20% - Énfasis2 4" xfId="260"/>
    <cellStyle name="20% - Énfasis3 2" xfId="261"/>
    <cellStyle name="20% - Énfasis3 3" xfId="262"/>
    <cellStyle name="20% - Énfasis3 4" xfId="263"/>
    <cellStyle name="20% - Énfasis4 2" xfId="264"/>
    <cellStyle name="20% - Énfasis4 3" xfId="265"/>
    <cellStyle name="20% - Énfasis4 4" xfId="266"/>
    <cellStyle name="20% - Énfasis5 2" xfId="267"/>
    <cellStyle name="20% - Énfasis5 3" xfId="268"/>
    <cellStyle name="20% - Énfasis5 4" xfId="269"/>
    <cellStyle name="20% - Énfasis6 2" xfId="270"/>
    <cellStyle name="20% - Énfasis6 3" xfId="271"/>
    <cellStyle name="20% - Énfasis6 4" xfId="272"/>
    <cellStyle name="40% - Énfasis1 2" xfId="273"/>
    <cellStyle name="40% - Énfasis1 3" xfId="274"/>
    <cellStyle name="40% - Énfasis1 4" xfId="275"/>
    <cellStyle name="40% - Énfasis2 2" xfId="276"/>
    <cellStyle name="40% - Énfasis2 3" xfId="277"/>
    <cellStyle name="40% - Énfasis2 4" xfId="278"/>
    <cellStyle name="40% - Énfasis3 2" xfId="279"/>
    <cellStyle name="40% - Énfasis3 3" xfId="280"/>
    <cellStyle name="40% - Énfasis3 4" xfId="281"/>
    <cellStyle name="40% - Énfasis4 2" xfId="282"/>
    <cellStyle name="40% - Énfasis4 3" xfId="283"/>
    <cellStyle name="40% - Énfasis4 4" xfId="284"/>
    <cellStyle name="40% - Énfasis5 2" xfId="285"/>
    <cellStyle name="40% - Énfasis5 3" xfId="286"/>
    <cellStyle name="40% - Énfasis5 4" xfId="287"/>
    <cellStyle name="40% - Énfasis6 2" xfId="288"/>
    <cellStyle name="40% - Énfasis6 3" xfId="289"/>
    <cellStyle name="40% - Énfasis6 4" xfId="290"/>
    <cellStyle name="60% - Énfasis1 2" xfId="291"/>
    <cellStyle name="60% - Énfasis1 3" xfId="292"/>
    <cellStyle name="60% - Énfasis1 4" xfId="293"/>
    <cellStyle name="60% - Énfasis2 2" xfId="294"/>
    <cellStyle name="60% - Énfasis2 3" xfId="295"/>
    <cellStyle name="60% - Énfasis2 4" xfId="296"/>
    <cellStyle name="60% - Énfasis3 2" xfId="297"/>
    <cellStyle name="60% - Énfasis3 3" xfId="298"/>
    <cellStyle name="60% - Énfasis3 4" xfId="299"/>
    <cellStyle name="60% - Énfasis4 2" xfId="300"/>
    <cellStyle name="60% - Énfasis4 3" xfId="301"/>
    <cellStyle name="60% - Énfasis4 4" xfId="302"/>
    <cellStyle name="60% - Énfasis5 2" xfId="303"/>
    <cellStyle name="60% - Énfasis5 3" xfId="304"/>
    <cellStyle name="60% - Énfasis5 4" xfId="305"/>
    <cellStyle name="60% - Énfasis6 2" xfId="306"/>
    <cellStyle name="60% - Énfasis6 3" xfId="307"/>
    <cellStyle name="60% - Énfasis6 4" xfId="308"/>
    <cellStyle name="Celda de comprobación 2" xfId="309"/>
    <cellStyle name="Celda de comprobación 3" xfId="310"/>
    <cellStyle name="Celda de comprobación 4" xfId="311"/>
    <cellStyle name="Comma 2" xfId="312"/>
    <cellStyle name="Comma 3" xfId="313"/>
    <cellStyle name="Encabezado 4 2" xfId="314"/>
    <cellStyle name="Encabezado 4 3" xfId="315"/>
    <cellStyle name="Encabezado 4 4" xfId="316"/>
    <cellStyle name="Énfasis1 2" xfId="317"/>
    <cellStyle name="Énfasis1 3" xfId="318"/>
    <cellStyle name="Énfasis1 4" xfId="319"/>
    <cellStyle name="Énfasis2 2" xfId="320"/>
    <cellStyle name="Énfasis2 3" xfId="321"/>
    <cellStyle name="Énfasis2 4" xfId="322"/>
    <cellStyle name="Énfasis3 2" xfId="323"/>
    <cellStyle name="Énfasis3 3" xfId="324"/>
    <cellStyle name="Énfasis3 4" xfId="325"/>
    <cellStyle name="Énfasis4 2" xfId="326"/>
    <cellStyle name="Énfasis4 3" xfId="327"/>
    <cellStyle name="Énfasis4 4" xfId="328"/>
    <cellStyle name="Énfasis5 2" xfId="329"/>
    <cellStyle name="Énfasis5 3" xfId="330"/>
    <cellStyle name="Énfasis5 4" xfId="331"/>
    <cellStyle name="Énfasis6 2" xfId="332"/>
    <cellStyle name="Énfasis6 3" xfId="333"/>
    <cellStyle name="Énfasis6 4" xfId="334"/>
    <cellStyle name="Hipervínculo 2" xfId="335"/>
    <cellStyle name="Millares 2 2" xfId="336"/>
    <cellStyle name="Millares 2 3" xfId="337"/>
    <cellStyle name="Millares 2 4" xfId="338"/>
    <cellStyle name="Millares 2 5" xfId="339"/>
    <cellStyle name="Millares 7 2" xfId="340"/>
    <cellStyle name="Normal 10 2" xfId="341"/>
    <cellStyle name="Normal 100 2" xfId="342"/>
    <cellStyle name="Normal 12 2" xfId="343"/>
    <cellStyle name="Normal 13 2" xfId="344"/>
    <cellStyle name="Normal 14 2" xfId="345"/>
    <cellStyle name="Normal 15 2" xfId="346"/>
    <cellStyle name="Normal 16 2" xfId="347"/>
    <cellStyle name="Normal 17 2" xfId="348"/>
    <cellStyle name="Normal 18 2" xfId="349"/>
    <cellStyle name="Normal 19 2" xfId="350"/>
    <cellStyle name="Normal 2 3" xfId="351"/>
    <cellStyle name="Normal 2 4" xfId="352"/>
    <cellStyle name="Normal 2 5" xfId="353"/>
    <cellStyle name="Normal 2 5 2" xfId="354"/>
    <cellStyle name="Normal 20 2" xfId="355"/>
    <cellStyle name="Normal 21 2" xfId="356"/>
    <cellStyle name="Normal 22 2" xfId="357"/>
    <cellStyle name="Normal 23 2" xfId="358"/>
    <cellStyle name="Normal 24 2" xfId="359"/>
    <cellStyle name="Normal 25 2" xfId="360"/>
    <cellStyle name="Normal 26 2" xfId="361"/>
    <cellStyle name="Normal 27 2" xfId="362"/>
    <cellStyle name="Normal 28 2" xfId="363"/>
    <cellStyle name="Normal 29 2" xfId="364"/>
    <cellStyle name="Normal 3 2" xfId="365"/>
    <cellStyle name="Normal 30 2" xfId="366"/>
    <cellStyle name="Normal 31 2" xfId="367"/>
    <cellStyle name="Normal 32 2" xfId="368"/>
    <cellStyle name="Normal 33 2" xfId="369"/>
    <cellStyle name="Normal 34 2" xfId="370"/>
    <cellStyle name="Normal 35 2" xfId="371"/>
    <cellStyle name="Normal 36 2" xfId="372"/>
    <cellStyle name="Normal 37 2" xfId="373"/>
    <cellStyle name="Normal 38 2" xfId="374"/>
    <cellStyle name="Normal 39 2" xfId="375"/>
    <cellStyle name="Normal 4 2" xfId="376"/>
    <cellStyle name="Normal 40 2" xfId="377"/>
    <cellStyle name="Normal 41 2" xfId="378"/>
    <cellStyle name="Normal 42 2" xfId="379"/>
    <cellStyle name="Normal 43 2" xfId="380"/>
    <cellStyle name="Normal 44 2" xfId="381"/>
    <cellStyle name="Normal 45 2" xfId="382"/>
    <cellStyle name="Normal 46 2" xfId="383"/>
    <cellStyle name="Normal 47 2" xfId="384"/>
    <cellStyle name="Normal 48 2" xfId="385"/>
    <cellStyle name="Normal 49 2" xfId="386"/>
    <cellStyle name="Normal 5 2" xfId="387"/>
    <cellStyle name="Normal 50 2" xfId="388"/>
    <cellStyle name="Normal 51 2" xfId="389"/>
    <cellStyle name="Normal 52 2" xfId="390"/>
    <cellStyle name="Normal 53 2" xfId="391"/>
    <cellStyle name="Normal 54 2" xfId="392"/>
    <cellStyle name="Normal 55 2" xfId="393"/>
    <cellStyle name="Normal 56 2" xfId="394"/>
    <cellStyle name="Normal 57 2" xfId="395"/>
    <cellStyle name="Normal 58 2" xfId="396"/>
    <cellStyle name="Normal 59 2" xfId="397"/>
    <cellStyle name="Normal 60 2" xfId="398"/>
    <cellStyle name="Normal 61 2" xfId="399"/>
    <cellStyle name="Normal 62 2" xfId="400"/>
    <cellStyle name="Normal 63 2" xfId="401"/>
    <cellStyle name="Normal 64 2" xfId="402"/>
    <cellStyle name="Normal 65 2" xfId="403"/>
    <cellStyle name="Normal 67 2" xfId="404"/>
    <cellStyle name="Normal 68 2" xfId="405"/>
    <cellStyle name="Normal 69 2" xfId="406"/>
    <cellStyle name="Normal 7 2 2" xfId="407"/>
    <cellStyle name="Normal 7 3" xfId="408"/>
    <cellStyle name="Normal 70 2" xfId="409"/>
    <cellStyle name="Normal 71 2" xfId="410"/>
    <cellStyle name="Normal 72 2" xfId="411"/>
    <cellStyle name="Normal 73 2" xfId="412"/>
    <cellStyle name="Normal 74 2" xfId="413"/>
    <cellStyle name="Normal 75 2" xfId="414"/>
    <cellStyle name="Normal 76 2" xfId="415"/>
    <cellStyle name="Normal 77 2" xfId="416"/>
    <cellStyle name="Normal 78 2" xfId="417"/>
    <cellStyle name="Normal 79 2" xfId="418"/>
    <cellStyle name="Normal 80 2" xfId="419"/>
    <cellStyle name="Normal 81 2" xfId="420"/>
    <cellStyle name="Normal 82 2" xfId="421"/>
    <cellStyle name="Normal 83 2" xfId="422"/>
    <cellStyle name="Normal 84 2" xfId="423"/>
    <cellStyle name="Normal 88 2" xfId="424"/>
    <cellStyle name="Normal 89 2" xfId="425"/>
    <cellStyle name="Normal 9 2" xfId="426"/>
    <cellStyle name="Normal 90 2" xfId="427"/>
    <cellStyle name="Normal 91 2" xfId="428"/>
    <cellStyle name="Normal 92 2" xfId="429"/>
    <cellStyle name="Normal 93 2" xfId="430"/>
    <cellStyle name="Normal 94 2" xfId="431"/>
    <cellStyle name="Porcentual 2 3" xfId="432"/>
    <cellStyle name="Porcentual 2 3 2" xfId="433"/>
    <cellStyle name="Porcentual 3 3 2" xfId="434"/>
    <cellStyle name="Porcentual 3 4" xfId="435"/>
    <cellStyle name="Porcentual 4 2" xfId="436"/>
    <cellStyle name="Porcentual 6" xfId="437"/>
    <cellStyle name="Texto de advertencia 2" xfId="438"/>
    <cellStyle name="Texto de advertencia 3" xfId="439"/>
    <cellStyle name="Texto de advertencia 4" xfId="440"/>
    <cellStyle name="Título 3 2" xfId="441"/>
    <cellStyle name="Título 3 3" xfId="442"/>
    <cellStyle name="Título 3 4" xfId="443"/>
    <cellStyle name="Total 2" xfId="444"/>
    <cellStyle name="Total 3" xfId="445"/>
    <cellStyle name="Total 4" xfId="446"/>
    <cellStyle name="Normal 7 2 3" xfId="447"/>
    <cellStyle name="Normal 87" xfId="448"/>
    <cellStyle name="Normal 95" xfId="449"/>
    <cellStyle name="Porcentaje 2" xfId="450"/>
    <cellStyle name="Hipervínculo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ziaconnect.com/blog/proyecciones-financieras-caso-practico/689300174528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390525</xdr:colOff>
      <xdr:row>1</xdr:row>
      <xdr:rowOff>0</xdr:rowOff>
    </xdr:from>
    <xdr:ext cx="3171825" cy="676275"/>
    <xdr:sp macro="" textlink="">
      <xdr:nvSpPr>
        <xdr:cNvPr id="4" name="3 CuadroTexto">
          <a:hlinkClick r:id="rId1"/>
        </xdr:cNvPr>
        <xdr:cNvSpPr txBox="1"/>
      </xdr:nvSpPr>
      <xdr:spPr>
        <a:xfrm>
          <a:off x="9134475" y="352425"/>
          <a:ext cx="3171825" cy="676275"/>
        </a:xfrm>
        <a:prstGeom prst="wedgeRoundRectCallout">
          <a:avLst>
            <a:gd name="adj1" fmla="val -115388"/>
            <a:gd name="adj2" fmla="val 248918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>
              <a:latin typeface="Calibri" pitchFamily="34" charset="0"/>
              <a:ea typeface="Gulim" pitchFamily="34" charset="-127"/>
              <a:cs typeface="Calibri" pitchFamily="34" charset="0"/>
            </a:rPr>
            <a:t>Datos</a:t>
          </a:r>
          <a:r>
            <a:rPr lang="es-ES_tradnl" sz="1100" baseline="0">
              <a:latin typeface="Calibri" pitchFamily="34" charset="0"/>
              <a:ea typeface="Gulim" pitchFamily="34" charset="-127"/>
              <a:cs typeface="Calibri" pitchFamily="34" charset="0"/>
            </a:rPr>
            <a:t> que provienen de las proyecciones financieras: Ver blog post sobre el caso práctico de proyecciones financieras  </a:t>
          </a:r>
          <a:r>
            <a:rPr lang="es-ES_tradnl" sz="1100" b="1" u="sng" baseline="0">
              <a:solidFill>
                <a:srgbClr val="064198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LINK AQUÍ 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7</xdr:col>
      <xdr:colOff>295275</xdr:colOff>
      <xdr:row>17</xdr:row>
      <xdr:rowOff>152400</xdr:rowOff>
    </xdr:from>
    <xdr:ext cx="3171825" cy="676275"/>
    <xdr:sp macro="" textlink="">
      <xdr:nvSpPr>
        <xdr:cNvPr id="5" name="4 CuadroTexto"/>
        <xdr:cNvSpPr txBox="1"/>
      </xdr:nvSpPr>
      <xdr:spPr>
        <a:xfrm>
          <a:off x="8001000" y="4181475"/>
          <a:ext cx="3171825" cy="676275"/>
        </a:xfrm>
        <a:prstGeom prst="wedgeRoundRectCallout">
          <a:avLst>
            <a:gd name="adj1" fmla="val -91064"/>
            <a:gd name="adj2" fmla="val 165514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Ponderación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asignada para darle más importancia al mútiplo de EBITDA frente el múltiplo de VENTAs o vice-versa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7</xdr:col>
      <xdr:colOff>809625</xdr:colOff>
      <xdr:row>25</xdr:row>
      <xdr:rowOff>76200</xdr:rowOff>
    </xdr:from>
    <xdr:ext cx="3171825" cy="676275"/>
    <xdr:sp macro="" textlink="">
      <xdr:nvSpPr>
        <xdr:cNvPr id="6" name="5 CuadroTexto"/>
        <xdr:cNvSpPr txBox="1"/>
      </xdr:nvSpPr>
      <xdr:spPr>
        <a:xfrm>
          <a:off x="8515350" y="5934075"/>
          <a:ext cx="3171825" cy="676275"/>
        </a:xfrm>
        <a:prstGeom prst="wedgeRoundRectCallout">
          <a:avLst>
            <a:gd name="adj1" fmla="val -143316"/>
            <a:gd name="adj2" fmla="val -25325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Ponderación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asignada para darle más importancia los valores del año 4 frente a los del año 5 o vice-versa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6</xdr:col>
      <xdr:colOff>257175</xdr:colOff>
      <xdr:row>29</xdr:row>
      <xdr:rowOff>76200</xdr:rowOff>
    </xdr:from>
    <xdr:ext cx="3171825" cy="676275"/>
    <xdr:sp macro="" textlink="">
      <xdr:nvSpPr>
        <xdr:cNvPr id="7" name="6 CuadroTexto"/>
        <xdr:cNvSpPr txBox="1"/>
      </xdr:nvSpPr>
      <xdr:spPr>
        <a:xfrm>
          <a:off x="6924675" y="6848475"/>
          <a:ext cx="3171825" cy="676275"/>
        </a:xfrm>
        <a:prstGeom prst="wedgeRoundRectCallout">
          <a:avLst>
            <a:gd name="adj1" fmla="val -122595"/>
            <a:gd name="adj2" fmla="val 114623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Multiplos de EBITDA y VENTAS. Número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</a:t>
          </a:r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por el que se multiplica los valores correspondientes para hallar el valor residual.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0</xdr:col>
      <xdr:colOff>295275</xdr:colOff>
      <xdr:row>23</xdr:row>
      <xdr:rowOff>38100</xdr:rowOff>
    </xdr:from>
    <xdr:ext cx="2047875" cy="676275"/>
    <xdr:sp macro="" textlink="">
      <xdr:nvSpPr>
        <xdr:cNvPr id="8" name="7 CuadroTexto"/>
        <xdr:cNvSpPr txBox="1"/>
      </xdr:nvSpPr>
      <xdr:spPr>
        <a:xfrm>
          <a:off x="295275" y="5438775"/>
          <a:ext cx="2047875" cy="676275"/>
        </a:xfrm>
        <a:prstGeom prst="wedgeRoundRectCallout">
          <a:avLst>
            <a:gd name="adj1" fmla="val 178541"/>
            <a:gd name="adj2" fmla="val 123276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Valor Residual. Calculado ponderando cada uno de los 4 valores hallados.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3</xdr:col>
      <xdr:colOff>638175</xdr:colOff>
      <xdr:row>16</xdr:row>
      <xdr:rowOff>85725</xdr:rowOff>
    </xdr:from>
    <xdr:ext cx="2219325" cy="1057275"/>
    <xdr:sp macro="" textlink="">
      <xdr:nvSpPr>
        <xdr:cNvPr id="9" name="8 CuadroTexto"/>
        <xdr:cNvSpPr txBox="1"/>
      </xdr:nvSpPr>
      <xdr:spPr>
        <a:xfrm>
          <a:off x="4191000" y="3886200"/>
          <a:ext cx="2219325" cy="1057275"/>
        </a:xfrm>
        <a:prstGeom prst="wedgeRoundRectCallout">
          <a:avLst>
            <a:gd name="adj1" fmla="val -16809"/>
            <a:gd name="adj2" fmla="val 92985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Los 4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cuatros valores residuales de exit hallados multiplicando el valor de ventas o ebitda correspondiente de cada año por su múltiplo.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0</xdr:col>
      <xdr:colOff>285750</xdr:colOff>
      <xdr:row>30</xdr:row>
      <xdr:rowOff>76200</xdr:rowOff>
    </xdr:from>
    <xdr:ext cx="2047875" cy="866775"/>
    <xdr:sp macro="" textlink="">
      <xdr:nvSpPr>
        <xdr:cNvPr id="10" name="9 CuadroTexto"/>
        <xdr:cNvSpPr txBox="1"/>
      </xdr:nvSpPr>
      <xdr:spPr>
        <a:xfrm>
          <a:off x="285750" y="7077075"/>
          <a:ext cx="2047875" cy="866775"/>
        </a:xfrm>
        <a:prstGeom prst="wedgeRoundRectCallout">
          <a:avLst>
            <a:gd name="adj1" fmla="val 196680"/>
            <a:gd name="adj2" fmla="val -64536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Cuanta veces multiplica el inversor su inversión si se vendiera la empresa por el EXIT VALUE.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4</xdr:col>
      <xdr:colOff>409575</xdr:colOff>
      <xdr:row>45</xdr:row>
      <xdr:rowOff>57150</xdr:rowOff>
    </xdr:from>
    <xdr:ext cx="3171825" cy="676275"/>
    <xdr:sp macro="" textlink="">
      <xdr:nvSpPr>
        <xdr:cNvPr id="11" name="10 CuadroTexto"/>
        <xdr:cNvSpPr txBox="1"/>
      </xdr:nvSpPr>
      <xdr:spPr>
        <a:xfrm>
          <a:off x="5000625" y="10487025"/>
          <a:ext cx="3171825" cy="676275"/>
        </a:xfrm>
        <a:prstGeom prst="wedgeRoundRectCallout">
          <a:avLst>
            <a:gd name="adj1" fmla="val -95868"/>
            <a:gd name="adj2" fmla="val 35460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EL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EQUITY VALUE se halla aplicando la fórmula del descuento de flujos al Equity Cash Flow. Este es el valor Post-Money</a:t>
          </a:r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.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4</xdr:col>
      <xdr:colOff>428625</xdr:colOff>
      <xdr:row>53</xdr:row>
      <xdr:rowOff>200025</xdr:rowOff>
    </xdr:from>
    <xdr:ext cx="2552700" cy="676275"/>
    <xdr:sp macro="" textlink="">
      <xdr:nvSpPr>
        <xdr:cNvPr id="12" name="11 CuadroTexto"/>
        <xdr:cNvSpPr txBox="1"/>
      </xdr:nvSpPr>
      <xdr:spPr>
        <a:xfrm>
          <a:off x="5019675" y="12458700"/>
          <a:ext cx="2552700" cy="676275"/>
        </a:xfrm>
        <a:prstGeom prst="wedgeRoundRectCallout">
          <a:avLst>
            <a:gd name="adj1" fmla="val -105943"/>
            <a:gd name="adj2" fmla="val -114384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La participación de los nuevos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socios se halla dividiendo la nueva ampliación de capital por el valor Post-Money</a:t>
          </a:r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.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5</xdr:col>
      <xdr:colOff>95250</xdr:colOff>
      <xdr:row>49</xdr:row>
      <xdr:rowOff>123825</xdr:rowOff>
    </xdr:from>
    <xdr:ext cx="2552700" cy="676275"/>
    <xdr:sp macro="" textlink="">
      <xdr:nvSpPr>
        <xdr:cNvPr id="13" name="12 CuadroTexto"/>
        <xdr:cNvSpPr txBox="1"/>
      </xdr:nvSpPr>
      <xdr:spPr>
        <a:xfrm>
          <a:off x="5724525" y="11468100"/>
          <a:ext cx="2552700" cy="676275"/>
        </a:xfrm>
        <a:prstGeom prst="wedgeRoundRectCallout">
          <a:avLst>
            <a:gd name="adj1" fmla="val -133928"/>
            <a:gd name="adj2" fmla="val -47944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Rentabilidad anual para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el inversor</a:t>
          </a:r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. Valor al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que se descuenta los flujos para hallar el Equity Value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oneCellAnchor>
    <xdr:from>
      <xdr:col>12</xdr:col>
      <xdr:colOff>609600</xdr:colOff>
      <xdr:row>26</xdr:row>
      <xdr:rowOff>104775</xdr:rowOff>
    </xdr:from>
    <xdr:ext cx="3171825" cy="485775"/>
    <xdr:sp macro="" textlink="">
      <xdr:nvSpPr>
        <xdr:cNvPr id="14" name="13 CuadroTexto"/>
        <xdr:cNvSpPr txBox="1"/>
      </xdr:nvSpPr>
      <xdr:spPr>
        <a:xfrm>
          <a:off x="12696825" y="6191250"/>
          <a:ext cx="3171825" cy="485775"/>
        </a:xfrm>
        <a:prstGeom prst="wedgeRoundRectCallout">
          <a:avLst>
            <a:gd name="adj1" fmla="val -67040"/>
            <a:gd name="adj2" fmla="val 244355"/>
            <a:gd name="adj3" fmla="val 16667"/>
          </a:avLst>
        </a:prstGeom>
        <a:ln w="12700">
          <a:solidFill>
            <a:schemeClr val="accent6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_tradnl" sz="1100" b="0" u="none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Cálculos</a:t>
          </a:r>
          <a:r>
            <a:rPr lang="es-ES_tradnl" sz="1100" b="0" u="none" baseline="0">
              <a:solidFill>
                <a:schemeClr val="dk1"/>
              </a:solidFill>
              <a:latin typeface="Calibri" pitchFamily="34" charset="0"/>
              <a:ea typeface="Gulim" pitchFamily="34" charset="-127"/>
              <a:cs typeface="Calibri" pitchFamily="34" charset="0"/>
            </a:rPr>
            <a:t> intermedios para hallar el Exit Value Ponderado</a:t>
          </a:r>
          <a:endParaRPr lang="es-ES_tradnl" sz="1100" b="1" u="sng">
            <a:solidFill>
              <a:srgbClr val="064198"/>
            </a:solidFill>
            <a:latin typeface="Calibri" pitchFamily="34" charset="0"/>
            <a:ea typeface="Gulim" pitchFamily="34" charset="-127"/>
            <a:cs typeface="Calibri" pitchFamily="34" charset="0"/>
          </a:endParaRPr>
        </a:p>
      </xdr:txBody>
    </xdr:sp>
    <xdr:clientData/>
  </xdr:oneCellAnchor>
  <xdr:twoCellAnchor editAs="oneCell">
    <xdr:from>
      <xdr:col>5</xdr:col>
      <xdr:colOff>800100</xdr:colOff>
      <xdr:row>0</xdr:row>
      <xdr:rowOff>314325</xdr:rowOff>
    </xdr:from>
    <xdr:to>
      <xdr:col>6</xdr:col>
      <xdr:colOff>971550</xdr:colOff>
      <xdr:row>7</xdr:row>
      <xdr:rowOff>38100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314325"/>
          <a:ext cx="1209675" cy="1466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\Dropbox\FINANZIAPYME%20CLIENTES\Clientes\Proyecciones%20Financieras%20FINANZIAPYME%20-%20PLANTILLA%20ENISA%20JOV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l-web.dropbox.com\Users\arroyo\Documents\Dir.%20ECONOMICA\PLAN%20AVE%20FENIX\Plan%20Financiero%20AVE%20FENIX%20version%20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RITERIOS"/>
      <sheetName val="FORMULARIO"/>
      <sheetName val="CUENTAS"/>
      <sheetName val="VENTAS"/>
      <sheetName val="GASTOS"/>
      <sheetName val="INVERSIÓN"/>
      <sheetName val="RRHH"/>
      <sheetName val="PTMO ENISA"/>
      <sheetName val="Estados Financieros"/>
      <sheetName val="Datos Inversión"/>
      <sheetName val="Hoja de Cuadre"/>
    </sheetNames>
    <sheetDataSet>
      <sheetData sheetId="0">
        <row r="5">
          <cell r="B5">
            <v>2010</v>
          </cell>
        </row>
      </sheetData>
      <sheetData sheetId="1"/>
      <sheetData sheetId="2"/>
      <sheetData sheetId="3">
        <row r="6">
          <cell r="B6">
            <v>2010</v>
          </cell>
        </row>
      </sheetData>
      <sheetData sheetId="4">
        <row r="1">
          <cell r="A1" t="str">
            <v>PROYECCIONES FINANCIERAS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tructuracion Pasivo (2)"/>
      <sheetName val="Coste Restructuracion y Salario"/>
      <sheetName val="Proveedores Dinamica"/>
      <sheetName val="Proveedores Pendientes de Pago"/>
      <sheetName val="Clientes Cobro Dinamica"/>
      <sheetName val="Clientes Derecho de Cobro"/>
      <sheetName val="Dinamico por Entidades"/>
      <sheetName val="Dinamico Pool Bancario"/>
      <sheetName val="Pool Bancario"/>
      <sheetName val="HICUSA"/>
      <sheetName val="Tendencias"/>
      <sheetName val="MACROFAMILIA"/>
      <sheetName val="Histórico 2003-2008"/>
      <sheetName val="Acciones de Financiacion"/>
      <sheetName val="609 Rappel"/>
      <sheetName val="7. Gastos de Explotacion"/>
      <sheetName val="Amortizacion del Prestamo 11MM"/>
      <sheetName val="Amortizacion del Prestamo 13MM"/>
      <sheetName val="Préstamo carencia y cuota fija "/>
      <sheetName val="A3) RESULTADO  FINANCIERO"/>
      <sheetName val="Ingresos 2009-2018"/>
      <sheetName val="Plan amortizaciones"/>
      <sheetName val="Subvenciones"/>
      <sheetName val="Justificacion Refinanciacion"/>
      <sheetName val="Estimación de Ventas y Compras"/>
      <sheetName val="Dinamico por Productos"/>
      <sheetName val="Balance Actual"/>
      <sheetName val="Balance Final"/>
      <sheetName val="Garantias"/>
      <sheetName val="Descuento por Vencimient"/>
      <sheetName val="Perdidas y Ganancias 2008"/>
      <sheetName val="Necesidad de Financiacion"/>
      <sheetName val="Restructuracion Pasivo"/>
      <sheetName val="EVOLUCION PLANA"/>
      <sheetName val="EVOLUCION PLANA RESUMIDA"/>
      <sheetName val="Estrategia Pool Banc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D5">
            <v>10979062.149999999</v>
          </cell>
        </row>
        <row r="6">
          <cell r="D6">
            <v>0.035</v>
          </cell>
        </row>
        <row r="7">
          <cell r="D7">
            <v>1</v>
          </cell>
        </row>
        <row r="8">
          <cell r="D8">
            <v>2</v>
          </cell>
        </row>
        <row r="9">
          <cell r="D9">
            <v>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ziaconnect.com/blog/caso-practico-valoracion-de-empresa/689300174520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M55"/>
  <sheetViews>
    <sheetView showGridLines="0" tabSelected="1" workbookViewId="0" topLeftCell="A1">
      <selection activeCell="K3" sqref="K3"/>
    </sheetView>
  </sheetViews>
  <sheetFormatPr defaultColWidth="11.421875" defaultRowHeight="18" customHeight="1"/>
  <cols>
    <col min="1" max="1" width="11.421875" style="1" customWidth="1"/>
    <col min="2" max="2" width="28.57421875" style="1" bestFit="1" customWidth="1"/>
    <col min="3" max="3" width="13.28125" style="1" bestFit="1" customWidth="1"/>
    <col min="4" max="9" width="15.57421875" style="1" customWidth="1"/>
    <col min="10" max="10" width="11.7109375" style="1" bestFit="1" customWidth="1"/>
    <col min="11" max="16384" width="11.421875" style="1" customWidth="1"/>
  </cols>
  <sheetData>
    <row r="1" ht="27.75">
      <c r="A1" s="2" t="s">
        <v>33</v>
      </c>
    </row>
    <row r="2" ht="19.5">
      <c r="A2" s="3" t="s">
        <v>23</v>
      </c>
    </row>
    <row r="4" ht="18" customHeight="1">
      <c r="C4" s="34" t="s">
        <v>34</v>
      </c>
    </row>
    <row r="5" ht="18" customHeight="1">
      <c r="A5" s="3"/>
    </row>
    <row r="6" ht="18" customHeight="1">
      <c r="A6" s="3"/>
    </row>
    <row r="7" spans="1:2" ht="18" customHeight="1">
      <c r="A7" s="3"/>
      <c r="B7" s="32" t="s">
        <v>25</v>
      </c>
    </row>
    <row r="8" ht="18" customHeight="1">
      <c r="A8" s="3"/>
    </row>
    <row r="9" ht="18" customHeight="1">
      <c r="A9" s="3"/>
    </row>
    <row r="10" spans="1:7" ht="18" customHeight="1">
      <c r="A10" s="3"/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7</v>
      </c>
    </row>
    <row r="11" spans="1:7" ht="18" customHeight="1">
      <c r="A11" s="3"/>
      <c r="B11" s="31" t="s">
        <v>0</v>
      </c>
      <c r="C11" s="7">
        <v>241901.4705882353</v>
      </c>
      <c r="D11" s="7">
        <v>1059758.8235294118</v>
      </c>
      <c r="E11" s="7">
        <v>3847385.294117647</v>
      </c>
      <c r="F11" s="7">
        <v>5621329.411764706</v>
      </c>
      <c r="G11" s="7">
        <v>7579579.411764706</v>
      </c>
    </row>
    <row r="12" spans="2:7" ht="18" customHeight="1">
      <c r="B12" s="31" t="s">
        <v>1</v>
      </c>
      <c r="C12" s="7">
        <v>-105991.6617647059</v>
      </c>
      <c r="D12" s="7">
        <v>75389.22941176465</v>
      </c>
      <c r="E12" s="7">
        <v>756851.9586470588</v>
      </c>
      <c r="F12" s="7">
        <v>1291781.5438558813</v>
      </c>
      <c r="G12" s="7">
        <v>1885064.275925382</v>
      </c>
    </row>
    <row r="13" spans="1:7" ht="18" customHeight="1">
      <c r="A13" s="3"/>
      <c r="B13" s="31" t="s">
        <v>2</v>
      </c>
      <c r="C13" s="7">
        <v>-166575.81892410797</v>
      </c>
      <c r="D13" s="7">
        <v>-101303.64000435312</v>
      </c>
      <c r="E13" s="7">
        <v>423626.81723094103</v>
      </c>
      <c r="F13" s="7">
        <v>831306.0250402614</v>
      </c>
      <c r="G13" s="7">
        <v>1285499.589869528</v>
      </c>
    </row>
    <row r="14" spans="1:7" ht="18" customHeight="1">
      <c r="A14" s="3"/>
      <c r="B14" s="3"/>
      <c r="C14" s="3"/>
      <c r="D14" s="3"/>
      <c r="E14" s="3"/>
      <c r="F14" s="3"/>
      <c r="G14" s="3"/>
    </row>
    <row r="15" spans="1:7" ht="18" customHeight="1">
      <c r="A15" s="3"/>
      <c r="B15" s="3"/>
      <c r="C15" s="3"/>
      <c r="D15" s="3"/>
      <c r="E15" s="3"/>
      <c r="F15" s="3"/>
      <c r="G15" s="3"/>
    </row>
    <row r="16" spans="1:7" ht="18" customHeight="1">
      <c r="A16" s="3"/>
      <c r="B16" s="3"/>
      <c r="C16" s="3"/>
      <c r="D16" s="3"/>
      <c r="E16" s="3"/>
      <c r="F16" s="3"/>
      <c r="G16" s="3"/>
    </row>
    <row r="17" ht="18" customHeight="1">
      <c r="A17" s="3"/>
    </row>
    <row r="18" ht="18" customHeight="1">
      <c r="A18" s="3"/>
    </row>
    <row r="19" spans="1:2" ht="18" customHeight="1">
      <c r="A19" s="3"/>
      <c r="B19" s="32" t="s">
        <v>28</v>
      </c>
    </row>
    <row r="20" ht="18" customHeight="1">
      <c r="B20" s="1" t="s">
        <v>27</v>
      </c>
    </row>
    <row r="23" spans="3:6" ht="18" customHeight="1">
      <c r="C23" s="4"/>
      <c r="D23" s="5" t="s">
        <v>9</v>
      </c>
      <c r="E23" s="5" t="s">
        <v>26</v>
      </c>
      <c r="F23" s="5" t="s">
        <v>10</v>
      </c>
    </row>
    <row r="24" spans="3:6" ht="18" customHeight="1">
      <c r="C24" s="6" t="s">
        <v>11</v>
      </c>
      <c r="D24" s="7">
        <f>F11*$D$34</f>
        <v>11242658.823529411</v>
      </c>
      <c r="E24" s="7">
        <f>G11*$D$34</f>
        <v>15159158.823529411</v>
      </c>
      <c r="F24" s="8">
        <v>0.6</v>
      </c>
    </row>
    <row r="25" spans="3:6" ht="18" customHeight="1">
      <c r="C25" s="6" t="s">
        <v>12</v>
      </c>
      <c r="D25" s="7">
        <f>$D$35*F12</f>
        <v>10334252.35084705</v>
      </c>
      <c r="E25" s="7">
        <f>$D$35*G12</f>
        <v>15080514.207403056</v>
      </c>
      <c r="F25" s="9">
        <v>0.4</v>
      </c>
    </row>
    <row r="26" spans="3:6" ht="18" customHeight="1">
      <c r="C26" s="5" t="s">
        <v>10</v>
      </c>
      <c r="D26" s="9">
        <v>0.4</v>
      </c>
      <c r="E26" s="9">
        <v>0.6</v>
      </c>
      <c r="F26" s="10">
        <f>IF(SUM(F24:F25)-SUM(D26:E26)=0,100%,"ERROR!!!")</f>
        <v>1</v>
      </c>
    </row>
    <row r="27" spans="3:6" ht="18" customHeight="1">
      <c r="C27" s="5"/>
      <c r="D27" s="9"/>
      <c r="E27" s="9"/>
      <c r="F27" s="10"/>
    </row>
    <row r="28" spans="3:6" ht="18" customHeight="1">
      <c r="C28" s="6"/>
      <c r="D28" s="5"/>
      <c r="E28" s="12"/>
      <c r="F28" s="6"/>
    </row>
    <row r="29" spans="3:6" ht="18" customHeight="1">
      <c r="C29" s="6"/>
      <c r="D29" s="5" t="s">
        <v>24</v>
      </c>
      <c r="E29" s="12">
        <f>SUM(L35:M36)</f>
        <v>13428339.080029909</v>
      </c>
      <c r="F29" s="6"/>
    </row>
    <row r="30" spans="3:12" ht="18" customHeight="1">
      <c r="C30" s="6"/>
      <c r="D30" s="5" t="s">
        <v>15</v>
      </c>
      <c r="E30" s="13">
        <f>(E29*C52)/C51</f>
        <v>9.061990127528894</v>
      </c>
      <c r="F30" s="6"/>
      <c r="L30" s="15"/>
    </row>
    <row r="31" spans="3:12" ht="18" customHeight="1">
      <c r="C31" s="6"/>
      <c r="D31" s="5"/>
      <c r="E31" s="14"/>
      <c r="F31" s="6"/>
      <c r="L31" s="15"/>
    </row>
    <row r="32" spans="3:6" ht="18" customHeight="1">
      <c r="C32" s="6"/>
      <c r="D32" s="6"/>
      <c r="E32" s="6"/>
      <c r="F32" s="6"/>
    </row>
    <row r="33" spans="3:6" ht="18" customHeight="1">
      <c r="C33" s="6" t="s">
        <v>18</v>
      </c>
      <c r="D33" s="6"/>
      <c r="E33" s="6"/>
      <c r="F33" s="6"/>
    </row>
    <row r="34" spans="3:13" ht="18" customHeight="1">
      <c r="C34" s="6" t="s">
        <v>11</v>
      </c>
      <c r="D34" s="6">
        <v>2</v>
      </c>
      <c r="E34" s="19"/>
      <c r="F34" s="19"/>
      <c r="K34" s="26"/>
      <c r="L34" s="27" t="s">
        <v>21</v>
      </c>
      <c r="M34" s="27" t="s">
        <v>22</v>
      </c>
    </row>
    <row r="35" spans="3:13" ht="18" customHeight="1">
      <c r="C35" s="6" t="s">
        <v>12</v>
      </c>
      <c r="D35" s="6">
        <v>8</v>
      </c>
      <c r="E35" s="19"/>
      <c r="F35" s="19"/>
      <c r="K35" s="28" t="s">
        <v>11</v>
      </c>
      <c r="L35" s="29">
        <f>D24*D26*F24</f>
        <v>2698238.117647059</v>
      </c>
      <c r="M35" s="29">
        <f>E24*E26*F24</f>
        <v>5457297.176470588</v>
      </c>
    </row>
    <row r="36" spans="3:13" ht="18" customHeight="1">
      <c r="C36" s="20"/>
      <c r="K36" s="28" t="s">
        <v>12</v>
      </c>
      <c r="L36" s="29">
        <f>D25*D26*F25</f>
        <v>1653480.376135528</v>
      </c>
      <c r="M36" s="29">
        <f>E25*E26*F25</f>
        <v>3619323.4097767333</v>
      </c>
    </row>
    <row r="38" ht="18" customHeight="1">
      <c r="B38" s="32" t="s">
        <v>31</v>
      </c>
    </row>
    <row r="39" spans="8:9" ht="18" customHeight="1">
      <c r="H39" s="21"/>
      <c r="I39" s="21"/>
    </row>
    <row r="40" spans="3:8" ht="18" customHeight="1">
      <c r="C40" s="22" t="s">
        <v>3</v>
      </c>
      <c r="D40" s="22" t="s">
        <v>4</v>
      </c>
      <c r="E40" s="22" t="s">
        <v>5</v>
      </c>
      <c r="F40" s="22" t="s">
        <v>6</v>
      </c>
      <c r="G40" s="22" t="s">
        <v>7</v>
      </c>
      <c r="H40" s="22" t="s">
        <v>32</v>
      </c>
    </row>
    <row r="41" spans="2:8" ht="18" customHeight="1">
      <c r="B41" s="16" t="s">
        <v>2</v>
      </c>
      <c r="C41" s="24">
        <f>C13</f>
        <v>-166575.81892410797</v>
      </c>
      <c r="D41" s="24">
        <f aca="true" t="shared" si="0" ref="D41:G41">D13</f>
        <v>-101303.64000435312</v>
      </c>
      <c r="E41" s="24">
        <f t="shared" si="0"/>
        <v>423626.81723094103</v>
      </c>
      <c r="F41" s="24">
        <f t="shared" si="0"/>
        <v>831306.0250402614</v>
      </c>
      <c r="G41" s="24">
        <f t="shared" si="0"/>
        <v>1285499.589869528</v>
      </c>
      <c r="H41" s="25">
        <f>$C$49</f>
        <v>13428339.080029909</v>
      </c>
    </row>
    <row r="42" spans="2:10" ht="18" customHeight="1">
      <c r="B42" s="23"/>
      <c r="C42" s="21"/>
      <c r="J42" s="20"/>
    </row>
    <row r="43" spans="2:3" ht="18" customHeight="1">
      <c r="B43" s="23"/>
      <c r="C43" s="21"/>
    </row>
    <row r="44" spans="2:3" ht="18" customHeight="1">
      <c r="B44" s="23"/>
      <c r="C44" s="21"/>
    </row>
    <row r="45" spans="2:3" ht="18" customHeight="1">
      <c r="B45" s="33" t="s">
        <v>29</v>
      </c>
      <c r="C45" s="21"/>
    </row>
    <row r="46" spans="2:3" ht="18" customHeight="1">
      <c r="B46" s="23"/>
      <c r="C46" s="21"/>
    </row>
    <row r="47" spans="2:3" ht="18" customHeight="1">
      <c r="B47" s="35" t="s">
        <v>8</v>
      </c>
      <c r="C47" s="35"/>
    </row>
    <row r="48" spans="2:3" ht="18" customHeight="1">
      <c r="B48" s="6" t="s">
        <v>13</v>
      </c>
      <c r="C48" s="11">
        <f>NPV(C50,C41:H41)</f>
        <v>1481831.131026808</v>
      </c>
    </row>
    <row r="49" spans="2:3" ht="18" customHeight="1">
      <c r="B49" s="6" t="s">
        <v>14</v>
      </c>
      <c r="C49" s="11">
        <f>E29</f>
        <v>13428339.080029909</v>
      </c>
    </row>
    <row r="50" spans="2:3" ht="18" customHeight="1">
      <c r="B50" s="6" t="s">
        <v>30</v>
      </c>
      <c r="C50" s="9">
        <v>0.5</v>
      </c>
    </row>
    <row r="51" spans="2:3" ht="18" customHeight="1">
      <c r="B51" s="6" t="s">
        <v>16</v>
      </c>
      <c r="C51" s="11">
        <v>250000</v>
      </c>
    </row>
    <row r="52" spans="2:3" ht="18" customHeight="1">
      <c r="B52" s="16" t="s">
        <v>17</v>
      </c>
      <c r="C52" s="17">
        <f>C51/C54</f>
        <v>0.1687101821290305</v>
      </c>
    </row>
    <row r="53" spans="2:8" ht="18" customHeight="1">
      <c r="B53" s="4"/>
      <c r="C53" s="4"/>
      <c r="H53" s="30"/>
    </row>
    <row r="54" spans="2:3" ht="18" customHeight="1">
      <c r="B54" s="18" t="s">
        <v>19</v>
      </c>
      <c r="C54" s="12">
        <f>C48</f>
        <v>1481831.131026808</v>
      </c>
    </row>
    <row r="55" spans="2:3" ht="18" customHeight="1">
      <c r="B55" s="18" t="s">
        <v>20</v>
      </c>
      <c r="C55" s="12">
        <f>C54-C51</f>
        <v>1231831.131026808</v>
      </c>
    </row>
  </sheetData>
  <mergeCells count="1">
    <mergeCell ref="B47:C47"/>
  </mergeCells>
  <hyperlinks>
    <hyperlink ref="C4" r:id="rId1" display="https://www.finanziaconnect.com/blog/caso-practico-valoracion-de-empresa/689300174520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Caso Práctico Finanziapyme</dc:title>
  <dc:subject>Taller: Cómo Elaborar Proyecciones Financieras para Buscar Financiación</dc:subject>
  <dc:creator>Iván García Berjano</dc:creator>
  <cp:keywords/>
  <dc:description>http://www.finanziapyme.es</dc:description>
  <cp:lastModifiedBy>HP</cp:lastModifiedBy>
  <cp:lastPrinted>2012-03-05T13:04:30Z</cp:lastPrinted>
  <dcterms:created xsi:type="dcterms:W3CDTF">2007-02-28T13:28:45Z</dcterms:created>
  <dcterms:modified xsi:type="dcterms:W3CDTF">2018-02-06T20:10:48Z</dcterms:modified>
  <cp:category/>
  <cp:version/>
  <cp:contentType/>
  <cp:contentStatus/>
</cp:coreProperties>
</file>